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USTICA\21 SENSIBILITZACIÓ I EDUCACIÓ AMBIENTAL\APS DIBA I SIBOC\Documents eva\"/>
    </mc:Choice>
  </mc:AlternateContent>
  <workbookProtection workbookAlgorithmName="SHA-512" workbookHashValue="nm6goC3swqmFqFO/uegSt68zgcJEVBJHS2EvjzuwDIMcNz1ONSakuegFBBKwMVkD4qJ3R38V/2Lyz6v1HeqWuA==" workbookSaltValue="gG0tl6wh6yDygepYTF0ABA==" workbookSpinCount="100000" lockStructure="1"/>
  <bookViews>
    <workbookView xWindow="0" yWindow="0" windowWidth="28800" windowHeight="11730"/>
  </bookViews>
  <sheets>
    <sheet name="Entrada dades" sheetId="1" r:id="rId1"/>
    <sheet name="Resultats" sheetId="3" r:id="rId2"/>
    <sheet name="Menus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F230" i="1" s="1"/>
  <c r="C231" i="1"/>
  <c r="C232" i="1"/>
  <c r="C233" i="1"/>
  <c r="C234" i="1"/>
  <c r="C235" i="1"/>
  <c r="C236" i="1"/>
  <c r="C237" i="1"/>
  <c r="C238" i="1"/>
  <c r="F238" i="1" s="1"/>
  <c r="C239" i="1"/>
  <c r="C240" i="1"/>
  <c r="C241" i="1"/>
  <c r="C242" i="1"/>
  <c r="C243" i="1"/>
  <c r="C244" i="1"/>
  <c r="C245" i="1"/>
  <c r="C246" i="1"/>
  <c r="F246" i="1" s="1"/>
  <c r="C247" i="1"/>
  <c r="C248" i="1"/>
  <c r="C249" i="1"/>
  <c r="C250" i="1"/>
  <c r="C251" i="1"/>
  <c r="C252" i="1"/>
  <c r="C253" i="1"/>
  <c r="C254" i="1"/>
  <c r="F254" i="1" s="1"/>
  <c r="C255" i="1"/>
  <c r="C256" i="1"/>
  <c r="C257" i="1"/>
  <c r="C258" i="1"/>
  <c r="C259" i="1"/>
  <c r="C260" i="1"/>
  <c r="C261" i="1"/>
  <c r="C262" i="1"/>
  <c r="F262" i="1" s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F278" i="1" s="1"/>
  <c r="C279" i="1"/>
  <c r="C280" i="1"/>
  <c r="C281" i="1"/>
  <c r="C282" i="1"/>
  <c r="C283" i="1"/>
  <c r="C284" i="1"/>
  <c r="C285" i="1"/>
  <c r="C286" i="1"/>
  <c r="F286" i="1" s="1"/>
  <c r="C287" i="1"/>
  <c r="C288" i="1"/>
  <c r="C289" i="1"/>
  <c r="C290" i="1"/>
  <c r="C291" i="1"/>
  <c r="C292" i="1"/>
  <c r="C293" i="1"/>
  <c r="C294" i="1"/>
  <c r="F294" i="1" s="1"/>
  <c r="C295" i="1"/>
  <c r="C296" i="1"/>
  <c r="C297" i="1"/>
  <c r="C298" i="1"/>
  <c r="C299" i="1"/>
  <c r="C300" i="1"/>
  <c r="C301" i="1"/>
  <c r="C302" i="1"/>
  <c r="F302" i="1" s="1"/>
  <c r="C303" i="1"/>
  <c r="C304" i="1"/>
  <c r="C305" i="1"/>
  <c r="C306" i="1"/>
  <c r="C307" i="1"/>
  <c r="C308" i="1"/>
  <c r="C309" i="1"/>
  <c r="C310" i="1"/>
  <c r="F310" i="1" s="1"/>
  <c r="C311" i="1"/>
  <c r="C312" i="1"/>
  <c r="C313" i="1"/>
  <c r="C314" i="1"/>
  <c r="C315" i="1"/>
  <c r="C316" i="1"/>
  <c r="C317" i="1"/>
  <c r="C318" i="1"/>
  <c r="F318" i="1" s="1"/>
  <c r="C319" i="1"/>
  <c r="C320" i="1"/>
  <c r="C321" i="1"/>
  <c r="C322" i="1"/>
  <c r="C323" i="1"/>
  <c r="C324" i="1"/>
  <c r="C325" i="1"/>
  <c r="C326" i="1"/>
  <c r="F326" i="1" s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F342" i="1" s="1"/>
  <c r="C343" i="1"/>
  <c r="C344" i="1"/>
  <c r="C345" i="1"/>
  <c r="C346" i="1"/>
  <c r="C347" i="1"/>
  <c r="C348" i="1"/>
  <c r="C349" i="1"/>
  <c r="C350" i="1"/>
  <c r="F350" i="1" s="1"/>
  <c r="C351" i="1"/>
  <c r="C352" i="1"/>
  <c r="C353" i="1"/>
  <c r="C354" i="1"/>
  <c r="D13" i="1"/>
  <c r="D14" i="1"/>
  <c r="D15" i="1"/>
  <c r="D16" i="1"/>
  <c r="F16" i="1" s="1"/>
  <c r="D17" i="1"/>
  <c r="D18" i="1"/>
  <c r="D19" i="1"/>
  <c r="D20" i="1"/>
  <c r="D21" i="1"/>
  <c r="D22" i="1"/>
  <c r="D23" i="1"/>
  <c r="D24" i="1"/>
  <c r="F24" i="1" s="1"/>
  <c r="D25" i="1"/>
  <c r="D26" i="1"/>
  <c r="D27" i="1"/>
  <c r="F27" i="1" s="1"/>
  <c r="D28" i="1"/>
  <c r="D29" i="1"/>
  <c r="D30" i="1"/>
  <c r="D31" i="1"/>
  <c r="D32" i="1"/>
  <c r="F32" i="1" s="1"/>
  <c r="D33" i="1"/>
  <c r="D34" i="1"/>
  <c r="D35" i="1"/>
  <c r="D36" i="1"/>
  <c r="D37" i="1"/>
  <c r="D38" i="1"/>
  <c r="D39" i="1"/>
  <c r="D40" i="1"/>
  <c r="F40" i="1" s="1"/>
  <c r="D41" i="1"/>
  <c r="D42" i="1"/>
  <c r="D43" i="1"/>
  <c r="D44" i="1"/>
  <c r="D45" i="1"/>
  <c r="D46" i="1"/>
  <c r="D47" i="1"/>
  <c r="D48" i="1"/>
  <c r="F48" i="1" s="1"/>
  <c r="D49" i="1"/>
  <c r="D50" i="1"/>
  <c r="D51" i="1"/>
  <c r="F51" i="1" s="1"/>
  <c r="D52" i="1"/>
  <c r="D53" i="1"/>
  <c r="D54" i="1"/>
  <c r="D55" i="1"/>
  <c r="D56" i="1"/>
  <c r="F56" i="1" s="1"/>
  <c r="D57" i="1"/>
  <c r="D58" i="1"/>
  <c r="D59" i="1"/>
  <c r="D60" i="1"/>
  <c r="D61" i="1"/>
  <c r="D62" i="1"/>
  <c r="D63" i="1"/>
  <c r="D64" i="1"/>
  <c r="F64" i="1" s="1"/>
  <c r="D65" i="1"/>
  <c r="D66" i="1"/>
  <c r="D67" i="1"/>
  <c r="D68" i="1"/>
  <c r="D69" i="1"/>
  <c r="D70" i="1"/>
  <c r="D71" i="1"/>
  <c r="D72" i="1"/>
  <c r="F72" i="1" s="1"/>
  <c r="D73" i="1"/>
  <c r="D74" i="1"/>
  <c r="D75" i="1"/>
  <c r="D76" i="1"/>
  <c r="D77" i="1"/>
  <c r="D78" i="1"/>
  <c r="D79" i="1"/>
  <c r="D80" i="1"/>
  <c r="F80" i="1" s="1"/>
  <c r="D81" i="1"/>
  <c r="D82" i="1"/>
  <c r="D83" i="1"/>
  <c r="D84" i="1"/>
  <c r="D85" i="1"/>
  <c r="D86" i="1"/>
  <c r="D87" i="1"/>
  <c r="D88" i="1"/>
  <c r="F88" i="1" s="1"/>
  <c r="D89" i="1"/>
  <c r="D90" i="1"/>
  <c r="D91" i="1"/>
  <c r="F91" i="1" s="1"/>
  <c r="D92" i="1"/>
  <c r="D93" i="1"/>
  <c r="D94" i="1"/>
  <c r="D95" i="1"/>
  <c r="D96" i="1"/>
  <c r="F96" i="1" s="1"/>
  <c r="D97" i="1"/>
  <c r="D98" i="1"/>
  <c r="D99" i="1"/>
  <c r="D100" i="1"/>
  <c r="D101" i="1"/>
  <c r="D102" i="1"/>
  <c r="D103" i="1"/>
  <c r="D104" i="1"/>
  <c r="F104" i="1" s="1"/>
  <c r="D105" i="1"/>
  <c r="D106" i="1"/>
  <c r="D107" i="1"/>
  <c r="D108" i="1"/>
  <c r="D109" i="1"/>
  <c r="D110" i="1"/>
  <c r="D111" i="1"/>
  <c r="D112" i="1"/>
  <c r="F112" i="1" s="1"/>
  <c r="D113" i="1"/>
  <c r="D114" i="1"/>
  <c r="D115" i="1"/>
  <c r="D116" i="1"/>
  <c r="D117" i="1"/>
  <c r="D118" i="1"/>
  <c r="D119" i="1"/>
  <c r="D120" i="1"/>
  <c r="F120" i="1" s="1"/>
  <c r="D121" i="1"/>
  <c r="D122" i="1"/>
  <c r="D123" i="1"/>
  <c r="D124" i="1"/>
  <c r="D125" i="1"/>
  <c r="D126" i="1"/>
  <c r="D127" i="1"/>
  <c r="F127" i="1" s="1"/>
  <c r="D128" i="1"/>
  <c r="F128" i="1" s="1"/>
  <c r="D129" i="1"/>
  <c r="D130" i="1"/>
  <c r="D131" i="1"/>
  <c r="D132" i="1"/>
  <c r="D133" i="1"/>
  <c r="D134" i="1"/>
  <c r="D135" i="1"/>
  <c r="D136" i="1"/>
  <c r="F136" i="1" s="1"/>
  <c r="D137" i="1"/>
  <c r="D138" i="1"/>
  <c r="D139" i="1"/>
  <c r="D140" i="1"/>
  <c r="D141" i="1"/>
  <c r="D142" i="1"/>
  <c r="D143" i="1"/>
  <c r="D144" i="1"/>
  <c r="F144" i="1" s="1"/>
  <c r="D145" i="1"/>
  <c r="D146" i="1"/>
  <c r="D147" i="1"/>
  <c r="D148" i="1"/>
  <c r="D149" i="1"/>
  <c r="D150" i="1"/>
  <c r="D151" i="1"/>
  <c r="F151" i="1" s="1"/>
  <c r="D152" i="1"/>
  <c r="F152" i="1" s="1"/>
  <c r="D153" i="1"/>
  <c r="D154" i="1"/>
  <c r="D155" i="1"/>
  <c r="F155" i="1" s="1"/>
  <c r="D156" i="1"/>
  <c r="D157" i="1"/>
  <c r="D158" i="1"/>
  <c r="D159" i="1"/>
  <c r="D160" i="1"/>
  <c r="F160" i="1" s="1"/>
  <c r="D161" i="1"/>
  <c r="D162" i="1"/>
  <c r="D163" i="1"/>
  <c r="D164" i="1"/>
  <c r="D165" i="1"/>
  <c r="D166" i="1"/>
  <c r="D167" i="1"/>
  <c r="D168" i="1"/>
  <c r="F168" i="1" s="1"/>
  <c r="D169" i="1"/>
  <c r="D170" i="1"/>
  <c r="D171" i="1"/>
  <c r="D172" i="1"/>
  <c r="D173" i="1"/>
  <c r="D174" i="1"/>
  <c r="D175" i="1"/>
  <c r="D176" i="1"/>
  <c r="F176" i="1" s="1"/>
  <c r="D177" i="1"/>
  <c r="D178" i="1"/>
  <c r="D179" i="1"/>
  <c r="D180" i="1"/>
  <c r="D181" i="1"/>
  <c r="D182" i="1"/>
  <c r="D183" i="1"/>
  <c r="D184" i="1"/>
  <c r="F184" i="1" s="1"/>
  <c r="D185" i="1"/>
  <c r="D186" i="1"/>
  <c r="D187" i="1"/>
  <c r="D188" i="1"/>
  <c r="D189" i="1"/>
  <c r="D190" i="1"/>
  <c r="D191" i="1"/>
  <c r="D192" i="1"/>
  <c r="F192" i="1" s="1"/>
  <c r="D193" i="1"/>
  <c r="D194" i="1"/>
  <c r="D195" i="1"/>
  <c r="D196" i="1"/>
  <c r="D197" i="1"/>
  <c r="D198" i="1"/>
  <c r="D199" i="1"/>
  <c r="F199" i="1" s="1"/>
  <c r="D200" i="1"/>
  <c r="F200" i="1" s="1"/>
  <c r="D201" i="1"/>
  <c r="D202" i="1"/>
  <c r="D203" i="1"/>
  <c r="D204" i="1"/>
  <c r="D205" i="1"/>
  <c r="D206" i="1"/>
  <c r="D207" i="1"/>
  <c r="F207" i="1" s="1"/>
  <c r="D208" i="1"/>
  <c r="F208" i="1" s="1"/>
  <c r="D209" i="1"/>
  <c r="D210" i="1"/>
  <c r="D211" i="1"/>
  <c r="D212" i="1"/>
  <c r="D213" i="1"/>
  <c r="D214" i="1"/>
  <c r="D215" i="1"/>
  <c r="F215" i="1" s="1"/>
  <c r="D216" i="1"/>
  <c r="F216" i="1" s="1"/>
  <c r="D217" i="1"/>
  <c r="D218" i="1"/>
  <c r="D219" i="1"/>
  <c r="D220" i="1"/>
  <c r="D221" i="1"/>
  <c r="D222" i="1"/>
  <c r="D223" i="1"/>
  <c r="D224" i="1"/>
  <c r="F224" i="1" s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F239" i="1" s="1"/>
  <c r="D240" i="1"/>
  <c r="F240" i="1" s="1"/>
  <c r="D241" i="1"/>
  <c r="D242" i="1"/>
  <c r="D243" i="1"/>
  <c r="F243" i="1" s="1"/>
  <c r="D244" i="1"/>
  <c r="D245" i="1"/>
  <c r="D246" i="1"/>
  <c r="D247" i="1"/>
  <c r="F247" i="1" s="1"/>
  <c r="D248" i="1"/>
  <c r="F248" i="1" s="1"/>
  <c r="D249" i="1"/>
  <c r="D250" i="1"/>
  <c r="D251" i="1"/>
  <c r="D252" i="1"/>
  <c r="D253" i="1"/>
  <c r="D254" i="1"/>
  <c r="D255" i="1"/>
  <c r="F255" i="1" s="1"/>
  <c r="D256" i="1"/>
  <c r="F256" i="1" s="1"/>
  <c r="D257" i="1"/>
  <c r="D258" i="1"/>
  <c r="D259" i="1"/>
  <c r="D260" i="1"/>
  <c r="D261" i="1"/>
  <c r="D262" i="1"/>
  <c r="D263" i="1"/>
  <c r="F263" i="1" s="1"/>
  <c r="D264" i="1"/>
  <c r="F264" i="1" s="1"/>
  <c r="D265" i="1"/>
  <c r="D266" i="1"/>
  <c r="D267" i="1"/>
  <c r="D268" i="1"/>
  <c r="D269" i="1"/>
  <c r="D270" i="1"/>
  <c r="D271" i="1"/>
  <c r="F271" i="1" s="1"/>
  <c r="D272" i="1"/>
  <c r="F272" i="1" s="1"/>
  <c r="D273" i="1"/>
  <c r="D274" i="1"/>
  <c r="D275" i="1"/>
  <c r="D276" i="1"/>
  <c r="D277" i="1"/>
  <c r="D278" i="1"/>
  <c r="D279" i="1"/>
  <c r="F279" i="1" s="1"/>
  <c r="D280" i="1"/>
  <c r="F280" i="1" s="1"/>
  <c r="D281" i="1"/>
  <c r="D282" i="1"/>
  <c r="D283" i="1"/>
  <c r="F283" i="1" s="1"/>
  <c r="D284" i="1"/>
  <c r="D285" i="1"/>
  <c r="D286" i="1"/>
  <c r="D287" i="1"/>
  <c r="F287" i="1" s="1"/>
  <c r="D288" i="1"/>
  <c r="F288" i="1" s="1"/>
  <c r="D289" i="1"/>
  <c r="D290" i="1"/>
  <c r="D291" i="1"/>
  <c r="D292" i="1"/>
  <c r="D293" i="1"/>
  <c r="D294" i="1"/>
  <c r="D295" i="1"/>
  <c r="F295" i="1" s="1"/>
  <c r="D296" i="1"/>
  <c r="F296" i="1" s="1"/>
  <c r="D297" i="1"/>
  <c r="D298" i="1"/>
  <c r="D299" i="1"/>
  <c r="D300" i="1"/>
  <c r="D301" i="1"/>
  <c r="D302" i="1"/>
  <c r="D303" i="1"/>
  <c r="F303" i="1" s="1"/>
  <c r="D304" i="1"/>
  <c r="F304" i="1" s="1"/>
  <c r="D305" i="1"/>
  <c r="D306" i="1"/>
  <c r="D307" i="1"/>
  <c r="F307" i="1" s="1"/>
  <c r="D308" i="1"/>
  <c r="D309" i="1"/>
  <c r="D310" i="1"/>
  <c r="D311" i="1"/>
  <c r="F311" i="1" s="1"/>
  <c r="D312" i="1"/>
  <c r="F312" i="1" s="1"/>
  <c r="D313" i="1"/>
  <c r="D314" i="1"/>
  <c r="D315" i="1"/>
  <c r="D316" i="1"/>
  <c r="D317" i="1"/>
  <c r="D318" i="1"/>
  <c r="D319" i="1"/>
  <c r="F319" i="1" s="1"/>
  <c r="D320" i="1"/>
  <c r="F320" i="1" s="1"/>
  <c r="D321" i="1"/>
  <c r="D322" i="1"/>
  <c r="D323" i="1"/>
  <c r="D324" i="1"/>
  <c r="D325" i="1"/>
  <c r="D326" i="1"/>
  <c r="D327" i="1"/>
  <c r="F327" i="1" s="1"/>
  <c r="D328" i="1"/>
  <c r="F328" i="1" s="1"/>
  <c r="D329" i="1"/>
  <c r="D330" i="1"/>
  <c r="D331" i="1"/>
  <c r="D332" i="1"/>
  <c r="D333" i="1"/>
  <c r="D334" i="1"/>
  <c r="D335" i="1"/>
  <c r="F335" i="1" s="1"/>
  <c r="D336" i="1"/>
  <c r="F336" i="1" s="1"/>
  <c r="D337" i="1"/>
  <c r="D338" i="1"/>
  <c r="D339" i="1"/>
  <c r="D340" i="1"/>
  <c r="D341" i="1"/>
  <c r="D342" i="1"/>
  <c r="D343" i="1"/>
  <c r="F343" i="1" s="1"/>
  <c r="D344" i="1"/>
  <c r="F344" i="1" s="1"/>
  <c r="D345" i="1"/>
  <c r="D346" i="1"/>
  <c r="D347" i="1"/>
  <c r="F347" i="1" s="1"/>
  <c r="D348" i="1"/>
  <c r="D349" i="1"/>
  <c r="D350" i="1"/>
  <c r="D351" i="1"/>
  <c r="F351" i="1" s="1"/>
  <c r="D352" i="1"/>
  <c r="F352" i="1" s="1"/>
  <c r="D353" i="1"/>
  <c r="D354" i="1"/>
  <c r="E13" i="1"/>
  <c r="E14" i="1"/>
  <c r="E15" i="1"/>
  <c r="E16" i="1"/>
  <c r="E17" i="1"/>
  <c r="F17" i="1" s="1"/>
  <c r="E18" i="1"/>
  <c r="F18" i="1" s="1"/>
  <c r="E19" i="1"/>
  <c r="E20" i="1"/>
  <c r="E21" i="1"/>
  <c r="E22" i="1"/>
  <c r="E23" i="1"/>
  <c r="E24" i="1"/>
  <c r="E25" i="1"/>
  <c r="F25" i="1" s="1"/>
  <c r="E26" i="1"/>
  <c r="F26" i="1" s="1"/>
  <c r="E27" i="1"/>
  <c r="E28" i="1"/>
  <c r="E29" i="1"/>
  <c r="E30" i="1"/>
  <c r="E31" i="1"/>
  <c r="E32" i="1"/>
  <c r="E33" i="1"/>
  <c r="F33" i="1" s="1"/>
  <c r="E34" i="1"/>
  <c r="F34" i="1" s="1"/>
  <c r="E35" i="1"/>
  <c r="E36" i="1"/>
  <c r="E37" i="1"/>
  <c r="E38" i="1"/>
  <c r="E39" i="1"/>
  <c r="E40" i="1"/>
  <c r="E41" i="1"/>
  <c r="F41" i="1" s="1"/>
  <c r="E42" i="1"/>
  <c r="F42" i="1" s="1"/>
  <c r="E43" i="1"/>
  <c r="E44" i="1"/>
  <c r="E45" i="1"/>
  <c r="E46" i="1"/>
  <c r="E47" i="1"/>
  <c r="E48" i="1"/>
  <c r="E49" i="1"/>
  <c r="F49" i="1" s="1"/>
  <c r="E50" i="1"/>
  <c r="F50" i="1" s="1"/>
  <c r="E51" i="1"/>
  <c r="E52" i="1"/>
  <c r="E53" i="1"/>
  <c r="E54" i="1"/>
  <c r="E55" i="1"/>
  <c r="E56" i="1"/>
  <c r="E57" i="1"/>
  <c r="F57" i="1" s="1"/>
  <c r="E58" i="1"/>
  <c r="F58" i="1" s="1"/>
  <c r="E59" i="1"/>
  <c r="E60" i="1"/>
  <c r="E61" i="1"/>
  <c r="E62" i="1"/>
  <c r="E63" i="1"/>
  <c r="E64" i="1"/>
  <c r="E65" i="1"/>
  <c r="F65" i="1" s="1"/>
  <c r="E66" i="1"/>
  <c r="F66" i="1" s="1"/>
  <c r="E67" i="1"/>
  <c r="E68" i="1"/>
  <c r="E69" i="1"/>
  <c r="E70" i="1"/>
  <c r="E71" i="1"/>
  <c r="E72" i="1"/>
  <c r="E73" i="1"/>
  <c r="F73" i="1" s="1"/>
  <c r="E74" i="1"/>
  <c r="F74" i="1" s="1"/>
  <c r="E75" i="1"/>
  <c r="E76" i="1"/>
  <c r="E77" i="1"/>
  <c r="E78" i="1"/>
  <c r="E79" i="1"/>
  <c r="E80" i="1"/>
  <c r="E81" i="1"/>
  <c r="F81" i="1" s="1"/>
  <c r="E82" i="1"/>
  <c r="F82" i="1" s="1"/>
  <c r="E83" i="1"/>
  <c r="E84" i="1"/>
  <c r="E85" i="1"/>
  <c r="E86" i="1"/>
  <c r="E87" i="1"/>
  <c r="E88" i="1"/>
  <c r="E89" i="1"/>
  <c r="F89" i="1" s="1"/>
  <c r="E90" i="1"/>
  <c r="F90" i="1" s="1"/>
  <c r="E91" i="1"/>
  <c r="E92" i="1"/>
  <c r="E93" i="1"/>
  <c r="E94" i="1"/>
  <c r="E95" i="1"/>
  <c r="E96" i="1"/>
  <c r="E97" i="1"/>
  <c r="F97" i="1" s="1"/>
  <c r="E98" i="1"/>
  <c r="F98" i="1" s="1"/>
  <c r="E99" i="1"/>
  <c r="E100" i="1"/>
  <c r="E101" i="1"/>
  <c r="E102" i="1"/>
  <c r="E103" i="1"/>
  <c r="E104" i="1"/>
  <c r="E105" i="1"/>
  <c r="F105" i="1" s="1"/>
  <c r="E106" i="1"/>
  <c r="F106" i="1" s="1"/>
  <c r="E107" i="1"/>
  <c r="E108" i="1"/>
  <c r="E109" i="1"/>
  <c r="E110" i="1"/>
  <c r="E111" i="1"/>
  <c r="E112" i="1"/>
  <c r="E113" i="1"/>
  <c r="F113" i="1" s="1"/>
  <c r="E114" i="1"/>
  <c r="F114" i="1" s="1"/>
  <c r="E115" i="1"/>
  <c r="E116" i="1"/>
  <c r="E117" i="1"/>
  <c r="E118" i="1"/>
  <c r="E119" i="1"/>
  <c r="E120" i="1"/>
  <c r="E121" i="1"/>
  <c r="F121" i="1" s="1"/>
  <c r="E122" i="1"/>
  <c r="F122" i="1" s="1"/>
  <c r="E123" i="1"/>
  <c r="E124" i="1"/>
  <c r="E125" i="1"/>
  <c r="E126" i="1"/>
  <c r="E127" i="1"/>
  <c r="E128" i="1"/>
  <c r="E129" i="1"/>
  <c r="F129" i="1" s="1"/>
  <c r="E130" i="1"/>
  <c r="F130" i="1" s="1"/>
  <c r="E131" i="1"/>
  <c r="E132" i="1"/>
  <c r="E133" i="1"/>
  <c r="E134" i="1"/>
  <c r="E135" i="1"/>
  <c r="E136" i="1"/>
  <c r="E137" i="1"/>
  <c r="F137" i="1" s="1"/>
  <c r="E138" i="1"/>
  <c r="F138" i="1" s="1"/>
  <c r="E139" i="1"/>
  <c r="E140" i="1"/>
  <c r="E141" i="1"/>
  <c r="E142" i="1"/>
  <c r="E143" i="1"/>
  <c r="E144" i="1"/>
  <c r="E145" i="1"/>
  <c r="F145" i="1" s="1"/>
  <c r="E146" i="1"/>
  <c r="F146" i="1" s="1"/>
  <c r="E147" i="1"/>
  <c r="E148" i="1"/>
  <c r="E149" i="1"/>
  <c r="E150" i="1"/>
  <c r="E151" i="1"/>
  <c r="E152" i="1"/>
  <c r="E153" i="1"/>
  <c r="F153" i="1" s="1"/>
  <c r="E154" i="1"/>
  <c r="F154" i="1" s="1"/>
  <c r="E155" i="1"/>
  <c r="E156" i="1"/>
  <c r="E157" i="1"/>
  <c r="E158" i="1"/>
  <c r="E159" i="1"/>
  <c r="E160" i="1"/>
  <c r="E161" i="1"/>
  <c r="F161" i="1" s="1"/>
  <c r="E162" i="1"/>
  <c r="F162" i="1" s="1"/>
  <c r="E163" i="1"/>
  <c r="E164" i="1"/>
  <c r="E165" i="1"/>
  <c r="E166" i="1"/>
  <c r="E167" i="1"/>
  <c r="E168" i="1"/>
  <c r="E169" i="1"/>
  <c r="F169" i="1" s="1"/>
  <c r="E170" i="1"/>
  <c r="F170" i="1" s="1"/>
  <c r="E171" i="1"/>
  <c r="E172" i="1"/>
  <c r="E173" i="1"/>
  <c r="E174" i="1"/>
  <c r="E175" i="1"/>
  <c r="E176" i="1"/>
  <c r="E177" i="1"/>
  <c r="F177" i="1" s="1"/>
  <c r="E178" i="1"/>
  <c r="F178" i="1" s="1"/>
  <c r="E179" i="1"/>
  <c r="E180" i="1"/>
  <c r="E181" i="1"/>
  <c r="E182" i="1"/>
  <c r="E183" i="1"/>
  <c r="E184" i="1"/>
  <c r="E185" i="1"/>
  <c r="F185" i="1" s="1"/>
  <c r="E186" i="1"/>
  <c r="F186" i="1" s="1"/>
  <c r="E187" i="1"/>
  <c r="E188" i="1"/>
  <c r="E189" i="1"/>
  <c r="E190" i="1"/>
  <c r="E191" i="1"/>
  <c r="E192" i="1"/>
  <c r="E193" i="1"/>
  <c r="F193" i="1" s="1"/>
  <c r="E194" i="1"/>
  <c r="F194" i="1" s="1"/>
  <c r="E195" i="1"/>
  <c r="E196" i="1"/>
  <c r="E197" i="1"/>
  <c r="E198" i="1"/>
  <c r="E199" i="1"/>
  <c r="E200" i="1"/>
  <c r="E201" i="1"/>
  <c r="F201" i="1" s="1"/>
  <c r="E202" i="1"/>
  <c r="F202" i="1" s="1"/>
  <c r="E203" i="1"/>
  <c r="E204" i="1"/>
  <c r="E205" i="1"/>
  <c r="E206" i="1"/>
  <c r="E207" i="1"/>
  <c r="E208" i="1"/>
  <c r="E209" i="1"/>
  <c r="F209" i="1" s="1"/>
  <c r="E210" i="1"/>
  <c r="F210" i="1" s="1"/>
  <c r="E211" i="1"/>
  <c r="E212" i="1"/>
  <c r="E213" i="1"/>
  <c r="E214" i="1"/>
  <c r="E215" i="1"/>
  <c r="E216" i="1"/>
  <c r="E217" i="1"/>
  <c r="F217" i="1" s="1"/>
  <c r="E218" i="1"/>
  <c r="F218" i="1" s="1"/>
  <c r="E219" i="1"/>
  <c r="E220" i="1"/>
  <c r="E221" i="1"/>
  <c r="E222" i="1"/>
  <c r="E223" i="1"/>
  <c r="E224" i="1"/>
  <c r="E225" i="1"/>
  <c r="F225" i="1" s="1"/>
  <c r="E226" i="1"/>
  <c r="F226" i="1" s="1"/>
  <c r="E227" i="1"/>
  <c r="E228" i="1"/>
  <c r="E229" i="1"/>
  <c r="E230" i="1"/>
  <c r="E231" i="1"/>
  <c r="E232" i="1"/>
  <c r="E233" i="1"/>
  <c r="F233" i="1" s="1"/>
  <c r="E234" i="1"/>
  <c r="F234" i="1" s="1"/>
  <c r="E235" i="1"/>
  <c r="E236" i="1"/>
  <c r="E237" i="1"/>
  <c r="E238" i="1"/>
  <c r="E239" i="1"/>
  <c r="E240" i="1"/>
  <c r="E241" i="1"/>
  <c r="F241" i="1" s="1"/>
  <c r="E242" i="1"/>
  <c r="F242" i="1" s="1"/>
  <c r="E243" i="1"/>
  <c r="E244" i="1"/>
  <c r="E245" i="1"/>
  <c r="E246" i="1"/>
  <c r="E247" i="1"/>
  <c r="E248" i="1"/>
  <c r="E249" i="1"/>
  <c r="F249" i="1" s="1"/>
  <c r="E250" i="1"/>
  <c r="F250" i="1" s="1"/>
  <c r="E251" i="1"/>
  <c r="E252" i="1"/>
  <c r="E253" i="1"/>
  <c r="E254" i="1"/>
  <c r="E255" i="1"/>
  <c r="E256" i="1"/>
  <c r="E257" i="1"/>
  <c r="F257" i="1" s="1"/>
  <c r="E258" i="1"/>
  <c r="F258" i="1" s="1"/>
  <c r="E259" i="1"/>
  <c r="E260" i="1"/>
  <c r="E261" i="1"/>
  <c r="E262" i="1"/>
  <c r="E263" i="1"/>
  <c r="E264" i="1"/>
  <c r="E265" i="1"/>
  <c r="F265" i="1" s="1"/>
  <c r="E266" i="1"/>
  <c r="F266" i="1" s="1"/>
  <c r="E267" i="1"/>
  <c r="E268" i="1"/>
  <c r="E269" i="1"/>
  <c r="E270" i="1"/>
  <c r="E271" i="1"/>
  <c r="E272" i="1"/>
  <c r="E273" i="1"/>
  <c r="F273" i="1" s="1"/>
  <c r="E274" i="1"/>
  <c r="F274" i="1" s="1"/>
  <c r="E275" i="1"/>
  <c r="E276" i="1"/>
  <c r="E277" i="1"/>
  <c r="E278" i="1"/>
  <c r="E279" i="1"/>
  <c r="E280" i="1"/>
  <c r="E281" i="1"/>
  <c r="F281" i="1" s="1"/>
  <c r="E282" i="1"/>
  <c r="F282" i="1" s="1"/>
  <c r="E283" i="1"/>
  <c r="E284" i="1"/>
  <c r="E285" i="1"/>
  <c r="E286" i="1"/>
  <c r="E287" i="1"/>
  <c r="E288" i="1"/>
  <c r="E289" i="1"/>
  <c r="F289" i="1" s="1"/>
  <c r="E290" i="1"/>
  <c r="F290" i="1" s="1"/>
  <c r="E291" i="1"/>
  <c r="E292" i="1"/>
  <c r="E293" i="1"/>
  <c r="E294" i="1"/>
  <c r="E295" i="1"/>
  <c r="E296" i="1"/>
  <c r="E297" i="1"/>
  <c r="F297" i="1" s="1"/>
  <c r="E298" i="1"/>
  <c r="F298" i="1" s="1"/>
  <c r="E299" i="1"/>
  <c r="E300" i="1"/>
  <c r="E301" i="1"/>
  <c r="E302" i="1"/>
  <c r="E303" i="1"/>
  <c r="E304" i="1"/>
  <c r="E305" i="1"/>
  <c r="F305" i="1" s="1"/>
  <c r="E306" i="1"/>
  <c r="F306" i="1" s="1"/>
  <c r="E307" i="1"/>
  <c r="E308" i="1"/>
  <c r="E309" i="1"/>
  <c r="E310" i="1"/>
  <c r="E311" i="1"/>
  <c r="E312" i="1"/>
  <c r="E313" i="1"/>
  <c r="F313" i="1" s="1"/>
  <c r="E314" i="1"/>
  <c r="F314" i="1" s="1"/>
  <c r="E315" i="1"/>
  <c r="E316" i="1"/>
  <c r="E317" i="1"/>
  <c r="E318" i="1"/>
  <c r="E319" i="1"/>
  <c r="E320" i="1"/>
  <c r="E321" i="1"/>
  <c r="F321" i="1" s="1"/>
  <c r="E322" i="1"/>
  <c r="F322" i="1" s="1"/>
  <c r="E323" i="1"/>
  <c r="E324" i="1"/>
  <c r="E325" i="1"/>
  <c r="E326" i="1"/>
  <c r="E327" i="1"/>
  <c r="E328" i="1"/>
  <c r="E329" i="1"/>
  <c r="F329" i="1" s="1"/>
  <c r="E330" i="1"/>
  <c r="F330" i="1" s="1"/>
  <c r="E331" i="1"/>
  <c r="E332" i="1"/>
  <c r="E333" i="1"/>
  <c r="E334" i="1"/>
  <c r="E335" i="1"/>
  <c r="E336" i="1"/>
  <c r="E337" i="1"/>
  <c r="F337" i="1" s="1"/>
  <c r="E338" i="1"/>
  <c r="F338" i="1" s="1"/>
  <c r="E339" i="1"/>
  <c r="E340" i="1"/>
  <c r="E341" i="1"/>
  <c r="E342" i="1"/>
  <c r="E343" i="1"/>
  <c r="E344" i="1"/>
  <c r="E345" i="1"/>
  <c r="F345" i="1" s="1"/>
  <c r="E346" i="1"/>
  <c r="F346" i="1" s="1"/>
  <c r="E347" i="1"/>
  <c r="E348" i="1"/>
  <c r="E349" i="1"/>
  <c r="E350" i="1"/>
  <c r="E351" i="1"/>
  <c r="E352" i="1"/>
  <c r="E353" i="1"/>
  <c r="F353" i="1" s="1"/>
  <c r="E354" i="1"/>
  <c r="F354" i="1" s="1"/>
  <c r="F52" i="1"/>
  <c r="F78" i="1"/>
  <c r="F115" i="1"/>
  <c r="F116" i="1"/>
  <c r="F142" i="1"/>
  <c r="F179" i="1"/>
  <c r="F180" i="1"/>
  <c r="F206" i="1"/>
  <c r="F219" i="1"/>
  <c r="F232" i="1"/>
  <c r="F244" i="1"/>
  <c r="F270" i="1"/>
  <c r="F308" i="1"/>
  <c r="F334" i="1"/>
  <c r="F191" i="1" l="1"/>
  <c r="F183" i="1"/>
  <c r="F175" i="1"/>
  <c r="F167" i="1"/>
  <c r="F159" i="1"/>
  <c r="F143" i="1"/>
  <c r="F135" i="1"/>
  <c r="F119" i="1"/>
  <c r="F111" i="1"/>
  <c r="F103" i="1"/>
  <c r="F223" i="1"/>
  <c r="F231" i="1"/>
  <c r="F222" i="1"/>
  <c r="F214" i="1"/>
  <c r="F198" i="1"/>
  <c r="F190" i="1"/>
  <c r="F182" i="1"/>
  <c r="F174" i="1"/>
  <c r="F166" i="1"/>
  <c r="F158" i="1"/>
  <c r="F150" i="1"/>
  <c r="F134" i="1"/>
  <c r="F126" i="1"/>
  <c r="F118" i="1"/>
  <c r="F110" i="1"/>
  <c r="F102" i="1"/>
  <c r="F94" i="1"/>
  <c r="F86" i="1"/>
  <c r="F70" i="1"/>
  <c r="F62" i="1"/>
  <c r="F54" i="1"/>
  <c r="F46" i="1"/>
  <c r="F38" i="1"/>
  <c r="F30" i="1"/>
  <c r="F22" i="1"/>
  <c r="F14" i="1"/>
  <c r="F348" i="1"/>
  <c r="F340" i="1"/>
  <c r="F332" i="1"/>
  <c r="F324" i="1"/>
  <c r="F316" i="1"/>
  <c r="F300" i="1"/>
  <c r="F292" i="1"/>
  <c r="F284" i="1"/>
  <c r="F276" i="1"/>
  <c r="F268" i="1"/>
  <c r="F260" i="1"/>
  <c r="F252" i="1"/>
  <c r="F236" i="1"/>
  <c r="F228" i="1"/>
  <c r="F220" i="1"/>
  <c r="F212" i="1"/>
  <c r="F204" i="1"/>
  <c r="F196" i="1"/>
  <c r="F188" i="1"/>
  <c r="F172" i="1"/>
  <c r="F164" i="1"/>
  <c r="F156" i="1"/>
  <c r="F148" i="1"/>
  <c r="F140" i="1"/>
  <c r="F132" i="1"/>
  <c r="F124" i="1"/>
  <c r="F108" i="1"/>
  <c r="F100" i="1"/>
  <c r="F92" i="1"/>
  <c r="F84" i="1"/>
  <c r="F76" i="1"/>
  <c r="F68" i="1"/>
  <c r="F60" i="1"/>
  <c r="F44" i="1"/>
  <c r="F36" i="1"/>
  <c r="F28" i="1"/>
  <c r="F95" i="1"/>
  <c r="F87" i="1"/>
  <c r="F79" i="1"/>
  <c r="F71" i="1"/>
  <c r="F63" i="1"/>
  <c r="F55" i="1"/>
  <c r="F47" i="1"/>
  <c r="F39" i="1"/>
  <c r="F31" i="1"/>
  <c r="F23" i="1"/>
  <c r="F15" i="1"/>
  <c r="F349" i="1"/>
  <c r="F341" i="1"/>
  <c r="F333" i="1"/>
  <c r="F325" i="1"/>
  <c r="F317" i="1"/>
  <c r="F309" i="1"/>
  <c r="F301" i="1"/>
  <c r="F293" i="1"/>
  <c r="F285" i="1"/>
  <c r="F277" i="1"/>
  <c r="F269" i="1"/>
  <c r="F261" i="1"/>
  <c r="F253" i="1"/>
  <c r="F245" i="1"/>
  <c r="F237" i="1"/>
  <c r="F229" i="1"/>
  <c r="F221" i="1"/>
  <c r="F213" i="1"/>
  <c r="F205" i="1"/>
  <c r="F197" i="1"/>
  <c r="F189" i="1"/>
  <c r="F181" i="1"/>
  <c r="F173" i="1"/>
  <c r="F165" i="1"/>
  <c r="F157" i="1"/>
  <c r="F149" i="1"/>
  <c r="F141" i="1"/>
  <c r="F133" i="1"/>
  <c r="F125" i="1"/>
  <c r="F117" i="1"/>
  <c r="F109" i="1"/>
  <c r="F101" i="1"/>
  <c r="F93" i="1"/>
  <c r="F85" i="1"/>
  <c r="F77" i="1"/>
  <c r="F69" i="1"/>
  <c r="F61" i="1"/>
  <c r="F53" i="1"/>
  <c r="F45" i="1"/>
  <c r="F37" i="1"/>
  <c r="F29" i="1"/>
  <c r="F21" i="1"/>
  <c r="F13" i="1"/>
  <c r="F339" i="1"/>
  <c r="F331" i="1"/>
  <c r="F323" i="1"/>
  <c r="F315" i="1"/>
  <c r="F299" i="1"/>
  <c r="F291" i="1"/>
  <c r="F275" i="1"/>
  <c r="F267" i="1"/>
  <c r="F259" i="1"/>
  <c r="F251" i="1"/>
  <c r="F235" i="1"/>
  <c r="F227" i="1"/>
  <c r="F211" i="1"/>
  <c r="F203" i="1"/>
  <c r="F195" i="1"/>
  <c r="F187" i="1"/>
  <c r="F171" i="1"/>
  <c r="F163" i="1"/>
  <c r="F147" i="1"/>
  <c r="F139" i="1"/>
  <c r="F131" i="1"/>
  <c r="F123" i="1"/>
  <c r="F107" i="1"/>
  <c r="F99" i="1"/>
  <c r="F83" i="1"/>
  <c r="F75" i="1"/>
  <c r="F67" i="1"/>
  <c r="F59" i="1"/>
  <c r="F43" i="1"/>
  <c r="F35" i="1"/>
  <c r="F19" i="1"/>
  <c r="F20" i="1"/>
  <c r="D37" i="3"/>
  <c r="G44" i="3" s="1"/>
  <c r="D22" i="3"/>
  <c r="G29" i="3" s="1"/>
  <c r="G25" i="3"/>
  <c r="D7" i="3"/>
  <c r="G14" i="3" s="1"/>
  <c r="CC5" i="2"/>
  <c r="CC6" i="2"/>
  <c r="CC7" i="2"/>
  <c r="CC8" i="2"/>
  <c r="CC9" i="2"/>
  <c r="CC10" i="2"/>
  <c r="CC11" i="2"/>
  <c r="CC12" i="2"/>
  <c r="CC13" i="2"/>
  <c r="CC14" i="2"/>
  <c r="CC15" i="2"/>
  <c r="CC16" i="2"/>
  <c r="CC17" i="2"/>
  <c r="CC18" i="2"/>
  <c r="CC19" i="2"/>
  <c r="CC20" i="2"/>
  <c r="CC21" i="2"/>
  <c r="CC22" i="2"/>
  <c r="CC23" i="2"/>
  <c r="CC24" i="2"/>
  <c r="CC25" i="2"/>
  <c r="CC26" i="2"/>
  <c r="CC27" i="2"/>
  <c r="CC28" i="2"/>
  <c r="CC29" i="2"/>
  <c r="CC30" i="2"/>
  <c r="CC31" i="2"/>
  <c r="CC32" i="2"/>
  <c r="CC33" i="2"/>
  <c r="CC34" i="2"/>
  <c r="CC35" i="2"/>
  <c r="CC36" i="2"/>
  <c r="CC37" i="2"/>
  <c r="CC38" i="2"/>
  <c r="CC39" i="2"/>
  <c r="CC40" i="2"/>
  <c r="CC41" i="2"/>
  <c r="CC42" i="2"/>
  <c r="CC43" i="2"/>
  <c r="CC44" i="2"/>
  <c r="CC45" i="2"/>
  <c r="CC46" i="2"/>
  <c r="CC47" i="2"/>
  <c r="CC48" i="2"/>
  <c r="CC49" i="2"/>
  <c r="CC50" i="2"/>
  <c r="CC51" i="2"/>
  <c r="CC52" i="2"/>
  <c r="CC53" i="2"/>
  <c r="CC54" i="2"/>
  <c r="CC55" i="2"/>
  <c r="CC56" i="2"/>
  <c r="CC57" i="2"/>
  <c r="CC58" i="2"/>
  <c r="CC59" i="2"/>
  <c r="CC60" i="2"/>
  <c r="CC61" i="2"/>
  <c r="CC62" i="2"/>
  <c r="CC63" i="2"/>
  <c r="CC64" i="2"/>
  <c r="CC65" i="2"/>
  <c r="CC66" i="2"/>
  <c r="CC67" i="2"/>
  <c r="CC68" i="2"/>
  <c r="CC69" i="2"/>
  <c r="CC70" i="2"/>
  <c r="CC71" i="2"/>
  <c r="CC72" i="2"/>
  <c r="CC73" i="2"/>
  <c r="CC74" i="2"/>
  <c r="CC75" i="2"/>
  <c r="CC76" i="2"/>
  <c r="CC77" i="2"/>
  <c r="CC78" i="2"/>
  <c r="CC79" i="2"/>
  <c r="CC80" i="2"/>
  <c r="CC81" i="2"/>
  <c r="CC82" i="2"/>
  <c r="CC83" i="2"/>
  <c r="CC84" i="2"/>
  <c r="CC85" i="2"/>
  <c r="CC86" i="2"/>
  <c r="CC87" i="2"/>
  <c r="CC88" i="2"/>
  <c r="CC89" i="2"/>
  <c r="CC90" i="2"/>
  <c r="CC91" i="2"/>
  <c r="CC92" i="2"/>
  <c r="CC93" i="2"/>
  <c r="CC94" i="2"/>
  <c r="CC95" i="2"/>
  <c r="CC96" i="2"/>
  <c r="CC97" i="2"/>
  <c r="CC98" i="2"/>
  <c r="CC99" i="2"/>
  <c r="CC100" i="2"/>
  <c r="CC101" i="2"/>
  <c r="CC102" i="2"/>
  <c r="CC103" i="2"/>
  <c r="CC104" i="2"/>
  <c r="CC105" i="2"/>
  <c r="CC106" i="2"/>
  <c r="CC107" i="2"/>
  <c r="CC108" i="2"/>
  <c r="CC109" i="2"/>
  <c r="CC110" i="2"/>
  <c r="CC111" i="2"/>
  <c r="CC112" i="2"/>
  <c r="CC113" i="2"/>
  <c r="CC114" i="2"/>
  <c r="CC115" i="2"/>
  <c r="CC116" i="2"/>
  <c r="CC117" i="2"/>
  <c r="CC118" i="2"/>
  <c r="CC119" i="2"/>
  <c r="CC120" i="2"/>
  <c r="CC121" i="2"/>
  <c r="CC122" i="2"/>
  <c r="CC123" i="2"/>
  <c r="CC124" i="2"/>
  <c r="CC125" i="2"/>
  <c r="CC126" i="2"/>
  <c r="CC127" i="2"/>
  <c r="CC128" i="2"/>
  <c r="CC129" i="2"/>
  <c r="CC130" i="2"/>
  <c r="CC131" i="2"/>
  <c r="CC132" i="2"/>
  <c r="CC133" i="2"/>
  <c r="CC134" i="2"/>
  <c r="CC135" i="2"/>
  <c r="CC136" i="2"/>
  <c r="CC137" i="2"/>
  <c r="CC138" i="2"/>
  <c r="CC139" i="2"/>
  <c r="CC140" i="2"/>
  <c r="CC141" i="2"/>
  <c r="CC142" i="2"/>
  <c r="CC143" i="2"/>
  <c r="CC144" i="2"/>
  <c r="CC145" i="2"/>
  <c r="CC146" i="2"/>
  <c r="CC147" i="2"/>
  <c r="CC148" i="2"/>
  <c r="CC149" i="2"/>
  <c r="CC150" i="2"/>
  <c r="CC151" i="2"/>
  <c r="CC152" i="2"/>
  <c r="CC153" i="2"/>
  <c r="CC154" i="2"/>
  <c r="CC155" i="2"/>
  <c r="CC156" i="2"/>
  <c r="CC157" i="2"/>
  <c r="CC158" i="2"/>
  <c r="CC159" i="2"/>
  <c r="CC160" i="2"/>
  <c r="CC161" i="2"/>
  <c r="CC162" i="2"/>
  <c r="CC163" i="2"/>
  <c r="CC164" i="2"/>
  <c r="CC165" i="2"/>
  <c r="CC166" i="2"/>
  <c r="CC167" i="2"/>
  <c r="CC168" i="2"/>
  <c r="CC169" i="2"/>
  <c r="CC170" i="2"/>
  <c r="CC171" i="2"/>
  <c r="CC172" i="2"/>
  <c r="CC173" i="2"/>
  <c r="CC174" i="2"/>
  <c r="CC175" i="2"/>
  <c r="CC176" i="2"/>
  <c r="CC177" i="2"/>
  <c r="CC178" i="2"/>
  <c r="CC179" i="2"/>
  <c r="CC180" i="2"/>
  <c r="CC181" i="2"/>
  <c r="CC182" i="2"/>
  <c r="CC183" i="2"/>
  <c r="CC184" i="2"/>
  <c r="CC185" i="2"/>
  <c r="CC186" i="2"/>
  <c r="CC187" i="2"/>
  <c r="CC188" i="2"/>
  <c r="CC189" i="2"/>
  <c r="CC190" i="2"/>
  <c r="CC191" i="2"/>
  <c r="CC192" i="2"/>
  <c r="CC193" i="2"/>
  <c r="CC194" i="2"/>
  <c r="CC195" i="2"/>
  <c r="CC196" i="2"/>
  <c r="CC197" i="2"/>
  <c r="CC198" i="2"/>
  <c r="CC199" i="2"/>
  <c r="CC200" i="2"/>
  <c r="CC201" i="2"/>
  <c r="CC202" i="2"/>
  <c r="CC203" i="2"/>
  <c r="CC204" i="2"/>
  <c r="CC205" i="2"/>
  <c r="CC206" i="2"/>
  <c r="CC207" i="2"/>
  <c r="CC208" i="2"/>
  <c r="CC209" i="2"/>
  <c r="CC210" i="2"/>
  <c r="CC211" i="2"/>
  <c r="CC212" i="2"/>
  <c r="CC213" i="2"/>
  <c r="CC214" i="2"/>
  <c r="CC215" i="2"/>
  <c r="CC216" i="2"/>
  <c r="CC217" i="2"/>
  <c r="CC218" i="2"/>
  <c r="CC219" i="2"/>
  <c r="CC220" i="2"/>
  <c r="CC221" i="2"/>
  <c r="CC222" i="2"/>
  <c r="CC223" i="2"/>
  <c r="CC224" i="2"/>
  <c r="CC225" i="2"/>
  <c r="CC226" i="2"/>
  <c r="CC227" i="2"/>
  <c r="CC228" i="2"/>
  <c r="CC229" i="2"/>
  <c r="CC230" i="2"/>
  <c r="CC231" i="2"/>
  <c r="CC232" i="2"/>
  <c r="CC233" i="2"/>
  <c r="CC234" i="2"/>
  <c r="CC235" i="2"/>
  <c r="CC236" i="2"/>
  <c r="CC237" i="2"/>
  <c r="CC238" i="2"/>
  <c r="CC239" i="2"/>
  <c r="CC240" i="2"/>
  <c r="CC241" i="2"/>
  <c r="CC242" i="2"/>
  <c r="CC243" i="2"/>
  <c r="CC244" i="2"/>
  <c r="CC245" i="2"/>
  <c r="CC246" i="2"/>
  <c r="CC247" i="2"/>
  <c r="CC248" i="2"/>
  <c r="CC249" i="2"/>
  <c r="CC250" i="2"/>
  <c r="CC251" i="2"/>
  <c r="CC252" i="2"/>
  <c r="CC253" i="2"/>
  <c r="CC254" i="2"/>
  <c r="CC255" i="2"/>
  <c r="CC256" i="2"/>
  <c r="CC257" i="2"/>
  <c r="CC258" i="2"/>
  <c r="CC259" i="2"/>
  <c r="CC260" i="2"/>
  <c r="CC261" i="2"/>
  <c r="CC262" i="2"/>
  <c r="CC263" i="2"/>
  <c r="CC264" i="2"/>
  <c r="CC265" i="2"/>
  <c r="CC266" i="2"/>
  <c r="CC267" i="2"/>
  <c r="CC268" i="2"/>
  <c r="CC269" i="2"/>
  <c r="CC270" i="2"/>
  <c r="CC271" i="2"/>
  <c r="CC272" i="2"/>
  <c r="CC273" i="2"/>
  <c r="CC274" i="2"/>
  <c r="CC275" i="2"/>
  <c r="CC276" i="2"/>
  <c r="CC277" i="2"/>
  <c r="CC278" i="2"/>
  <c r="CC279" i="2"/>
  <c r="CC280" i="2"/>
  <c r="CC281" i="2"/>
  <c r="CC282" i="2"/>
  <c r="CC283" i="2"/>
  <c r="CC284" i="2"/>
  <c r="CC285" i="2"/>
  <c r="CC286" i="2"/>
  <c r="CC287" i="2"/>
  <c r="CC288" i="2"/>
  <c r="CC289" i="2"/>
  <c r="CC290" i="2"/>
  <c r="CC291" i="2"/>
  <c r="CC292" i="2"/>
  <c r="CC293" i="2"/>
  <c r="CC294" i="2"/>
  <c r="CC295" i="2"/>
  <c r="CC296" i="2"/>
  <c r="CC297" i="2"/>
  <c r="CC298" i="2"/>
  <c r="CC299" i="2"/>
  <c r="CC300" i="2"/>
  <c r="CC301" i="2"/>
  <c r="CC302" i="2"/>
  <c r="CC303" i="2"/>
  <c r="CC304" i="2"/>
  <c r="CC305" i="2"/>
  <c r="CC306" i="2"/>
  <c r="CC307" i="2"/>
  <c r="CC308" i="2"/>
  <c r="CC309" i="2"/>
  <c r="CC310" i="2"/>
  <c r="CC311" i="2"/>
  <c r="CC312" i="2"/>
  <c r="CC313" i="2"/>
  <c r="CC314" i="2"/>
  <c r="CC315" i="2"/>
  <c r="CC316" i="2"/>
  <c r="CC317" i="2"/>
  <c r="CC318" i="2"/>
  <c r="CC319" i="2"/>
  <c r="CC320" i="2"/>
  <c r="CC321" i="2"/>
  <c r="CC322" i="2"/>
  <c r="CC323" i="2"/>
  <c r="CC324" i="2"/>
  <c r="CC325" i="2"/>
  <c r="CC326" i="2"/>
  <c r="CC327" i="2"/>
  <c r="CC328" i="2"/>
  <c r="CC329" i="2"/>
  <c r="CC330" i="2"/>
  <c r="CC331" i="2"/>
  <c r="CC332" i="2"/>
  <c r="CC333" i="2"/>
  <c r="CC334" i="2"/>
  <c r="CC335" i="2"/>
  <c r="CC336" i="2"/>
  <c r="CC337" i="2"/>
  <c r="CC338" i="2"/>
  <c r="CC339" i="2"/>
  <c r="CC340" i="2"/>
  <c r="CC341" i="2"/>
  <c r="CC342" i="2"/>
  <c r="CC343" i="2"/>
  <c r="CC344" i="2"/>
  <c r="CC345" i="2"/>
  <c r="CC346" i="2"/>
  <c r="CC347" i="2"/>
  <c r="CC348" i="2"/>
  <c r="CC349" i="2"/>
  <c r="CC350" i="2"/>
  <c r="CC351" i="2"/>
  <c r="CC352" i="2"/>
  <c r="CC353" i="2"/>
  <c r="CC354" i="2"/>
  <c r="CC355" i="2"/>
  <c r="CC356" i="2"/>
  <c r="CC357" i="2"/>
  <c r="CC358" i="2"/>
  <c r="CC359" i="2"/>
  <c r="CC360" i="2"/>
  <c r="CC361" i="2"/>
  <c r="CC362" i="2"/>
  <c r="CC363" i="2"/>
  <c r="CC364" i="2"/>
  <c r="CC365" i="2"/>
  <c r="CC366" i="2"/>
  <c r="CC367" i="2"/>
  <c r="CC368" i="2"/>
  <c r="CC369" i="2"/>
  <c r="CC370" i="2"/>
  <c r="CC371" i="2"/>
  <c r="CC372" i="2"/>
  <c r="CC373" i="2"/>
  <c r="CC374" i="2"/>
  <c r="CC375" i="2"/>
  <c r="CC376" i="2"/>
  <c r="CC377" i="2"/>
  <c r="CC378" i="2"/>
  <c r="CC379" i="2"/>
  <c r="CC380" i="2"/>
  <c r="CC381" i="2"/>
  <c r="CC382" i="2"/>
  <c r="CC383" i="2"/>
  <c r="CC384" i="2"/>
  <c r="CC385" i="2"/>
  <c r="CC386" i="2"/>
  <c r="CC387" i="2"/>
  <c r="CC388" i="2"/>
  <c r="CC389" i="2"/>
  <c r="CC390" i="2"/>
  <c r="CC391" i="2"/>
  <c r="CC392" i="2"/>
  <c r="CC393" i="2"/>
  <c r="CC394" i="2"/>
  <c r="CC395" i="2"/>
  <c r="CC396" i="2"/>
  <c r="CC397" i="2"/>
  <c r="CC398" i="2"/>
  <c r="CC399" i="2"/>
  <c r="CC400" i="2"/>
  <c r="CC401" i="2"/>
  <c r="CC402" i="2"/>
  <c r="CC403" i="2"/>
  <c r="CC404" i="2"/>
  <c r="CC405" i="2"/>
  <c r="CC406" i="2"/>
  <c r="CC407" i="2"/>
  <c r="CC408" i="2"/>
  <c r="CC409" i="2"/>
  <c r="CC410" i="2"/>
  <c r="CC411" i="2"/>
  <c r="CC412" i="2"/>
  <c r="CC413" i="2"/>
  <c r="CC414" i="2"/>
  <c r="CC415" i="2"/>
  <c r="CC416" i="2"/>
  <c r="CC417" i="2"/>
  <c r="CC418" i="2"/>
  <c r="CC419" i="2"/>
  <c r="CC420" i="2"/>
  <c r="CC421" i="2"/>
  <c r="CC422" i="2"/>
  <c r="CC423" i="2"/>
  <c r="CC424" i="2"/>
  <c r="CC425" i="2"/>
  <c r="CC426" i="2"/>
  <c r="CC427" i="2"/>
  <c r="CC428" i="2"/>
  <c r="CC429" i="2"/>
  <c r="CC430" i="2"/>
  <c r="CC431" i="2"/>
  <c r="CC432" i="2"/>
  <c r="CC433" i="2"/>
  <c r="CC434" i="2"/>
  <c r="CC435" i="2"/>
  <c r="CC436" i="2"/>
  <c r="CC437" i="2"/>
  <c r="CC438" i="2"/>
  <c r="CC439" i="2"/>
  <c r="CC440" i="2"/>
  <c r="CC441" i="2"/>
  <c r="CC442" i="2"/>
  <c r="CC443" i="2"/>
  <c r="CC444" i="2"/>
  <c r="CC445" i="2"/>
  <c r="CC446" i="2"/>
  <c r="CC447" i="2"/>
  <c r="CC448" i="2"/>
  <c r="CC449" i="2"/>
  <c r="CC450" i="2"/>
  <c r="CC451" i="2"/>
  <c r="CC452" i="2"/>
  <c r="CC453" i="2"/>
  <c r="CC454" i="2"/>
  <c r="CC455" i="2"/>
  <c r="CC456" i="2"/>
  <c r="CC457" i="2"/>
  <c r="CC458" i="2"/>
  <c r="CC459" i="2"/>
  <c r="CC460" i="2"/>
  <c r="CC461" i="2"/>
  <c r="CC462" i="2"/>
  <c r="CC463" i="2"/>
  <c r="CC464" i="2"/>
  <c r="CC465" i="2"/>
  <c r="CC466" i="2"/>
  <c r="CC467" i="2"/>
  <c r="CC468" i="2"/>
  <c r="CC469" i="2"/>
  <c r="CC470" i="2"/>
  <c r="CC471" i="2"/>
  <c r="CC472" i="2"/>
  <c r="CC473" i="2"/>
  <c r="CC474" i="2"/>
  <c r="CC475" i="2"/>
  <c r="CC476" i="2"/>
  <c r="CC477" i="2"/>
  <c r="CC478" i="2"/>
  <c r="CC479" i="2"/>
  <c r="CC480" i="2"/>
  <c r="CC481" i="2"/>
  <c r="CC482" i="2"/>
  <c r="CC483" i="2"/>
  <c r="CC484" i="2"/>
  <c r="CC485" i="2"/>
  <c r="CC486" i="2"/>
  <c r="CC487" i="2"/>
  <c r="CC488" i="2"/>
  <c r="CC489" i="2"/>
  <c r="CC490" i="2"/>
  <c r="CC491" i="2"/>
  <c r="CC492" i="2"/>
  <c r="CC493" i="2"/>
  <c r="CC494" i="2"/>
  <c r="CC495" i="2"/>
  <c r="CC496" i="2"/>
  <c r="CC497" i="2"/>
  <c r="CC498" i="2"/>
  <c r="CC499" i="2"/>
  <c r="CC500" i="2"/>
  <c r="CC501" i="2"/>
  <c r="CC502" i="2"/>
  <c r="CC503" i="2"/>
  <c r="CC504" i="2"/>
  <c r="CC505" i="2"/>
  <c r="CC506" i="2"/>
  <c r="CC507" i="2"/>
  <c r="CC508" i="2"/>
  <c r="CC509" i="2"/>
  <c r="CC510" i="2"/>
  <c r="CC511" i="2"/>
  <c r="CC512" i="2"/>
  <c r="CC513" i="2"/>
  <c r="CC514" i="2"/>
  <c r="CC515" i="2"/>
  <c r="CC516" i="2"/>
  <c r="CC517" i="2"/>
  <c r="CC518" i="2"/>
  <c r="CC519" i="2"/>
  <c r="CC520" i="2"/>
  <c r="CC521" i="2"/>
  <c r="CC522" i="2"/>
  <c r="CC523" i="2"/>
  <c r="CC524" i="2"/>
  <c r="CC525" i="2"/>
  <c r="CC526" i="2"/>
  <c r="CC527" i="2"/>
  <c r="CC528" i="2"/>
  <c r="CC529" i="2"/>
  <c r="CC530" i="2"/>
  <c r="CC531" i="2"/>
  <c r="CC532" i="2"/>
  <c r="CC533" i="2"/>
  <c r="CC534" i="2"/>
  <c r="CC535" i="2"/>
  <c r="CC536" i="2"/>
  <c r="CC537" i="2"/>
  <c r="CC538" i="2"/>
  <c r="CC539" i="2"/>
  <c r="CC540" i="2"/>
  <c r="CC541" i="2"/>
  <c r="CC542" i="2"/>
  <c r="CC543" i="2"/>
  <c r="CC544" i="2"/>
  <c r="BT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T21" i="2"/>
  <c r="BT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41" i="2"/>
  <c r="BT42" i="2"/>
  <c r="BT43" i="2"/>
  <c r="BT44" i="2"/>
  <c r="BT45" i="2"/>
  <c r="BT46" i="2"/>
  <c r="BT47" i="2"/>
  <c r="BT48" i="2"/>
  <c r="BT49" i="2"/>
  <c r="BT50" i="2"/>
  <c r="BT51" i="2"/>
  <c r="BT52" i="2"/>
  <c r="BT53" i="2"/>
  <c r="BT54" i="2"/>
  <c r="BT55" i="2"/>
  <c r="BT56" i="2"/>
  <c r="BT57" i="2"/>
  <c r="BT58" i="2"/>
  <c r="BT59" i="2"/>
  <c r="BT60" i="2"/>
  <c r="BT61" i="2"/>
  <c r="BT62" i="2"/>
  <c r="BT63" i="2"/>
  <c r="BT64" i="2"/>
  <c r="BT65" i="2"/>
  <c r="BT66" i="2"/>
  <c r="BT67" i="2"/>
  <c r="BT68" i="2"/>
  <c r="BT69" i="2"/>
  <c r="BT70" i="2"/>
  <c r="BT71" i="2"/>
  <c r="BT72" i="2"/>
  <c r="BT73" i="2"/>
  <c r="BT74" i="2"/>
  <c r="BT75" i="2"/>
  <c r="BT76" i="2"/>
  <c r="BT77" i="2"/>
  <c r="BT78" i="2"/>
  <c r="BT79" i="2"/>
  <c r="BT80" i="2"/>
  <c r="BT81" i="2"/>
  <c r="BT82" i="2"/>
  <c r="BT83" i="2"/>
  <c r="BT84" i="2"/>
  <c r="BT85" i="2"/>
  <c r="BT86" i="2"/>
  <c r="BT87" i="2"/>
  <c r="BT88" i="2"/>
  <c r="BT89" i="2"/>
  <c r="BT90" i="2"/>
  <c r="BT91" i="2"/>
  <c r="BT92" i="2"/>
  <c r="BT93" i="2"/>
  <c r="BT94" i="2"/>
  <c r="BT95" i="2"/>
  <c r="BT96" i="2"/>
  <c r="BT97" i="2"/>
  <c r="BT98" i="2"/>
  <c r="BT99" i="2"/>
  <c r="BT100" i="2"/>
  <c r="BT101" i="2"/>
  <c r="BT102" i="2"/>
  <c r="BT103" i="2"/>
  <c r="BT104" i="2"/>
  <c r="BT105" i="2"/>
  <c r="BT106" i="2"/>
  <c r="BT107" i="2"/>
  <c r="BT108" i="2"/>
  <c r="BT109" i="2"/>
  <c r="BT110" i="2"/>
  <c r="BT111" i="2"/>
  <c r="BT112" i="2"/>
  <c r="BT113" i="2"/>
  <c r="BT114" i="2"/>
  <c r="BT115" i="2"/>
  <c r="BT116" i="2"/>
  <c r="BT117" i="2"/>
  <c r="BT118" i="2"/>
  <c r="BT119" i="2"/>
  <c r="BT120" i="2"/>
  <c r="BT121" i="2"/>
  <c r="BT122" i="2"/>
  <c r="BT123" i="2"/>
  <c r="BT124" i="2"/>
  <c r="BK5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BK66" i="2"/>
  <c r="BK67" i="2"/>
  <c r="BK68" i="2"/>
  <c r="BK69" i="2"/>
  <c r="BK70" i="2"/>
  <c r="BK71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BK87" i="2"/>
  <c r="BK88" i="2"/>
  <c r="BK89" i="2"/>
  <c r="BK90" i="2"/>
  <c r="BK91" i="2"/>
  <c r="BK92" i="2"/>
  <c r="BK93" i="2"/>
  <c r="BK94" i="2"/>
  <c r="BK95" i="2"/>
  <c r="BK96" i="2"/>
  <c r="BK97" i="2"/>
  <c r="BK98" i="2"/>
  <c r="BK99" i="2"/>
  <c r="BK100" i="2"/>
  <c r="BK101" i="2"/>
  <c r="BK102" i="2"/>
  <c r="BK103" i="2"/>
  <c r="BK104" i="2"/>
  <c r="BK105" i="2"/>
  <c r="BK106" i="2"/>
  <c r="BK107" i="2"/>
  <c r="BK108" i="2"/>
  <c r="BK109" i="2"/>
  <c r="BK110" i="2"/>
  <c r="BK111" i="2"/>
  <c r="BK112" i="2"/>
  <c r="BK113" i="2"/>
  <c r="BK114" i="2"/>
  <c r="BK115" i="2"/>
  <c r="BK116" i="2"/>
  <c r="BK117" i="2"/>
  <c r="BK118" i="2"/>
  <c r="BK119" i="2"/>
  <c r="BK120" i="2"/>
  <c r="BK121" i="2"/>
  <c r="BK122" i="2"/>
  <c r="BK123" i="2"/>
  <c r="BK124" i="2"/>
  <c r="BK125" i="2"/>
  <c r="BK126" i="2"/>
  <c r="BK127" i="2"/>
  <c r="BK128" i="2"/>
  <c r="BK129" i="2"/>
  <c r="BK130" i="2"/>
  <c r="BK131" i="2"/>
  <c r="BK132" i="2"/>
  <c r="BK133" i="2"/>
  <c r="BK134" i="2"/>
  <c r="BK135" i="2"/>
  <c r="BK136" i="2"/>
  <c r="BK137" i="2"/>
  <c r="BK138" i="2"/>
  <c r="BK139" i="2"/>
  <c r="BK140" i="2"/>
  <c r="BK141" i="2"/>
  <c r="BK142" i="2"/>
  <c r="BK143" i="2"/>
  <c r="BK144" i="2"/>
  <c r="BK145" i="2"/>
  <c r="BK146" i="2"/>
  <c r="BK147" i="2"/>
  <c r="BK148" i="2"/>
  <c r="BK149" i="2"/>
  <c r="BK150" i="2"/>
  <c r="BK151" i="2"/>
  <c r="BK152" i="2"/>
  <c r="BK153" i="2"/>
  <c r="BK154" i="2"/>
  <c r="BK155" i="2"/>
  <c r="BK156" i="2"/>
  <c r="BK157" i="2"/>
  <c r="BK158" i="2"/>
  <c r="BK159" i="2"/>
  <c r="BK160" i="2"/>
  <c r="BK161" i="2"/>
  <c r="BK162" i="2"/>
  <c r="BK163" i="2"/>
  <c r="BK164" i="2"/>
  <c r="BK165" i="2"/>
  <c r="BK166" i="2"/>
  <c r="BK167" i="2"/>
  <c r="BK168" i="2"/>
  <c r="BK169" i="2"/>
  <c r="BK170" i="2"/>
  <c r="BK171" i="2"/>
  <c r="BK172" i="2"/>
  <c r="BK173" i="2"/>
  <c r="BK174" i="2"/>
  <c r="BK175" i="2"/>
  <c r="BK176" i="2"/>
  <c r="BK177" i="2"/>
  <c r="BK178" i="2"/>
  <c r="BK179" i="2"/>
  <c r="BK180" i="2"/>
  <c r="BK181" i="2"/>
  <c r="BK182" i="2"/>
  <c r="BK183" i="2"/>
  <c r="BK184" i="2"/>
  <c r="BK185" i="2"/>
  <c r="BK186" i="2"/>
  <c r="BK187" i="2"/>
  <c r="BK188" i="2"/>
  <c r="BK189" i="2"/>
  <c r="BK190" i="2"/>
  <c r="BK191" i="2"/>
  <c r="BK192" i="2"/>
  <c r="BK193" i="2"/>
  <c r="BK194" i="2"/>
  <c r="BK195" i="2"/>
  <c r="BK196" i="2"/>
  <c r="BK197" i="2"/>
  <c r="BK198" i="2"/>
  <c r="BK199" i="2"/>
  <c r="BK200" i="2"/>
  <c r="BK201" i="2"/>
  <c r="BK202" i="2"/>
  <c r="BK203" i="2"/>
  <c r="BK204" i="2"/>
  <c r="BK205" i="2"/>
  <c r="BK206" i="2"/>
  <c r="BK207" i="2"/>
  <c r="BK208" i="2"/>
  <c r="BK209" i="2"/>
  <c r="BK210" i="2"/>
  <c r="BK211" i="2"/>
  <c r="BK212" i="2"/>
  <c r="BK213" i="2"/>
  <c r="BK214" i="2"/>
  <c r="BK215" i="2"/>
  <c r="BK216" i="2"/>
  <c r="BK217" i="2"/>
  <c r="BK218" i="2"/>
  <c r="BK219" i="2"/>
  <c r="BK220" i="2"/>
  <c r="BK221" i="2"/>
  <c r="BK222" i="2"/>
  <c r="BK223" i="2"/>
  <c r="BK224" i="2"/>
  <c r="BK225" i="2"/>
  <c r="BK226" i="2"/>
  <c r="BK227" i="2"/>
  <c r="BK228" i="2"/>
  <c r="BK229" i="2"/>
  <c r="BK230" i="2"/>
  <c r="BK231" i="2"/>
  <c r="BK232" i="2"/>
  <c r="BK233" i="2"/>
  <c r="BK234" i="2"/>
  <c r="BK235" i="2"/>
  <c r="BK236" i="2"/>
  <c r="BK237" i="2"/>
  <c r="BK238" i="2"/>
  <c r="BK239" i="2"/>
  <c r="BK240" i="2"/>
  <c r="BK241" i="2"/>
  <c r="BK242" i="2"/>
  <c r="BK243" i="2"/>
  <c r="BK244" i="2"/>
  <c r="BK245" i="2"/>
  <c r="BK246" i="2"/>
  <c r="BK247" i="2"/>
  <c r="BK248" i="2"/>
  <c r="BK249" i="2"/>
  <c r="BK250" i="2"/>
  <c r="BK251" i="2"/>
  <c r="BK252" i="2"/>
  <c r="BK253" i="2"/>
  <c r="BK254" i="2"/>
  <c r="BK255" i="2"/>
  <c r="BK256" i="2"/>
  <c r="BK257" i="2"/>
  <c r="BK258" i="2"/>
  <c r="BK259" i="2"/>
  <c r="BK260" i="2"/>
  <c r="BK261" i="2"/>
  <c r="BK262" i="2"/>
  <c r="BK263" i="2"/>
  <c r="BK264" i="2"/>
  <c r="BK265" i="2"/>
  <c r="BK266" i="2"/>
  <c r="BK267" i="2"/>
  <c r="BK268" i="2"/>
  <c r="BK269" i="2"/>
  <c r="BK270" i="2"/>
  <c r="BK271" i="2"/>
  <c r="BK272" i="2"/>
  <c r="BK273" i="2"/>
  <c r="BK274" i="2"/>
  <c r="BK275" i="2"/>
  <c r="BK276" i="2"/>
  <c r="BK277" i="2"/>
  <c r="BK278" i="2"/>
  <c r="BK279" i="2"/>
  <c r="BK280" i="2"/>
  <c r="BK281" i="2"/>
  <c r="BK282" i="2"/>
  <c r="BK283" i="2"/>
  <c r="BK284" i="2"/>
  <c r="BK285" i="2"/>
  <c r="BK286" i="2"/>
  <c r="BK287" i="2"/>
  <c r="BK288" i="2"/>
  <c r="BK289" i="2"/>
  <c r="BK290" i="2"/>
  <c r="BK291" i="2"/>
  <c r="BK292" i="2"/>
  <c r="BK293" i="2"/>
  <c r="BK294" i="2"/>
  <c r="BK295" i="2"/>
  <c r="BK296" i="2"/>
  <c r="BK297" i="2"/>
  <c r="BK298" i="2"/>
  <c r="BK299" i="2"/>
  <c r="BK300" i="2"/>
  <c r="BK301" i="2"/>
  <c r="BK302" i="2"/>
  <c r="BK303" i="2"/>
  <c r="BK304" i="2"/>
  <c r="BK305" i="2"/>
  <c r="BK306" i="2"/>
  <c r="BK307" i="2"/>
  <c r="BK308" i="2"/>
  <c r="BK309" i="2"/>
  <c r="BK310" i="2"/>
  <c r="BK311" i="2"/>
  <c r="BK312" i="2"/>
  <c r="BK313" i="2"/>
  <c r="BK314" i="2"/>
  <c r="BK315" i="2"/>
  <c r="BK316" i="2"/>
  <c r="BK317" i="2"/>
  <c r="BK318" i="2"/>
  <c r="BK319" i="2"/>
  <c r="BK320" i="2"/>
  <c r="BK321" i="2"/>
  <c r="BK322" i="2"/>
  <c r="BK323" i="2"/>
  <c r="BK324" i="2"/>
  <c r="BK325" i="2"/>
  <c r="BK326" i="2"/>
  <c r="BK327" i="2"/>
  <c r="BK328" i="2"/>
  <c r="BK329" i="2"/>
  <c r="BK330" i="2"/>
  <c r="BK331" i="2"/>
  <c r="BK332" i="2"/>
  <c r="BK333" i="2"/>
  <c r="BK334" i="2"/>
  <c r="BK335" i="2"/>
  <c r="BK336" i="2"/>
  <c r="BK337" i="2"/>
  <c r="BK338" i="2"/>
  <c r="BK339" i="2"/>
  <c r="BK340" i="2"/>
  <c r="BK341" i="2"/>
  <c r="BK342" i="2"/>
  <c r="BK343" i="2"/>
  <c r="BK344" i="2"/>
  <c r="BK345" i="2"/>
  <c r="BK346" i="2"/>
  <c r="BK347" i="2"/>
  <c r="BK348" i="2"/>
  <c r="BK349" i="2"/>
  <c r="BK350" i="2"/>
  <c r="BK351" i="2"/>
  <c r="BK352" i="2"/>
  <c r="BK353" i="2"/>
  <c r="BK354" i="2"/>
  <c r="BK355" i="2"/>
  <c r="BK356" i="2"/>
  <c r="BK357" i="2"/>
  <c r="BK358" i="2"/>
  <c r="BK359" i="2"/>
  <c r="BK360" i="2"/>
  <c r="BK361" i="2"/>
  <c r="BK362" i="2"/>
  <c r="BK363" i="2"/>
  <c r="BK364" i="2"/>
  <c r="BK365" i="2"/>
  <c r="BK366" i="2"/>
  <c r="BK367" i="2"/>
  <c r="BK368" i="2"/>
  <c r="BK369" i="2"/>
  <c r="BK370" i="2"/>
  <c r="BK371" i="2"/>
  <c r="BK372" i="2"/>
  <c r="BK373" i="2"/>
  <c r="BK374" i="2"/>
  <c r="BK375" i="2"/>
  <c r="BK376" i="2"/>
  <c r="BK377" i="2"/>
  <c r="BK378" i="2"/>
  <c r="BK379" i="2"/>
  <c r="BK380" i="2"/>
  <c r="BK381" i="2"/>
  <c r="BK382" i="2"/>
  <c r="BK383" i="2"/>
  <c r="BK384" i="2"/>
  <c r="BK385" i="2"/>
  <c r="BK386" i="2"/>
  <c r="BK387" i="2"/>
  <c r="BK388" i="2"/>
  <c r="BK389" i="2"/>
  <c r="BK390" i="2"/>
  <c r="BK391" i="2"/>
  <c r="BK392" i="2"/>
  <c r="BK393" i="2"/>
  <c r="BK394" i="2"/>
  <c r="BK395" i="2"/>
  <c r="BK396" i="2"/>
  <c r="BK397" i="2"/>
  <c r="BK398" i="2"/>
  <c r="BK399" i="2"/>
  <c r="BK400" i="2"/>
  <c r="BK401" i="2"/>
  <c r="BK402" i="2"/>
  <c r="BK403" i="2"/>
  <c r="BK404" i="2"/>
  <c r="BK405" i="2"/>
  <c r="BK406" i="2"/>
  <c r="BK407" i="2"/>
  <c r="BK408" i="2"/>
  <c r="BK409" i="2"/>
  <c r="BK410" i="2"/>
  <c r="BK411" i="2"/>
  <c r="BK412" i="2"/>
  <c r="BK413" i="2"/>
  <c r="BK414" i="2"/>
  <c r="BK415" i="2"/>
  <c r="BK416" i="2"/>
  <c r="BK417" i="2"/>
  <c r="BK418" i="2"/>
  <c r="BK419" i="2"/>
  <c r="BK420" i="2"/>
  <c r="BK421" i="2"/>
  <c r="BK422" i="2"/>
  <c r="BK423" i="2"/>
  <c r="BK424" i="2"/>
  <c r="BK425" i="2"/>
  <c r="BK426" i="2"/>
  <c r="BK427" i="2"/>
  <c r="BK428" i="2"/>
  <c r="BK429" i="2"/>
  <c r="BK430" i="2"/>
  <c r="BK431" i="2"/>
  <c r="BK432" i="2"/>
  <c r="BK433" i="2"/>
  <c r="BK434" i="2"/>
  <c r="BK435" i="2"/>
  <c r="BK436" i="2"/>
  <c r="BK437" i="2"/>
  <c r="BK438" i="2"/>
  <c r="BK439" i="2"/>
  <c r="BK440" i="2"/>
  <c r="BK441" i="2"/>
  <c r="BK442" i="2"/>
  <c r="BK443" i="2"/>
  <c r="BK444" i="2"/>
  <c r="BK445" i="2"/>
  <c r="BK446" i="2"/>
  <c r="BK447" i="2"/>
  <c r="BK448" i="2"/>
  <c r="BK449" i="2"/>
  <c r="BK450" i="2"/>
  <c r="BK451" i="2"/>
  <c r="BK452" i="2"/>
  <c r="BK453" i="2"/>
  <c r="BK454" i="2"/>
  <c r="BK455" i="2"/>
  <c r="BK456" i="2"/>
  <c r="BK457" i="2"/>
  <c r="BK458" i="2"/>
  <c r="BK459" i="2"/>
  <c r="BK460" i="2"/>
  <c r="BK461" i="2"/>
  <c r="BK462" i="2"/>
  <c r="BK463" i="2"/>
  <c r="BK464" i="2"/>
  <c r="BK465" i="2"/>
  <c r="BK466" i="2"/>
  <c r="BK467" i="2"/>
  <c r="BK468" i="2"/>
  <c r="BK469" i="2"/>
  <c r="BK470" i="2"/>
  <c r="BK471" i="2"/>
  <c r="BK472" i="2"/>
  <c r="BK473" i="2"/>
  <c r="BK474" i="2"/>
  <c r="BK475" i="2"/>
  <c r="BK476" i="2"/>
  <c r="BK477" i="2"/>
  <c r="BK478" i="2"/>
  <c r="BK479" i="2"/>
  <c r="BK480" i="2"/>
  <c r="BK481" i="2"/>
  <c r="BK482" i="2"/>
  <c r="BK483" i="2"/>
  <c r="BK484" i="2"/>
  <c r="BK485" i="2"/>
  <c r="BK486" i="2"/>
  <c r="BK487" i="2"/>
  <c r="BK488" i="2"/>
  <c r="BK489" i="2"/>
  <c r="BK490" i="2"/>
  <c r="BK491" i="2"/>
  <c r="BK492" i="2"/>
  <c r="BK493" i="2"/>
  <c r="BK494" i="2"/>
  <c r="BK495" i="2"/>
  <c r="BK496" i="2"/>
  <c r="BK497" i="2"/>
  <c r="BK498" i="2"/>
  <c r="BK499" i="2"/>
  <c r="BK500" i="2"/>
  <c r="BK501" i="2"/>
  <c r="BK502" i="2"/>
  <c r="BK503" i="2"/>
  <c r="BK504" i="2"/>
  <c r="BK505" i="2"/>
  <c r="BK506" i="2"/>
  <c r="BK507" i="2"/>
  <c r="BK508" i="2"/>
  <c r="BK509" i="2"/>
  <c r="BK510" i="2"/>
  <c r="BK511" i="2"/>
  <c r="BK512" i="2"/>
  <c r="BK513" i="2"/>
  <c r="BK514" i="2"/>
  <c r="BK515" i="2"/>
  <c r="BK516" i="2"/>
  <c r="BK517" i="2"/>
  <c r="BK518" i="2"/>
  <c r="BK519" i="2"/>
  <c r="BK520" i="2"/>
  <c r="BK521" i="2"/>
  <c r="BK522" i="2"/>
  <c r="BK523" i="2"/>
  <c r="BK524" i="2"/>
  <c r="BK525" i="2"/>
  <c r="BK526" i="2"/>
  <c r="BK527" i="2"/>
  <c r="BK528" i="2"/>
  <c r="BK529" i="2"/>
  <c r="BK530" i="2"/>
  <c r="BK531" i="2"/>
  <c r="BK532" i="2"/>
  <c r="BK533" i="2"/>
  <c r="BK534" i="2"/>
  <c r="BK535" i="2"/>
  <c r="BK536" i="2"/>
  <c r="BK537" i="2"/>
  <c r="BK538" i="2"/>
  <c r="BK539" i="2"/>
  <c r="BK540" i="2"/>
  <c r="BK541" i="2"/>
  <c r="BK542" i="2"/>
  <c r="BK543" i="2"/>
  <c r="BK544" i="2"/>
  <c r="BK545" i="2"/>
  <c r="BK546" i="2"/>
  <c r="BK547" i="2"/>
  <c r="BK548" i="2"/>
  <c r="BK549" i="2"/>
  <c r="BK550" i="2"/>
  <c r="BK551" i="2"/>
  <c r="BK552" i="2"/>
  <c r="BK553" i="2"/>
  <c r="BK554" i="2"/>
  <c r="BK555" i="2"/>
  <c r="BK556" i="2"/>
  <c r="BK557" i="2"/>
  <c r="BK558" i="2"/>
  <c r="BK559" i="2"/>
  <c r="BK560" i="2"/>
  <c r="BK561" i="2"/>
  <c r="BK562" i="2"/>
  <c r="BK563" i="2"/>
  <c r="BK564" i="2"/>
  <c r="BK565" i="2"/>
  <c r="BK566" i="2"/>
  <c r="BK567" i="2"/>
  <c r="BK568" i="2"/>
  <c r="BK569" i="2"/>
  <c r="BK570" i="2"/>
  <c r="BK571" i="2"/>
  <c r="BK572" i="2"/>
  <c r="BK573" i="2"/>
  <c r="BK574" i="2"/>
  <c r="BK575" i="2"/>
  <c r="BK576" i="2"/>
  <c r="BK577" i="2"/>
  <c r="BK578" i="2"/>
  <c r="BK579" i="2"/>
  <c r="BK580" i="2"/>
  <c r="BK581" i="2"/>
  <c r="BK582" i="2"/>
  <c r="BK583" i="2"/>
  <c r="BK584" i="2"/>
  <c r="BK585" i="2"/>
  <c r="BK586" i="2"/>
  <c r="BK587" i="2"/>
  <c r="BK588" i="2"/>
  <c r="BK589" i="2"/>
  <c r="BK590" i="2"/>
  <c r="BK591" i="2"/>
  <c r="BK592" i="2"/>
  <c r="BK593" i="2"/>
  <c r="BK594" i="2"/>
  <c r="BK595" i="2"/>
  <c r="BK596" i="2"/>
  <c r="BK597" i="2"/>
  <c r="BK598" i="2"/>
  <c r="BK599" i="2"/>
  <c r="BK600" i="2"/>
  <c r="BK601" i="2"/>
  <c r="BK602" i="2"/>
  <c r="BK603" i="2"/>
  <c r="BK604" i="2"/>
  <c r="BK605" i="2"/>
  <c r="BK606" i="2"/>
  <c r="BK607" i="2"/>
  <c r="BK608" i="2"/>
  <c r="BK609" i="2"/>
  <c r="BK610" i="2"/>
  <c r="BK611" i="2"/>
  <c r="BK612" i="2"/>
  <c r="BK613" i="2"/>
  <c r="BK614" i="2"/>
  <c r="BK615" i="2"/>
  <c r="BK616" i="2"/>
  <c r="BK617" i="2"/>
  <c r="BK618" i="2"/>
  <c r="BK619" i="2"/>
  <c r="BK620" i="2"/>
  <c r="BK621" i="2"/>
  <c r="BK622" i="2"/>
  <c r="BK623" i="2"/>
  <c r="BK624" i="2"/>
  <c r="BK625" i="2"/>
  <c r="BK626" i="2"/>
  <c r="BK627" i="2"/>
  <c r="BK628" i="2"/>
  <c r="BK629" i="2"/>
  <c r="BK630" i="2"/>
  <c r="BK631" i="2"/>
  <c r="BK632" i="2"/>
  <c r="BK633" i="2"/>
  <c r="BK634" i="2"/>
  <c r="BK635" i="2"/>
  <c r="BK636" i="2"/>
  <c r="BK637" i="2"/>
  <c r="BK638" i="2"/>
  <c r="BK639" i="2"/>
  <c r="BK640" i="2"/>
  <c r="BK641" i="2"/>
  <c r="BK642" i="2"/>
  <c r="BK643" i="2"/>
  <c r="BK644" i="2"/>
  <c r="BK645" i="2"/>
  <c r="BK646" i="2"/>
  <c r="BK647" i="2"/>
  <c r="BK648" i="2"/>
  <c r="BK649" i="2"/>
  <c r="BK650" i="2"/>
  <c r="BK651" i="2"/>
  <c r="BK652" i="2"/>
  <c r="BK653" i="2"/>
  <c r="BK654" i="2"/>
  <c r="BK655" i="2"/>
  <c r="BK656" i="2"/>
  <c r="BK657" i="2"/>
  <c r="BK658" i="2"/>
  <c r="BK659" i="2"/>
  <c r="BK660" i="2"/>
  <c r="BK661" i="2"/>
  <c r="BK662" i="2"/>
  <c r="BK663" i="2"/>
  <c r="BK664" i="2"/>
  <c r="BK665" i="2"/>
  <c r="BK666" i="2"/>
  <c r="BK667" i="2"/>
  <c r="BK668" i="2"/>
  <c r="BK669" i="2"/>
  <c r="BK670" i="2"/>
  <c r="BK671" i="2"/>
  <c r="BK672" i="2"/>
  <c r="BK673" i="2"/>
  <c r="BK674" i="2"/>
  <c r="BK675" i="2"/>
  <c r="BK676" i="2"/>
  <c r="BK677" i="2"/>
  <c r="BK678" i="2"/>
  <c r="BK679" i="2"/>
  <c r="BK680" i="2"/>
  <c r="BK681" i="2"/>
  <c r="BK682" i="2"/>
  <c r="BK683" i="2"/>
  <c r="BK684" i="2"/>
  <c r="BK685" i="2"/>
  <c r="BK686" i="2"/>
  <c r="BK687" i="2"/>
  <c r="BK688" i="2"/>
  <c r="BK689" i="2"/>
  <c r="BK690" i="2"/>
  <c r="BK691" i="2"/>
  <c r="BK692" i="2"/>
  <c r="BK693" i="2"/>
  <c r="BK694" i="2"/>
  <c r="BK695" i="2"/>
  <c r="BK696" i="2"/>
  <c r="BK697" i="2"/>
  <c r="BK698" i="2"/>
  <c r="BK699" i="2"/>
  <c r="BK700" i="2"/>
  <c r="BK701" i="2"/>
  <c r="BK702" i="2"/>
  <c r="BK703" i="2"/>
  <c r="BK704" i="2"/>
  <c r="BK705" i="2"/>
  <c r="BK706" i="2"/>
  <c r="BK707" i="2"/>
  <c r="BK708" i="2"/>
  <c r="BK709" i="2"/>
  <c r="BK710" i="2"/>
  <c r="BK711" i="2"/>
  <c r="BK712" i="2"/>
  <c r="BK713" i="2"/>
  <c r="BK714" i="2"/>
  <c r="BK715" i="2"/>
  <c r="BK716" i="2"/>
  <c r="BK717" i="2"/>
  <c r="BK718" i="2"/>
  <c r="BK719" i="2"/>
  <c r="BK720" i="2"/>
  <c r="BK721" i="2"/>
  <c r="BK722" i="2"/>
  <c r="BK723" i="2"/>
  <c r="BK724" i="2"/>
  <c r="BK725" i="2"/>
  <c r="BK726" i="2"/>
  <c r="BK727" i="2"/>
  <c r="BK728" i="2"/>
  <c r="BK729" i="2"/>
  <c r="BK730" i="2"/>
  <c r="BK731" i="2"/>
  <c r="BK732" i="2"/>
  <c r="BK733" i="2"/>
  <c r="BK734" i="2"/>
  <c r="BK735" i="2"/>
  <c r="BK736" i="2"/>
  <c r="BK737" i="2"/>
  <c r="BK738" i="2"/>
  <c r="BK739" i="2"/>
  <c r="BK740" i="2"/>
  <c r="BK741" i="2"/>
  <c r="BK742" i="2"/>
  <c r="BK743" i="2"/>
  <c r="BK744" i="2"/>
  <c r="BK745" i="2"/>
  <c r="BK746" i="2"/>
  <c r="BK747" i="2"/>
  <c r="BK748" i="2"/>
  <c r="BK749" i="2"/>
  <c r="BK750" i="2"/>
  <c r="BK751" i="2"/>
  <c r="BK752" i="2"/>
  <c r="BK753" i="2"/>
  <c r="BK754" i="2"/>
  <c r="BK755" i="2"/>
  <c r="BK756" i="2"/>
  <c r="BK757" i="2"/>
  <c r="BK758" i="2"/>
  <c r="BK759" i="2"/>
  <c r="BK760" i="2"/>
  <c r="BK761" i="2"/>
  <c r="BK762" i="2"/>
  <c r="BK763" i="2"/>
  <c r="BK764" i="2"/>
  <c r="BK765" i="2"/>
  <c r="BK766" i="2"/>
  <c r="BK767" i="2"/>
  <c r="BK768" i="2"/>
  <c r="BK769" i="2"/>
  <c r="BK770" i="2"/>
  <c r="BK771" i="2"/>
  <c r="BK772" i="2"/>
  <c r="BK773" i="2"/>
  <c r="BK774" i="2"/>
  <c r="BK775" i="2"/>
  <c r="BK776" i="2"/>
  <c r="BK777" i="2"/>
  <c r="BK778" i="2"/>
  <c r="BK779" i="2"/>
  <c r="BK780" i="2"/>
  <c r="BK781" i="2"/>
  <c r="BK782" i="2"/>
  <c r="BK783" i="2"/>
  <c r="BK784" i="2"/>
  <c r="BK785" i="2"/>
  <c r="BK786" i="2"/>
  <c r="BK787" i="2"/>
  <c r="BK788" i="2"/>
  <c r="BK789" i="2"/>
  <c r="BK790" i="2"/>
  <c r="BK791" i="2"/>
  <c r="BK792" i="2"/>
  <c r="BK793" i="2"/>
  <c r="BK794" i="2"/>
  <c r="BK795" i="2"/>
  <c r="BK796" i="2"/>
  <c r="BK797" i="2"/>
  <c r="BK798" i="2"/>
  <c r="BK799" i="2"/>
  <c r="BK800" i="2"/>
  <c r="BK801" i="2"/>
  <c r="BK802" i="2"/>
  <c r="BK803" i="2"/>
  <c r="BK804" i="2"/>
  <c r="BK805" i="2"/>
  <c r="BK806" i="2"/>
  <c r="BK807" i="2"/>
  <c r="BK808" i="2"/>
  <c r="BK809" i="2"/>
  <c r="BK810" i="2"/>
  <c r="BK811" i="2"/>
  <c r="BK812" i="2"/>
  <c r="BK813" i="2"/>
  <c r="BK814" i="2"/>
  <c r="BK815" i="2"/>
  <c r="BK816" i="2"/>
  <c r="BK817" i="2"/>
  <c r="BK818" i="2"/>
  <c r="BK819" i="2"/>
  <c r="BK820" i="2"/>
  <c r="BK821" i="2"/>
  <c r="BK822" i="2"/>
  <c r="BK823" i="2"/>
  <c r="BK824" i="2"/>
  <c r="BK825" i="2"/>
  <c r="BK826" i="2"/>
  <c r="BK827" i="2"/>
  <c r="BK828" i="2"/>
  <c r="BK829" i="2"/>
  <c r="BK830" i="2"/>
  <c r="BK831" i="2"/>
  <c r="BK832" i="2"/>
  <c r="BK833" i="2"/>
  <c r="BK834" i="2"/>
  <c r="BK835" i="2"/>
  <c r="BK836" i="2"/>
  <c r="BK837" i="2"/>
  <c r="BK838" i="2"/>
  <c r="BK839" i="2"/>
  <c r="BK840" i="2"/>
  <c r="BK841" i="2"/>
  <c r="BK842" i="2"/>
  <c r="BK843" i="2"/>
  <c r="BK84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B56" i="2"/>
  <c r="BB57" i="2"/>
  <c r="BB58" i="2"/>
  <c r="BB59" i="2"/>
  <c r="BB60" i="2"/>
  <c r="BB61" i="2"/>
  <c r="BB62" i="2"/>
  <c r="BB63" i="2"/>
  <c r="BB64" i="2"/>
  <c r="BB65" i="2"/>
  <c r="BB66" i="2"/>
  <c r="BB67" i="2"/>
  <c r="BB68" i="2"/>
  <c r="BB69" i="2"/>
  <c r="BB70" i="2"/>
  <c r="BB71" i="2"/>
  <c r="BB72" i="2"/>
  <c r="BB73" i="2"/>
  <c r="BB74" i="2"/>
  <c r="BB75" i="2"/>
  <c r="BB76" i="2"/>
  <c r="BB77" i="2"/>
  <c r="BB78" i="2"/>
  <c r="BB79" i="2"/>
  <c r="BB80" i="2"/>
  <c r="BB81" i="2"/>
  <c r="BB82" i="2"/>
  <c r="BB83" i="2"/>
  <c r="BB84" i="2"/>
  <c r="BB85" i="2"/>
  <c r="BB86" i="2"/>
  <c r="BB87" i="2"/>
  <c r="BB88" i="2"/>
  <c r="BB89" i="2"/>
  <c r="BB90" i="2"/>
  <c r="BB91" i="2"/>
  <c r="BB92" i="2"/>
  <c r="BB93" i="2"/>
  <c r="BB94" i="2"/>
  <c r="BB95" i="2"/>
  <c r="BB96" i="2"/>
  <c r="BB97" i="2"/>
  <c r="BB98" i="2"/>
  <c r="BB99" i="2"/>
  <c r="BB100" i="2"/>
  <c r="BB101" i="2"/>
  <c r="BB102" i="2"/>
  <c r="BB103" i="2"/>
  <c r="BB104" i="2"/>
  <c r="BB105" i="2"/>
  <c r="BB106" i="2"/>
  <c r="BB107" i="2"/>
  <c r="BB108" i="2"/>
  <c r="BB109" i="2"/>
  <c r="BB110" i="2"/>
  <c r="BB111" i="2"/>
  <c r="BB112" i="2"/>
  <c r="BB113" i="2"/>
  <c r="BB114" i="2"/>
  <c r="BB115" i="2"/>
  <c r="BB116" i="2"/>
  <c r="BB117" i="2"/>
  <c r="BB118" i="2"/>
  <c r="BB119" i="2"/>
  <c r="BB120" i="2"/>
  <c r="BB121" i="2"/>
  <c r="BB122" i="2"/>
  <c r="BB123" i="2"/>
  <c r="BB124" i="2"/>
  <c r="BB125" i="2"/>
  <c r="BB126" i="2"/>
  <c r="BB127" i="2"/>
  <c r="BB128" i="2"/>
  <c r="BB129" i="2"/>
  <c r="BB130" i="2"/>
  <c r="BB131" i="2"/>
  <c r="BB132" i="2"/>
  <c r="BB133" i="2"/>
  <c r="BB134" i="2"/>
  <c r="BB135" i="2"/>
  <c r="BB136" i="2"/>
  <c r="BB137" i="2"/>
  <c r="BB138" i="2"/>
  <c r="BB139" i="2"/>
  <c r="BB140" i="2"/>
  <c r="BB141" i="2"/>
  <c r="BB142" i="2"/>
  <c r="BB143" i="2"/>
  <c r="BB144" i="2"/>
  <c r="BB145" i="2"/>
  <c r="BB146" i="2"/>
  <c r="BB147" i="2"/>
  <c r="BB148" i="2"/>
  <c r="BB149" i="2"/>
  <c r="BB150" i="2"/>
  <c r="BB151" i="2"/>
  <c r="BB152" i="2"/>
  <c r="BB153" i="2"/>
  <c r="BB154" i="2"/>
  <c r="BB155" i="2"/>
  <c r="BB156" i="2"/>
  <c r="BB157" i="2"/>
  <c r="BB158" i="2"/>
  <c r="BB159" i="2"/>
  <c r="BB160" i="2"/>
  <c r="BB161" i="2"/>
  <c r="BB162" i="2"/>
  <c r="BB163" i="2"/>
  <c r="BB164" i="2"/>
  <c r="BB165" i="2"/>
  <c r="BB166" i="2"/>
  <c r="BB167" i="2"/>
  <c r="BB168" i="2"/>
  <c r="BB169" i="2"/>
  <c r="BB170" i="2"/>
  <c r="BB171" i="2"/>
  <c r="BB172" i="2"/>
  <c r="BB173" i="2"/>
  <c r="BB174" i="2"/>
  <c r="BB175" i="2"/>
  <c r="BB176" i="2"/>
  <c r="BB177" i="2"/>
  <c r="BB178" i="2"/>
  <c r="BB179" i="2"/>
  <c r="BB180" i="2"/>
  <c r="BB181" i="2"/>
  <c r="BB182" i="2"/>
  <c r="BB183" i="2"/>
  <c r="BB184" i="2"/>
  <c r="BB185" i="2"/>
  <c r="BB186" i="2"/>
  <c r="BB187" i="2"/>
  <c r="BB188" i="2"/>
  <c r="BB189" i="2"/>
  <c r="BB190" i="2"/>
  <c r="BB191" i="2"/>
  <c r="BB192" i="2"/>
  <c r="BB193" i="2"/>
  <c r="BB194" i="2"/>
  <c r="BB195" i="2"/>
  <c r="BB196" i="2"/>
  <c r="BB197" i="2"/>
  <c r="BB198" i="2"/>
  <c r="BB199" i="2"/>
  <c r="BB200" i="2"/>
  <c r="BB201" i="2"/>
  <c r="BB202" i="2"/>
  <c r="BB203" i="2"/>
  <c r="BB204" i="2"/>
  <c r="BB205" i="2"/>
  <c r="BB206" i="2"/>
  <c r="BB207" i="2"/>
  <c r="BB208" i="2"/>
  <c r="BB209" i="2"/>
  <c r="BB210" i="2"/>
  <c r="BB211" i="2"/>
  <c r="BB212" i="2"/>
  <c r="BB213" i="2"/>
  <c r="BB214" i="2"/>
  <c r="BB215" i="2"/>
  <c r="BB216" i="2"/>
  <c r="BB217" i="2"/>
  <c r="BB218" i="2"/>
  <c r="BB219" i="2"/>
  <c r="BB220" i="2"/>
  <c r="BB221" i="2"/>
  <c r="BB222" i="2"/>
  <c r="BB223" i="2"/>
  <c r="BB224" i="2"/>
  <c r="BB225" i="2"/>
  <c r="BB226" i="2"/>
  <c r="BB227" i="2"/>
  <c r="BB228" i="2"/>
  <c r="BB229" i="2"/>
  <c r="BB230" i="2"/>
  <c r="BB231" i="2"/>
  <c r="BB232" i="2"/>
  <c r="BB233" i="2"/>
  <c r="BB234" i="2"/>
  <c r="BB235" i="2"/>
  <c r="BB236" i="2"/>
  <c r="BB237" i="2"/>
  <c r="BB238" i="2"/>
  <c r="BB239" i="2"/>
  <c r="BB240" i="2"/>
  <c r="BB241" i="2"/>
  <c r="BB242" i="2"/>
  <c r="BB243" i="2"/>
  <c r="BB244" i="2"/>
  <c r="BB245" i="2"/>
  <c r="BB246" i="2"/>
  <c r="BB247" i="2"/>
  <c r="BB248" i="2"/>
  <c r="BB249" i="2"/>
  <c r="BB250" i="2"/>
  <c r="BB251" i="2"/>
  <c r="BB252" i="2"/>
  <c r="BB253" i="2"/>
  <c r="BB254" i="2"/>
  <c r="BB255" i="2"/>
  <c r="BB256" i="2"/>
  <c r="BB257" i="2"/>
  <c r="BB258" i="2"/>
  <c r="BB259" i="2"/>
  <c r="BB260" i="2"/>
  <c r="BB261" i="2"/>
  <c r="BB262" i="2"/>
  <c r="BB263" i="2"/>
  <c r="BB264" i="2"/>
  <c r="BB265" i="2"/>
  <c r="BB266" i="2"/>
  <c r="BB267" i="2"/>
  <c r="BB268" i="2"/>
  <c r="BB269" i="2"/>
  <c r="BB270" i="2"/>
  <c r="BB271" i="2"/>
  <c r="BB272" i="2"/>
  <c r="BB273" i="2"/>
  <c r="BB274" i="2"/>
  <c r="BB275" i="2"/>
  <c r="BB276" i="2"/>
  <c r="BB277" i="2"/>
  <c r="BB278" i="2"/>
  <c r="BB279" i="2"/>
  <c r="BB280" i="2"/>
  <c r="BB281" i="2"/>
  <c r="BB282" i="2"/>
  <c r="BB283" i="2"/>
  <c r="BB284" i="2"/>
  <c r="BB285" i="2"/>
  <c r="BB286" i="2"/>
  <c r="BB287" i="2"/>
  <c r="BB288" i="2"/>
  <c r="BB289" i="2"/>
  <c r="BB290" i="2"/>
  <c r="BB291" i="2"/>
  <c r="BB292" i="2"/>
  <c r="BB293" i="2"/>
  <c r="BB294" i="2"/>
  <c r="BB295" i="2"/>
  <c r="BB296" i="2"/>
  <c r="BB297" i="2"/>
  <c r="BB298" i="2"/>
  <c r="BB299" i="2"/>
  <c r="BB300" i="2"/>
  <c r="BB301" i="2"/>
  <c r="BB302" i="2"/>
  <c r="BB303" i="2"/>
  <c r="BB304" i="2"/>
  <c r="BB305" i="2"/>
  <c r="BB306" i="2"/>
  <c r="BB307" i="2"/>
  <c r="BB308" i="2"/>
  <c r="BB309" i="2"/>
  <c r="BB310" i="2"/>
  <c r="BB311" i="2"/>
  <c r="BB312" i="2"/>
  <c r="BB313" i="2"/>
  <c r="BB314" i="2"/>
  <c r="BB315" i="2"/>
  <c r="BB316" i="2"/>
  <c r="BB317" i="2"/>
  <c r="BB318" i="2"/>
  <c r="BB319" i="2"/>
  <c r="BB320" i="2"/>
  <c r="BB321" i="2"/>
  <c r="BB322" i="2"/>
  <c r="BB323" i="2"/>
  <c r="BB324" i="2"/>
  <c r="BB325" i="2"/>
  <c r="BB326" i="2"/>
  <c r="BB327" i="2"/>
  <c r="BB328" i="2"/>
  <c r="BB329" i="2"/>
  <c r="BB330" i="2"/>
  <c r="BB331" i="2"/>
  <c r="BB332" i="2"/>
  <c r="BB333" i="2"/>
  <c r="BB334" i="2"/>
  <c r="BB335" i="2"/>
  <c r="BB336" i="2"/>
  <c r="BB337" i="2"/>
  <c r="BB338" i="2"/>
  <c r="BB339" i="2"/>
  <c r="BB340" i="2"/>
  <c r="BB341" i="2"/>
  <c r="BB342" i="2"/>
  <c r="BB343" i="2"/>
  <c r="BB344" i="2"/>
  <c r="BB345" i="2"/>
  <c r="BB346" i="2"/>
  <c r="BB347" i="2"/>
  <c r="BB348" i="2"/>
  <c r="BB349" i="2"/>
  <c r="BB350" i="2"/>
  <c r="BB351" i="2"/>
  <c r="BB352" i="2"/>
  <c r="BB353" i="2"/>
  <c r="BB354" i="2"/>
  <c r="BB355" i="2"/>
  <c r="BB356" i="2"/>
  <c r="BB357" i="2"/>
  <c r="BB358" i="2"/>
  <c r="BB359" i="2"/>
  <c r="BB360" i="2"/>
  <c r="BB361" i="2"/>
  <c r="BB362" i="2"/>
  <c r="BB363" i="2"/>
  <c r="BB364" i="2"/>
  <c r="BB365" i="2"/>
  <c r="BB366" i="2"/>
  <c r="BB367" i="2"/>
  <c r="BB368" i="2"/>
  <c r="BB369" i="2"/>
  <c r="BB370" i="2"/>
  <c r="BB371" i="2"/>
  <c r="BB372" i="2"/>
  <c r="BB373" i="2"/>
  <c r="BB374" i="2"/>
  <c r="BB375" i="2"/>
  <c r="BB376" i="2"/>
  <c r="BB377" i="2"/>
  <c r="BB378" i="2"/>
  <c r="BB379" i="2"/>
  <c r="BB380" i="2"/>
  <c r="BB381" i="2"/>
  <c r="BB382" i="2"/>
  <c r="BB383" i="2"/>
  <c r="BB384" i="2"/>
  <c r="BB385" i="2"/>
  <c r="BB386" i="2"/>
  <c r="BB387" i="2"/>
  <c r="BB388" i="2"/>
  <c r="BB389" i="2"/>
  <c r="BB390" i="2"/>
  <c r="BB391" i="2"/>
  <c r="BB392" i="2"/>
  <c r="BB393" i="2"/>
  <c r="BB394" i="2"/>
  <c r="BB395" i="2"/>
  <c r="BB396" i="2"/>
  <c r="BB397" i="2"/>
  <c r="BB398" i="2"/>
  <c r="BB399" i="2"/>
  <c r="BB400" i="2"/>
  <c r="BB401" i="2"/>
  <c r="BB402" i="2"/>
  <c r="BB403" i="2"/>
  <c r="BB404" i="2"/>
  <c r="BB405" i="2"/>
  <c r="BB406" i="2"/>
  <c r="BB407" i="2"/>
  <c r="BB408" i="2"/>
  <c r="BB409" i="2"/>
  <c r="BB410" i="2"/>
  <c r="BB411" i="2"/>
  <c r="BB412" i="2"/>
  <c r="BB413" i="2"/>
  <c r="BB414" i="2"/>
  <c r="BB415" i="2"/>
  <c r="BB416" i="2"/>
  <c r="BB417" i="2"/>
  <c r="BB418" i="2"/>
  <c r="BB419" i="2"/>
  <c r="BB420" i="2"/>
  <c r="BB421" i="2"/>
  <c r="BB422" i="2"/>
  <c r="BB423" i="2"/>
  <c r="BB424" i="2"/>
  <c r="BB425" i="2"/>
  <c r="BB426" i="2"/>
  <c r="BB427" i="2"/>
  <c r="BB428" i="2"/>
  <c r="BB429" i="2"/>
  <c r="BB430" i="2"/>
  <c r="BB431" i="2"/>
  <c r="BB432" i="2"/>
  <c r="BB433" i="2"/>
  <c r="BB434" i="2"/>
  <c r="BB435" i="2"/>
  <c r="BB436" i="2"/>
  <c r="BB437" i="2"/>
  <c r="BB438" i="2"/>
  <c r="BB439" i="2"/>
  <c r="BB440" i="2"/>
  <c r="BB441" i="2"/>
  <c r="BB442" i="2"/>
  <c r="BB443" i="2"/>
  <c r="BB444" i="2"/>
  <c r="BB445" i="2"/>
  <c r="BB446" i="2"/>
  <c r="BB447" i="2"/>
  <c r="BB448" i="2"/>
  <c r="BB449" i="2"/>
  <c r="BB450" i="2"/>
  <c r="BB451" i="2"/>
  <c r="BB452" i="2"/>
  <c r="BB453" i="2"/>
  <c r="BB454" i="2"/>
  <c r="BB455" i="2"/>
  <c r="BB456" i="2"/>
  <c r="BB457" i="2"/>
  <c r="BB458" i="2"/>
  <c r="BB459" i="2"/>
  <c r="BB460" i="2"/>
  <c r="BB461" i="2"/>
  <c r="BB462" i="2"/>
  <c r="BB463" i="2"/>
  <c r="BB464" i="2"/>
  <c r="BB465" i="2"/>
  <c r="BB466" i="2"/>
  <c r="BB467" i="2"/>
  <c r="BB468" i="2"/>
  <c r="BB469" i="2"/>
  <c r="BB470" i="2"/>
  <c r="BB471" i="2"/>
  <c r="BB472" i="2"/>
  <c r="BB473" i="2"/>
  <c r="BB474" i="2"/>
  <c r="BB475" i="2"/>
  <c r="BB476" i="2"/>
  <c r="BB477" i="2"/>
  <c r="BB478" i="2"/>
  <c r="BB479" i="2"/>
  <c r="BB480" i="2"/>
  <c r="BB481" i="2"/>
  <c r="BB482" i="2"/>
  <c r="BB483" i="2"/>
  <c r="BB484" i="2"/>
  <c r="BB485" i="2"/>
  <c r="BB486" i="2"/>
  <c r="BB487" i="2"/>
  <c r="BB488" i="2"/>
  <c r="BB489" i="2"/>
  <c r="BB490" i="2"/>
  <c r="BB491" i="2"/>
  <c r="BB492" i="2"/>
  <c r="BB493" i="2"/>
  <c r="BB494" i="2"/>
  <c r="BB495" i="2"/>
  <c r="BB496" i="2"/>
  <c r="BB497" i="2"/>
  <c r="BB498" i="2"/>
  <c r="BB499" i="2"/>
  <c r="BB500" i="2"/>
  <c r="BB501" i="2"/>
  <c r="BB502" i="2"/>
  <c r="BB503" i="2"/>
  <c r="BB504" i="2"/>
  <c r="BB505" i="2"/>
  <c r="BB506" i="2"/>
  <c r="BB507" i="2"/>
  <c r="BB508" i="2"/>
  <c r="BB509" i="2"/>
  <c r="BB510" i="2"/>
  <c r="BB511" i="2"/>
  <c r="BB512" i="2"/>
  <c r="BB513" i="2"/>
  <c r="BB514" i="2"/>
  <c r="BB515" i="2"/>
  <c r="BB516" i="2"/>
  <c r="BB517" i="2"/>
  <c r="BB518" i="2"/>
  <c r="BB519" i="2"/>
  <c r="BB520" i="2"/>
  <c r="BB521" i="2"/>
  <c r="BB522" i="2"/>
  <c r="BB523" i="2"/>
  <c r="BB524" i="2"/>
  <c r="BB525" i="2"/>
  <c r="BB526" i="2"/>
  <c r="BB527" i="2"/>
  <c r="BB528" i="2"/>
  <c r="BB529" i="2"/>
  <c r="BB530" i="2"/>
  <c r="BB531" i="2"/>
  <c r="BB532" i="2"/>
  <c r="BB533" i="2"/>
  <c r="BB534" i="2"/>
  <c r="BB535" i="2"/>
  <c r="BB536" i="2"/>
  <c r="BB537" i="2"/>
  <c r="BB538" i="2"/>
  <c r="BB539" i="2"/>
  <c r="BB540" i="2"/>
  <c r="BB541" i="2"/>
  <c r="BB542" i="2"/>
  <c r="BB543" i="2"/>
  <c r="BB54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S83" i="2"/>
  <c r="AS84" i="2"/>
  <c r="AS85" i="2"/>
  <c r="AS86" i="2"/>
  <c r="AS87" i="2"/>
  <c r="AS88" i="2"/>
  <c r="AS89" i="2"/>
  <c r="AS90" i="2"/>
  <c r="AS91" i="2"/>
  <c r="AS92" i="2"/>
  <c r="AS93" i="2"/>
  <c r="AS94" i="2"/>
  <c r="AS95" i="2"/>
  <c r="AS96" i="2"/>
  <c r="AS97" i="2"/>
  <c r="AS98" i="2"/>
  <c r="AS99" i="2"/>
  <c r="AS100" i="2"/>
  <c r="AS101" i="2"/>
  <c r="AS102" i="2"/>
  <c r="AS103" i="2"/>
  <c r="AS104" i="2"/>
  <c r="AS105" i="2"/>
  <c r="AS106" i="2"/>
  <c r="AS107" i="2"/>
  <c r="AS108" i="2"/>
  <c r="AS109" i="2"/>
  <c r="AS110" i="2"/>
  <c r="AS111" i="2"/>
  <c r="AS112" i="2"/>
  <c r="AS113" i="2"/>
  <c r="AS114" i="2"/>
  <c r="AS115" i="2"/>
  <c r="AS116" i="2"/>
  <c r="AS117" i="2"/>
  <c r="AS118" i="2"/>
  <c r="AS119" i="2"/>
  <c r="AS120" i="2"/>
  <c r="AS121" i="2"/>
  <c r="AS122" i="2"/>
  <c r="AS123" i="2"/>
  <c r="AS12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AJ190" i="2"/>
  <c r="AJ191" i="2"/>
  <c r="AJ192" i="2"/>
  <c r="AJ193" i="2"/>
  <c r="AJ194" i="2"/>
  <c r="AJ195" i="2"/>
  <c r="AJ196" i="2"/>
  <c r="AJ197" i="2"/>
  <c r="AJ198" i="2"/>
  <c r="AJ199" i="2"/>
  <c r="AJ200" i="2"/>
  <c r="AJ201" i="2"/>
  <c r="AJ202" i="2"/>
  <c r="AJ203" i="2"/>
  <c r="AJ204" i="2"/>
  <c r="AJ205" i="2"/>
  <c r="AJ206" i="2"/>
  <c r="AJ207" i="2"/>
  <c r="AJ208" i="2"/>
  <c r="AJ209" i="2"/>
  <c r="AJ210" i="2"/>
  <c r="AJ211" i="2"/>
  <c r="AJ212" i="2"/>
  <c r="AJ213" i="2"/>
  <c r="AJ214" i="2"/>
  <c r="AJ215" i="2"/>
  <c r="AJ216" i="2"/>
  <c r="AJ217" i="2"/>
  <c r="AJ218" i="2"/>
  <c r="AJ219" i="2"/>
  <c r="AJ220" i="2"/>
  <c r="AJ221" i="2"/>
  <c r="AJ222" i="2"/>
  <c r="AJ223" i="2"/>
  <c r="AJ224" i="2"/>
  <c r="AJ225" i="2"/>
  <c r="AJ226" i="2"/>
  <c r="AJ227" i="2"/>
  <c r="AJ228" i="2"/>
  <c r="AJ229" i="2"/>
  <c r="AJ230" i="2"/>
  <c r="AJ231" i="2"/>
  <c r="AJ232" i="2"/>
  <c r="AJ233" i="2"/>
  <c r="AJ234" i="2"/>
  <c r="AJ235" i="2"/>
  <c r="AJ236" i="2"/>
  <c r="AJ237" i="2"/>
  <c r="AJ238" i="2"/>
  <c r="AJ239" i="2"/>
  <c r="AJ240" i="2"/>
  <c r="AJ241" i="2"/>
  <c r="AJ242" i="2"/>
  <c r="AJ243" i="2"/>
  <c r="AJ244" i="2"/>
  <c r="AJ245" i="2"/>
  <c r="AJ246" i="2"/>
  <c r="AJ247" i="2"/>
  <c r="AJ248" i="2"/>
  <c r="AJ249" i="2"/>
  <c r="AJ250" i="2"/>
  <c r="AJ251" i="2"/>
  <c r="AJ252" i="2"/>
  <c r="AJ253" i="2"/>
  <c r="AJ254" i="2"/>
  <c r="AJ255" i="2"/>
  <c r="AJ256" i="2"/>
  <c r="AJ257" i="2"/>
  <c r="AJ258" i="2"/>
  <c r="AJ259" i="2"/>
  <c r="AJ260" i="2"/>
  <c r="AJ261" i="2"/>
  <c r="AJ262" i="2"/>
  <c r="AJ263" i="2"/>
  <c r="AJ264" i="2"/>
  <c r="AJ265" i="2"/>
  <c r="AJ266" i="2"/>
  <c r="AJ267" i="2"/>
  <c r="AJ268" i="2"/>
  <c r="AJ269" i="2"/>
  <c r="AJ270" i="2"/>
  <c r="AJ271" i="2"/>
  <c r="AJ272" i="2"/>
  <c r="AJ273" i="2"/>
  <c r="AJ274" i="2"/>
  <c r="AJ275" i="2"/>
  <c r="AJ276" i="2"/>
  <c r="AJ277" i="2"/>
  <c r="AJ278" i="2"/>
  <c r="AJ279" i="2"/>
  <c r="AJ280" i="2"/>
  <c r="AJ281" i="2"/>
  <c r="AJ282" i="2"/>
  <c r="AJ283" i="2"/>
  <c r="AJ284" i="2"/>
  <c r="AJ285" i="2"/>
  <c r="AJ286" i="2"/>
  <c r="AJ287" i="2"/>
  <c r="AJ288" i="2"/>
  <c r="AJ289" i="2"/>
  <c r="AJ290" i="2"/>
  <c r="AJ291" i="2"/>
  <c r="AJ292" i="2"/>
  <c r="AJ293" i="2"/>
  <c r="AJ294" i="2"/>
  <c r="AJ295" i="2"/>
  <c r="AJ296" i="2"/>
  <c r="AJ297" i="2"/>
  <c r="AJ298" i="2"/>
  <c r="AJ299" i="2"/>
  <c r="AJ300" i="2"/>
  <c r="AJ301" i="2"/>
  <c r="AJ302" i="2"/>
  <c r="AJ303" i="2"/>
  <c r="AJ304" i="2"/>
  <c r="AJ305" i="2"/>
  <c r="AJ306" i="2"/>
  <c r="AJ307" i="2"/>
  <c r="AJ308" i="2"/>
  <c r="AJ309" i="2"/>
  <c r="AJ310" i="2"/>
  <c r="AJ311" i="2"/>
  <c r="AJ312" i="2"/>
  <c r="AJ313" i="2"/>
  <c r="AJ314" i="2"/>
  <c r="AJ315" i="2"/>
  <c r="AJ316" i="2"/>
  <c r="AJ317" i="2"/>
  <c r="AJ318" i="2"/>
  <c r="AJ319" i="2"/>
  <c r="AJ320" i="2"/>
  <c r="AJ321" i="2"/>
  <c r="AJ322" i="2"/>
  <c r="AJ323" i="2"/>
  <c r="AJ324" i="2"/>
  <c r="AJ325" i="2"/>
  <c r="AJ326" i="2"/>
  <c r="AJ327" i="2"/>
  <c r="AJ328" i="2"/>
  <c r="AJ329" i="2"/>
  <c r="AJ330" i="2"/>
  <c r="AJ331" i="2"/>
  <c r="AJ332" i="2"/>
  <c r="AJ333" i="2"/>
  <c r="AJ334" i="2"/>
  <c r="AJ335" i="2"/>
  <c r="AJ336" i="2"/>
  <c r="AJ337" i="2"/>
  <c r="AJ338" i="2"/>
  <c r="AJ339" i="2"/>
  <c r="AJ340" i="2"/>
  <c r="AJ341" i="2"/>
  <c r="AJ342" i="2"/>
  <c r="AJ343" i="2"/>
  <c r="AJ344" i="2"/>
  <c r="AJ345" i="2"/>
  <c r="AJ346" i="2"/>
  <c r="AJ347" i="2"/>
  <c r="AJ348" i="2"/>
  <c r="AJ349" i="2"/>
  <c r="AJ350" i="2"/>
  <c r="AJ351" i="2"/>
  <c r="AJ352" i="2"/>
  <c r="AJ353" i="2"/>
  <c r="AJ354" i="2"/>
  <c r="AJ355" i="2"/>
  <c r="AJ356" i="2"/>
  <c r="AJ357" i="2"/>
  <c r="AJ358" i="2"/>
  <c r="AJ359" i="2"/>
  <c r="AJ360" i="2"/>
  <c r="AJ361" i="2"/>
  <c r="AJ362" i="2"/>
  <c r="AJ363" i="2"/>
  <c r="AJ364" i="2"/>
  <c r="AJ365" i="2"/>
  <c r="AJ366" i="2"/>
  <c r="AJ367" i="2"/>
  <c r="AJ368" i="2"/>
  <c r="AJ369" i="2"/>
  <c r="AJ370" i="2"/>
  <c r="AJ371" i="2"/>
  <c r="AJ372" i="2"/>
  <c r="AJ373" i="2"/>
  <c r="AJ374" i="2"/>
  <c r="AJ375" i="2"/>
  <c r="AJ376" i="2"/>
  <c r="AJ377" i="2"/>
  <c r="AJ378" i="2"/>
  <c r="AJ379" i="2"/>
  <c r="AJ380" i="2"/>
  <c r="AJ381" i="2"/>
  <c r="AJ382" i="2"/>
  <c r="AJ383" i="2"/>
  <c r="AJ384" i="2"/>
  <c r="AJ385" i="2"/>
  <c r="AJ386" i="2"/>
  <c r="AJ387" i="2"/>
  <c r="AJ388" i="2"/>
  <c r="AJ389" i="2"/>
  <c r="AJ390" i="2"/>
  <c r="AJ391" i="2"/>
  <c r="AJ392" i="2"/>
  <c r="AJ393" i="2"/>
  <c r="AJ394" i="2"/>
  <c r="AJ395" i="2"/>
  <c r="AJ396" i="2"/>
  <c r="AJ397" i="2"/>
  <c r="AJ398" i="2"/>
  <c r="AJ399" i="2"/>
  <c r="AJ400" i="2"/>
  <c r="AJ401" i="2"/>
  <c r="AJ402" i="2"/>
  <c r="AJ403" i="2"/>
  <c r="AJ404" i="2"/>
  <c r="AJ405" i="2"/>
  <c r="AJ406" i="2"/>
  <c r="AJ407" i="2"/>
  <c r="AJ408" i="2"/>
  <c r="AJ409" i="2"/>
  <c r="AJ410" i="2"/>
  <c r="AJ411" i="2"/>
  <c r="AJ412" i="2"/>
  <c r="AJ413" i="2"/>
  <c r="AJ414" i="2"/>
  <c r="AJ415" i="2"/>
  <c r="AJ416" i="2"/>
  <c r="AJ417" i="2"/>
  <c r="AJ418" i="2"/>
  <c r="AJ419" i="2"/>
  <c r="AJ420" i="2"/>
  <c r="AJ421" i="2"/>
  <c r="AJ422" i="2"/>
  <c r="AJ423" i="2"/>
  <c r="AJ424" i="2"/>
  <c r="AJ425" i="2"/>
  <c r="AJ426" i="2"/>
  <c r="AJ427" i="2"/>
  <c r="AJ428" i="2"/>
  <c r="AJ429" i="2"/>
  <c r="AJ430" i="2"/>
  <c r="AJ431" i="2"/>
  <c r="AJ432" i="2"/>
  <c r="AJ433" i="2"/>
  <c r="AJ434" i="2"/>
  <c r="AJ435" i="2"/>
  <c r="AJ436" i="2"/>
  <c r="AJ437" i="2"/>
  <c r="AJ438" i="2"/>
  <c r="AJ439" i="2"/>
  <c r="AJ440" i="2"/>
  <c r="AJ441" i="2"/>
  <c r="AJ442" i="2"/>
  <c r="AJ443" i="2"/>
  <c r="AJ444" i="2"/>
  <c r="AJ445" i="2"/>
  <c r="AJ446" i="2"/>
  <c r="AJ447" i="2"/>
  <c r="AJ448" i="2"/>
  <c r="AJ449" i="2"/>
  <c r="AJ450" i="2"/>
  <c r="AJ451" i="2"/>
  <c r="AJ452" i="2"/>
  <c r="AJ453" i="2"/>
  <c r="AJ454" i="2"/>
  <c r="AJ455" i="2"/>
  <c r="AJ456" i="2"/>
  <c r="AJ457" i="2"/>
  <c r="AJ458" i="2"/>
  <c r="AJ459" i="2"/>
  <c r="AJ460" i="2"/>
  <c r="AJ461" i="2"/>
  <c r="AJ462" i="2"/>
  <c r="AJ463" i="2"/>
  <c r="AJ464" i="2"/>
  <c r="AJ465" i="2"/>
  <c r="AJ466" i="2"/>
  <c r="AJ467" i="2"/>
  <c r="AJ468" i="2"/>
  <c r="AJ469" i="2"/>
  <c r="AJ470" i="2"/>
  <c r="AJ471" i="2"/>
  <c r="AJ472" i="2"/>
  <c r="AJ473" i="2"/>
  <c r="AJ474" i="2"/>
  <c r="AJ475" i="2"/>
  <c r="AJ476" i="2"/>
  <c r="AJ477" i="2"/>
  <c r="AJ478" i="2"/>
  <c r="AJ479" i="2"/>
  <c r="AJ480" i="2"/>
  <c r="AJ481" i="2"/>
  <c r="AJ482" i="2"/>
  <c r="AJ483" i="2"/>
  <c r="AJ484" i="2"/>
  <c r="AJ485" i="2"/>
  <c r="AJ486" i="2"/>
  <c r="AJ487" i="2"/>
  <c r="AJ488" i="2"/>
  <c r="AJ489" i="2"/>
  <c r="AJ490" i="2"/>
  <c r="AJ491" i="2"/>
  <c r="AJ492" i="2"/>
  <c r="AJ493" i="2"/>
  <c r="AJ494" i="2"/>
  <c r="AJ495" i="2"/>
  <c r="AJ496" i="2"/>
  <c r="AJ497" i="2"/>
  <c r="AJ498" i="2"/>
  <c r="AJ499" i="2"/>
  <c r="AJ500" i="2"/>
  <c r="AJ501" i="2"/>
  <c r="AJ502" i="2"/>
  <c r="AJ503" i="2"/>
  <c r="AJ504" i="2"/>
  <c r="AJ505" i="2"/>
  <c r="AJ506" i="2"/>
  <c r="AJ507" i="2"/>
  <c r="AJ508" i="2"/>
  <c r="AJ509" i="2"/>
  <c r="AJ510" i="2"/>
  <c r="AJ511" i="2"/>
  <c r="AJ512" i="2"/>
  <c r="AJ513" i="2"/>
  <c r="AJ514" i="2"/>
  <c r="AJ515" i="2"/>
  <c r="AJ516" i="2"/>
  <c r="AJ517" i="2"/>
  <c r="AJ518" i="2"/>
  <c r="AJ519" i="2"/>
  <c r="AJ520" i="2"/>
  <c r="AJ521" i="2"/>
  <c r="AJ522" i="2"/>
  <c r="AJ523" i="2"/>
  <c r="AJ524" i="2"/>
  <c r="AJ525" i="2"/>
  <c r="AJ526" i="2"/>
  <c r="AJ527" i="2"/>
  <c r="AJ528" i="2"/>
  <c r="AJ529" i="2"/>
  <c r="AJ530" i="2"/>
  <c r="AJ531" i="2"/>
  <c r="AJ532" i="2"/>
  <c r="AJ533" i="2"/>
  <c r="AJ534" i="2"/>
  <c r="AJ535" i="2"/>
  <c r="AJ536" i="2"/>
  <c r="AJ537" i="2"/>
  <c r="AJ538" i="2"/>
  <c r="AJ539" i="2"/>
  <c r="AJ540" i="2"/>
  <c r="AJ541" i="2"/>
  <c r="AJ542" i="2"/>
  <c r="AJ543" i="2"/>
  <c r="AJ544" i="2"/>
  <c r="AJ545" i="2"/>
  <c r="AJ546" i="2"/>
  <c r="AJ547" i="2"/>
  <c r="AJ548" i="2"/>
  <c r="AJ549" i="2"/>
  <c r="AJ550" i="2"/>
  <c r="AJ551" i="2"/>
  <c r="AJ552" i="2"/>
  <c r="AJ553" i="2"/>
  <c r="AJ554" i="2"/>
  <c r="AJ555" i="2"/>
  <c r="AJ556" i="2"/>
  <c r="AJ557" i="2"/>
  <c r="AJ558" i="2"/>
  <c r="AJ559" i="2"/>
  <c r="AJ560" i="2"/>
  <c r="AJ561" i="2"/>
  <c r="AJ562" i="2"/>
  <c r="AJ563" i="2"/>
  <c r="AJ564" i="2"/>
  <c r="AJ565" i="2"/>
  <c r="AJ566" i="2"/>
  <c r="AJ567" i="2"/>
  <c r="AJ568" i="2"/>
  <c r="AJ569" i="2"/>
  <c r="AJ570" i="2"/>
  <c r="AJ571" i="2"/>
  <c r="AJ572" i="2"/>
  <c r="AJ573" i="2"/>
  <c r="AJ574" i="2"/>
  <c r="AJ575" i="2"/>
  <c r="AJ576" i="2"/>
  <c r="AJ577" i="2"/>
  <c r="AJ578" i="2"/>
  <c r="AJ579" i="2"/>
  <c r="AJ580" i="2"/>
  <c r="AJ581" i="2"/>
  <c r="AJ582" i="2"/>
  <c r="AJ583" i="2"/>
  <c r="AJ584" i="2"/>
  <c r="AJ585" i="2"/>
  <c r="AJ586" i="2"/>
  <c r="AJ587" i="2"/>
  <c r="AJ588" i="2"/>
  <c r="AJ589" i="2"/>
  <c r="AJ590" i="2"/>
  <c r="AJ591" i="2"/>
  <c r="AJ592" i="2"/>
  <c r="AJ593" i="2"/>
  <c r="AJ594" i="2"/>
  <c r="AJ595" i="2"/>
  <c r="AJ596" i="2"/>
  <c r="AJ597" i="2"/>
  <c r="AJ598" i="2"/>
  <c r="AJ599" i="2"/>
  <c r="AJ600" i="2"/>
  <c r="AJ601" i="2"/>
  <c r="AJ602" i="2"/>
  <c r="AJ603" i="2"/>
  <c r="AJ604" i="2"/>
  <c r="AJ605" i="2"/>
  <c r="AJ606" i="2"/>
  <c r="AJ607" i="2"/>
  <c r="AJ608" i="2"/>
  <c r="AJ609" i="2"/>
  <c r="AJ610" i="2"/>
  <c r="AJ611" i="2"/>
  <c r="AJ612" i="2"/>
  <c r="AJ613" i="2"/>
  <c r="AJ614" i="2"/>
  <c r="AJ615" i="2"/>
  <c r="AJ616" i="2"/>
  <c r="AJ617" i="2"/>
  <c r="AJ618" i="2"/>
  <c r="AJ619" i="2"/>
  <c r="AJ620" i="2"/>
  <c r="AJ621" i="2"/>
  <c r="AJ622" i="2"/>
  <c r="AJ623" i="2"/>
  <c r="AJ624" i="2"/>
  <c r="AJ625" i="2"/>
  <c r="AJ626" i="2"/>
  <c r="AJ627" i="2"/>
  <c r="AJ628" i="2"/>
  <c r="AJ629" i="2"/>
  <c r="AJ630" i="2"/>
  <c r="AJ631" i="2"/>
  <c r="AJ632" i="2"/>
  <c r="AJ633" i="2"/>
  <c r="AJ634" i="2"/>
  <c r="AJ635" i="2"/>
  <c r="AJ636" i="2"/>
  <c r="AJ637" i="2"/>
  <c r="AJ638" i="2"/>
  <c r="AJ639" i="2"/>
  <c r="AJ640" i="2"/>
  <c r="AJ641" i="2"/>
  <c r="AJ642" i="2"/>
  <c r="AJ643" i="2"/>
  <c r="AJ644" i="2"/>
  <c r="AJ645" i="2"/>
  <c r="AJ646" i="2"/>
  <c r="AJ647" i="2"/>
  <c r="AJ648" i="2"/>
  <c r="AJ649" i="2"/>
  <c r="AJ650" i="2"/>
  <c r="AJ651" i="2"/>
  <c r="AJ652" i="2"/>
  <c r="AJ653" i="2"/>
  <c r="AJ654" i="2"/>
  <c r="AJ655" i="2"/>
  <c r="AJ656" i="2"/>
  <c r="AJ657" i="2"/>
  <c r="AJ658" i="2"/>
  <c r="AJ659" i="2"/>
  <c r="AJ660" i="2"/>
  <c r="AJ661" i="2"/>
  <c r="AJ662" i="2"/>
  <c r="AJ663" i="2"/>
  <c r="AJ664" i="2"/>
  <c r="AJ665" i="2"/>
  <c r="AJ666" i="2"/>
  <c r="AJ667" i="2"/>
  <c r="AJ668" i="2"/>
  <c r="AJ669" i="2"/>
  <c r="AJ670" i="2"/>
  <c r="AJ671" i="2"/>
  <c r="AJ672" i="2"/>
  <c r="AJ673" i="2"/>
  <c r="AJ674" i="2"/>
  <c r="AJ675" i="2"/>
  <c r="AJ676" i="2"/>
  <c r="AJ677" i="2"/>
  <c r="AJ678" i="2"/>
  <c r="AJ679" i="2"/>
  <c r="AJ680" i="2"/>
  <c r="AJ681" i="2"/>
  <c r="AJ682" i="2"/>
  <c r="AJ683" i="2"/>
  <c r="AJ684" i="2"/>
  <c r="AJ685" i="2"/>
  <c r="AJ686" i="2"/>
  <c r="AJ687" i="2"/>
  <c r="AJ688" i="2"/>
  <c r="AJ689" i="2"/>
  <c r="AJ690" i="2"/>
  <c r="AJ691" i="2"/>
  <c r="AJ692" i="2"/>
  <c r="AJ693" i="2"/>
  <c r="AJ694" i="2"/>
  <c r="AJ695" i="2"/>
  <c r="AJ696" i="2"/>
  <c r="AJ697" i="2"/>
  <c r="AJ698" i="2"/>
  <c r="AJ699" i="2"/>
  <c r="AJ700" i="2"/>
  <c r="AJ701" i="2"/>
  <c r="AJ702" i="2"/>
  <c r="AJ703" i="2"/>
  <c r="AJ704" i="2"/>
  <c r="AJ705" i="2"/>
  <c r="AJ706" i="2"/>
  <c r="AJ707" i="2"/>
  <c r="AJ708" i="2"/>
  <c r="AJ709" i="2"/>
  <c r="AJ710" i="2"/>
  <c r="AJ711" i="2"/>
  <c r="AJ712" i="2"/>
  <c r="AJ713" i="2"/>
  <c r="AJ714" i="2"/>
  <c r="AJ715" i="2"/>
  <c r="AJ716" i="2"/>
  <c r="AJ717" i="2"/>
  <c r="AJ718" i="2"/>
  <c r="AJ719" i="2"/>
  <c r="AJ720" i="2"/>
  <c r="AJ721" i="2"/>
  <c r="AJ722" i="2"/>
  <c r="AJ723" i="2"/>
  <c r="AJ724" i="2"/>
  <c r="AJ725" i="2"/>
  <c r="AJ726" i="2"/>
  <c r="AJ727" i="2"/>
  <c r="AJ728" i="2"/>
  <c r="AJ729" i="2"/>
  <c r="AJ730" i="2"/>
  <c r="AJ731" i="2"/>
  <c r="AJ732" i="2"/>
  <c r="AJ733" i="2"/>
  <c r="AJ734" i="2"/>
  <c r="AJ735" i="2"/>
  <c r="AJ736" i="2"/>
  <c r="AJ737" i="2"/>
  <c r="AJ738" i="2"/>
  <c r="AJ739" i="2"/>
  <c r="AJ740" i="2"/>
  <c r="AJ741" i="2"/>
  <c r="AJ742" i="2"/>
  <c r="AJ743" i="2"/>
  <c r="AJ744" i="2"/>
  <c r="AJ745" i="2"/>
  <c r="AJ746" i="2"/>
  <c r="AJ747" i="2"/>
  <c r="AJ748" i="2"/>
  <c r="AJ749" i="2"/>
  <c r="AJ750" i="2"/>
  <c r="AJ751" i="2"/>
  <c r="AJ752" i="2"/>
  <c r="AJ753" i="2"/>
  <c r="AJ754" i="2"/>
  <c r="AJ755" i="2"/>
  <c r="AJ756" i="2"/>
  <c r="AJ757" i="2"/>
  <c r="AJ758" i="2"/>
  <c r="AJ759" i="2"/>
  <c r="AJ760" i="2"/>
  <c r="AJ761" i="2"/>
  <c r="AJ762" i="2"/>
  <c r="AJ763" i="2"/>
  <c r="AJ764" i="2"/>
  <c r="AJ765" i="2"/>
  <c r="AJ766" i="2"/>
  <c r="AJ767" i="2"/>
  <c r="AJ768" i="2"/>
  <c r="AJ769" i="2"/>
  <c r="AJ770" i="2"/>
  <c r="AJ771" i="2"/>
  <c r="AJ772" i="2"/>
  <c r="AJ773" i="2"/>
  <c r="AJ774" i="2"/>
  <c r="AJ775" i="2"/>
  <c r="AJ776" i="2"/>
  <c r="AJ777" i="2"/>
  <c r="AJ778" i="2"/>
  <c r="AJ779" i="2"/>
  <c r="AJ780" i="2"/>
  <c r="AJ781" i="2"/>
  <c r="AJ782" i="2"/>
  <c r="AJ783" i="2"/>
  <c r="AJ784" i="2"/>
  <c r="AJ785" i="2"/>
  <c r="AJ786" i="2"/>
  <c r="AJ787" i="2"/>
  <c r="AJ788" i="2"/>
  <c r="AJ789" i="2"/>
  <c r="AJ790" i="2"/>
  <c r="AJ791" i="2"/>
  <c r="AJ792" i="2"/>
  <c r="AJ793" i="2"/>
  <c r="AJ794" i="2"/>
  <c r="AJ795" i="2"/>
  <c r="AJ796" i="2"/>
  <c r="AJ797" i="2"/>
  <c r="AJ798" i="2"/>
  <c r="AJ799" i="2"/>
  <c r="AJ800" i="2"/>
  <c r="AJ801" i="2"/>
  <c r="AJ802" i="2"/>
  <c r="AJ803" i="2"/>
  <c r="AJ804" i="2"/>
  <c r="AJ805" i="2"/>
  <c r="AJ806" i="2"/>
  <c r="AJ807" i="2"/>
  <c r="AJ808" i="2"/>
  <c r="AJ809" i="2"/>
  <c r="AJ810" i="2"/>
  <c r="AJ811" i="2"/>
  <c r="AJ812" i="2"/>
  <c r="AJ813" i="2"/>
  <c r="AJ814" i="2"/>
  <c r="AJ815" i="2"/>
  <c r="AJ816" i="2"/>
  <c r="AJ817" i="2"/>
  <c r="AJ818" i="2"/>
  <c r="AJ819" i="2"/>
  <c r="AJ820" i="2"/>
  <c r="AJ821" i="2"/>
  <c r="AJ822" i="2"/>
  <c r="AJ823" i="2"/>
  <c r="AJ824" i="2"/>
  <c r="AJ825" i="2"/>
  <c r="AJ826" i="2"/>
  <c r="AJ827" i="2"/>
  <c r="AJ828" i="2"/>
  <c r="AJ829" i="2"/>
  <c r="AJ830" i="2"/>
  <c r="AJ831" i="2"/>
  <c r="AJ832" i="2"/>
  <c r="AJ833" i="2"/>
  <c r="AJ834" i="2"/>
  <c r="AJ835" i="2"/>
  <c r="AJ836" i="2"/>
  <c r="AJ837" i="2"/>
  <c r="AJ838" i="2"/>
  <c r="AJ839" i="2"/>
  <c r="AJ840" i="2"/>
  <c r="AJ841" i="2"/>
  <c r="AJ842" i="2"/>
  <c r="AJ843" i="2"/>
  <c r="AJ84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AX16" i="2"/>
  <c r="BX19" i="2"/>
  <c r="BY7" i="2"/>
  <c r="BG844" i="2"/>
  <c r="BF844" i="2"/>
  <c r="BG843" i="2"/>
  <c r="BF843" i="2"/>
  <c r="BG842" i="2"/>
  <c r="BF842" i="2"/>
  <c r="BG841" i="2"/>
  <c r="BF841" i="2"/>
  <c r="BG840" i="2"/>
  <c r="BF840" i="2"/>
  <c r="BG839" i="2"/>
  <c r="BF839" i="2"/>
  <c r="BG838" i="2"/>
  <c r="BF838" i="2"/>
  <c r="BG837" i="2"/>
  <c r="BF837" i="2"/>
  <c r="BG836" i="2"/>
  <c r="BF836" i="2"/>
  <c r="BG835" i="2"/>
  <c r="BF835" i="2"/>
  <c r="BG834" i="2"/>
  <c r="BF834" i="2"/>
  <c r="BG833" i="2"/>
  <c r="BF833" i="2"/>
  <c r="BG832" i="2"/>
  <c r="BF832" i="2"/>
  <c r="BG831" i="2"/>
  <c r="BF831" i="2"/>
  <c r="BG830" i="2"/>
  <c r="BF830" i="2"/>
  <c r="BG829" i="2"/>
  <c r="BF829" i="2"/>
  <c r="BG828" i="2"/>
  <c r="BF828" i="2"/>
  <c r="BG827" i="2"/>
  <c r="BF827" i="2"/>
  <c r="BG826" i="2"/>
  <c r="BF826" i="2"/>
  <c r="BG825" i="2"/>
  <c r="BF825" i="2"/>
  <c r="BG824" i="2"/>
  <c r="BF824" i="2"/>
  <c r="BG823" i="2"/>
  <c r="BF823" i="2"/>
  <c r="BG822" i="2"/>
  <c r="BF822" i="2"/>
  <c r="BG821" i="2"/>
  <c r="BF821" i="2"/>
  <c r="BG820" i="2"/>
  <c r="BF820" i="2"/>
  <c r="BG819" i="2"/>
  <c r="BF819" i="2"/>
  <c r="BG818" i="2"/>
  <c r="BF818" i="2"/>
  <c r="BG817" i="2"/>
  <c r="BF817" i="2"/>
  <c r="BG816" i="2"/>
  <c r="BF816" i="2"/>
  <c r="BG815" i="2"/>
  <c r="BF815" i="2"/>
  <c r="BG814" i="2"/>
  <c r="BF814" i="2"/>
  <c r="BG813" i="2"/>
  <c r="BF813" i="2"/>
  <c r="BG812" i="2"/>
  <c r="BF812" i="2"/>
  <c r="BG811" i="2"/>
  <c r="BF811" i="2"/>
  <c r="BG810" i="2"/>
  <c r="BF810" i="2"/>
  <c r="BG809" i="2"/>
  <c r="BF809" i="2"/>
  <c r="BG808" i="2"/>
  <c r="BF808" i="2"/>
  <c r="BG807" i="2"/>
  <c r="BF807" i="2"/>
  <c r="BG806" i="2"/>
  <c r="BF806" i="2"/>
  <c r="BG805" i="2"/>
  <c r="BF805" i="2"/>
  <c r="BG804" i="2"/>
  <c r="BF804" i="2"/>
  <c r="BG803" i="2"/>
  <c r="BF803" i="2"/>
  <c r="BG802" i="2"/>
  <c r="BF802" i="2"/>
  <c r="BG801" i="2"/>
  <c r="BF801" i="2"/>
  <c r="BG800" i="2"/>
  <c r="BF800" i="2"/>
  <c r="BG799" i="2"/>
  <c r="BF799" i="2"/>
  <c r="BG798" i="2"/>
  <c r="BF798" i="2"/>
  <c r="BG797" i="2"/>
  <c r="BF797" i="2"/>
  <c r="BG796" i="2"/>
  <c r="BF796" i="2"/>
  <c r="BG795" i="2"/>
  <c r="BF795" i="2"/>
  <c r="BG794" i="2"/>
  <c r="BF794" i="2"/>
  <c r="BG793" i="2"/>
  <c r="BF793" i="2"/>
  <c r="BG792" i="2"/>
  <c r="BF792" i="2"/>
  <c r="BG791" i="2"/>
  <c r="BF791" i="2"/>
  <c r="BG790" i="2"/>
  <c r="BF790" i="2"/>
  <c r="BG789" i="2"/>
  <c r="BF789" i="2"/>
  <c r="BG788" i="2"/>
  <c r="BF788" i="2"/>
  <c r="BG787" i="2"/>
  <c r="BF787" i="2"/>
  <c r="BG786" i="2"/>
  <c r="BF786" i="2"/>
  <c r="BG785" i="2"/>
  <c r="BF785" i="2"/>
  <c r="BG784" i="2"/>
  <c r="BF784" i="2"/>
  <c r="BG783" i="2"/>
  <c r="BF783" i="2"/>
  <c r="BG782" i="2"/>
  <c r="BF782" i="2"/>
  <c r="BG781" i="2"/>
  <c r="BF781" i="2"/>
  <c r="BG780" i="2"/>
  <c r="BF780" i="2"/>
  <c r="BG779" i="2"/>
  <c r="BF779" i="2"/>
  <c r="BG778" i="2"/>
  <c r="BF778" i="2"/>
  <c r="BG777" i="2"/>
  <c r="BF777" i="2"/>
  <c r="BG776" i="2"/>
  <c r="BF776" i="2"/>
  <c r="BG775" i="2"/>
  <c r="BF775" i="2"/>
  <c r="BG774" i="2"/>
  <c r="BF774" i="2"/>
  <c r="BG773" i="2"/>
  <c r="BF773" i="2"/>
  <c r="BG772" i="2"/>
  <c r="BF772" i="2"/>
  <c r="BG771" i="2"/>
  <c r="BF771" i="2"/>
  <c r="BG770" i="2"/>
  <c r="BF770" i="2"/>
  <c r="BG769" i="2"/>
  <c r="BF769" i="2"/>
  <c r="BG768" i="2"/>
  <c r="BF768" i="2"/>
  <c r="BG767" i="2"/>
  <c r="BF767" i="2"/>
  <c r="BG766" i="2"/>
  <c r="BF766" i="2"/>
  <c r="BG765" i="2"/>
  <c r="BF765" i="2"/>
  <c r="BG764" i="2"/>
  <c r="BF764" i="2"/>
  <c r="BG763" i="2"/>
  <c r="BF763" i="2"/>
  <c r="BG762" i="2"/>
  <c r="BF762" i="2"/>
  <c r="BG761" i="2"/>
  <c r="BF761" i="2"/>
  <c r="BG760" i="2"/>
  <c r="BF760" i="2"/>
  <c r="BG759" i="2"/>
  <c r="BF759" i="2"/>
  <c r="BG758" i="2"/>
  <c r="BF758" i="2"/>
  <c r="BG757" i="2"/>
  <c r="BF757" i="2"/>
  <c r="BG756" i="2"/>
  <c r="BF756" i="2"/>
  <c r="BG755" i="2"/>
  <c r="BF755" i="2"/>
  <c r="BG754" i="2"/>
  <c r="BF754" i="2"/>
  <c r="BG753" i="2"/>
  <c r="BF753" i="2"/>
  <c r="BG752" i="2"/>
  <c r="BF752" i="2"/>
  <c r="BG751" i="2"/>
  <c r="BF751" i="2"/>
  <c r="BG750" i="2"/>
  <c r="BF750" i="2"/>
  <c r="BG749" i="2"/>
  <c r="BF749" i="2"/>
  <c r="BG748" i="2"/>
  <c r="BF748" i="2"/>
  <c r="BG747" i="2"/>
  <c r="BF747" i="2"/>
  <c r="BG746" i="2"/>
  <c r="BF746" i="2"/>
  <c r="BG745" i="2"/>
  <c r="BF745" i="2"/>
  <c r="BG744" i="2"/>
  <c r="BF744" i="2"/>
  <c r="BG743" i="2"/>
  <c r="BF743" i="2"/>
  <c r="BG742" i="2"/>
  <c r="BF742" i="2"/>
  <c r="BG741" i="2"/>
  <c r="BF741" i="2"/>
  <c r="BG740" i="2"/>
  <c r="BF740" i="2"/>
  <c r="BG739" i="2"/>
  <c r="BF739" i="2"/>
  <c r="BG738" i="2"/>
  <c r="BF738" i="2"/>
  <c r="BG737" i="2"/>
  <c r="BF737" i="2"/>
  <c r="BG736" i="2"/>
  <c r="BF736" i="2"/>
  <c r="BG735" i="2"/>
  <c r="BF735" i="2"/>
  <c r="BG734" i="2"/>
  <c r="BF734" i="2"/>
  <c r="BG733" i="2"/>
  <c r="BF733" i="2"/>
  <c r="BG732" i="2"/>
  <c r="BF732" i="2"/>
  <c r="BG731" i="2"/>
  <c r="BF731" i="2"/>
  <c r="BG730" i="2"/>
  <c r="BF730" i="2"/>
  <c r="BG729" i="2"/>
  <c r="BF729" i="2"/>
  <c r="BG728" i="2"/>
  <c r="BF728" i="2"/>
  <c r="BG727" i="2"/>
  <c r="BF727" i="2"/>
  <c r="BG726" i="2"/>
  <c r="BF726" i="2"/>
  <c r="BG725" i="2"/>
  <c r="BF725" i="2"/>
  <c r="BG724" i="2"/>
  <c r="BF724" i="2"/>
  <c r="BG723" i="2"/>
  <c r="BF723" i="2"/>
  <c r="BG722" i="2"/>
  <c r="BF722" i="2"/>
  <c r="BG721" i="2"/>
  <c r="BF721" i="2"/>
  <c r="BG720" i="2"/>
  <c r="BF720" i="2"/>
  <c r="BG719" i="2"/>
  <c r="BF719" i="2"/>
  <c r="BG718" i="2"/>
  <c r="BF718" i="2"/>
  <c r="BG717" i="2"/>
  <c r="BF717" i="2"/>
  <c r="BG716" i="2"/>
  <c r="BF716" i="2"/>
  <c r="BG715" i="2"/>
  <c r="BF715" i="2"/>
  <c r="BG714" i="2"/>
  <c r="BF714" i="2"/>
  <c r="BG713" i="2"/>
  <c r="BF713" i="2"/>
  <c r="BG712" i="2"/>
  <c r="BF712" i="2"/>
  <c r="BG711" i="2"/>
  <c r="BF711" i="2"/>
  <c r="BG710" i="2"/>
  <c r="BF710" i="2"/>
  <c r="BG709" i="2"/>
  <c r="BF709" i="2"/>
  <c r="BG708" i="2"/>
  <c r="BF708" i="2"/>
  <c r="BG707" i="2"/>
  <c r="BF707" i="2"/>
  <c r="BG706" i="2"/>
  <c r="BF706" i="2"/>
  <c r="BG705" i="2"/>
  <c r="BF705" i="2"/>
  <c r="BG704" i="2"/>
  <c r="BF704" i="2"/>
  <c r="BG703" i="2"/>
  <c r="BF703" i="2"/>
  <c r="BG702" i="2"/>
  <c r="BF702" i="2"/>
  <c r="BG701" i="2"/>
  <c r="BF701" i="2"/>
  <c r="BG700" i="2"/>
  <c r="BF700" i="2"/>
  <c r="BG699" i="2"/>
  <c r="BF699" i="2"/>
  <c r="BG698" i="2"/>
  <c r="BF698" i="2"/>
  <c r="BG697" i="2"/>
  <c r="BF697" i="2"/>
  <c r="BG696" i="2"/>
  <c r="BF696" i="2"/>
  <c r="BG695" i="2"/>
  <c r="BF695" i="2"/>
  <c r="BG694" i="2"/>
  <c r="BF694" i="2"/>
  <c r="BG693" i="2"/>
  <c r="BF693" i="2"/>
  <c r="BG692" i="2"/>
  <c r="BF692" i="2"/>
  <c r="BG691" i="2"/>
  <c r="BF691" i="2"/>
  <c r="BG690" i="2"/>
  <c r="BF690" i="2"/>
  <c r="BG689" i="2"/>
  <c r="BF689" i="2"/>
  <c r="BG688" i="2"/>
  <c r="BF688" i="2"/>
  <c r="BG687" i="2"/>
  <c r="BF687" i="2"/>
  <c r="BG686" i="2"/>
  <c r="BF686" i="2"/>
  <c r="BG685" i="2"/>
  <c r="BF685" i="2"/>
  <c r="BG684" i="2"/>
  <c r="BF684" i="2"/>
  <c r="BG683" i="2"/>
  <c r="BF683" i="2"/>
  <c r="BG682" i="2"/>
  <c r="BF682" i="2"/>
  <c r="BG681" i="2"/>
  <c r="BF681" i="2"/>
  <c r="BG680" i="2"/>
  <c r="BF680" i="2"/>
  <c r="BG679" i="2"/>
  <c r="BF679" i="2"/>
  <c r="BG678" i="2"/>
  <c r="BF678" i="2"/>
  <c r="BG677" i="2"/>
  <c r="BF677" i="2"/>
  <c r="BG676" i="2"/>
  <c r="BF676" i="2"/>
  <c r="BG675" i="2"/>
  <c r="BF675" i="2"/>
  <c r="BG674" i="2"/>
  <c r="BF674" i="2"/>
  <c r="BG673" i="2"/>
  <c r="BF673" i="2"/>
  <c r="BG672" i="2"/>
  <c r="BF672" i="2"/>
  <c r="BG671" i="2"/>
  <c r="BF671" i="2"/>
  <c r="BG670" i="2"/>
  <c r="BF670" i="2"/>
  <c r="BG669" i="2"/>
  <c r="BF669" i="2"/>
  <c r="BG668" i="2"/>
  <c r="BF668" i="2"/>
  <c r="BG667" i="2"/>
  <c r="BF667" i="2"/>
  <c r="BG666" i="2"/>
  <c r="BF666" i="2"/>
  <c r="BG665" i="2"/>
  <c r="BF665" i="2"/>
  <c r="BG664" i="2"/>
  <c r="BF664" i="2"/>
  <c r="BG663" i="2"/>
  <c r="BF663" i="2"/>
  <c r="BG662" i="2"/>
  <c r="BF662" i="2"/>
  <c r="BG661" i="2"/>
  <c r="BF661" i="2"/>
  <c r="BG660" i="2"/>
  <c r="BF660" i="2"/>
  <c r="BG659" i="2"/>
  <c r="BF659" i="2"/>
  <c r="BG658" i="2"/>
  <c r="BF658" i="2"/>
  <c r="BG657" i="2"/>
  <c r="BF657" i="2"/>
  <c r="BG656" i="2"/>
  <c r="BF656" i="2"/>
  <c r="BG655" i="2"/>
  <c r="BF655" i="2"/>
  <c r="BG654" i="2"/>
  <c r="BF654" i="2"/>
  <c r="BG653" i="2"/>
  <c r="BF653" i="2"/>
  <c r="BG652" i="2"/>
  <c r="BF652" i="2"/>
  <c r="BG651" i="2"/>
  <c r="BF651" i="2"/>
  <c r="BG650" i="2"/>
  <c r="BF650" i="2"/>
  <c r="BG649" i="2"/>
  <c r="BF649" i="2"/>
  <c r="BG648" i="2"/>
  <c r="BF648" i="2"/>
  <c r="BG647" i="2"/>
  <c r="BF647" i="2"/>
  <c r="BG646" i="2"/>
  <c r="BF646" i="2"/>
  <c r="BG645" i="2"/>
  <c r="BF645" i="2"/>
  <c r="BG644" i="2"/>
  <c r="BF644" i="2"/>
  <c r="BG643" i="2"/>
  <c r="BF643" i="2"/>
  <c r="BG642" i="2"/>
  <c r="BF642" i="2"/>
  <c r="BG641" i="2"/>
  <c r="BF641" i="2"/>
  <c r="BG640" i="2"/>
  <c r="BF640" i="2"/>
  <c r="BG639" i="2"/>
  <c r="BF639" i="2"/>
  <c r="BG638" i="2"/>
  <c r="BF638" i="2"/>
  <c r="BG637" i="2"/>
  <c r="BF637" i="2"/>
  <c r="BG636" i="2"/>
  <c r="BF636" i="2"/>
  <c r="BG635" i="2"/>
  <c r="BF635" i="2"/>
  <c r="BG634" i="2"/>
  <c r="BF634" i="2"/>
  <c r="BG633" i="2"/>
  <c r="BF633" i="2"/>
  <c r="BG632" i="2"/>
  <c r="BF632" i="2"/>
  <c r="BG631" i="2"/>
  <c r="BF631" i="2"/>
  <c r="BG630" i="2"/>
  <c r="BF630" i="2"/>
  <c r="BG629" i="2"/>
  <c r="BF629" i="2"/>
  <c r="BG628" i="2"/>
  <c r="BF628" i="2"/>
  <c r="BG627" i="2"/>
  <c r="BF627" i="2"/>
  <c r="BG626" i="2"/>
  <c r="BF626" i="2"/>
  <c r="BG625" i="2"/>
  <c r="BF625" i="2"/>
  <c r="BG624" i="2"/>
  <c r="BF624" i="2"/>
  <c r="BG623" i="2"/>
  <c r="BF623" i="2"/>
  <c r="BG622" i="2"/>
  <c r="BF622" i="2"/>
  <c r="BG621" i="2"/>
  <c r="BF621" i="2"/>
  <c r="BG620" i="2"/>
  <c r="BF620" i="2"/>
  <c r="BG619" i="2"/>
  <c r="BF619" i="2"/>
  <c r="BG618" i="2"/>
  <c r="BF618" i="2"/>
  <c r="BG617" i="2"/>
  <c r="BF617" i="2"/>
  <c r="BG616" i="2"/>
  <c r="BF616" i="2"/>
  <c r="BG615" i="2"/>
  <c r="BF615" i="2"/>
  <c r="BG614" i="2"/>
  <c r="BF614" i="2"/>
  <c r="BG613" i="2"/>
  <c r="BF613" i="2"/>
  <c r="BG612" i="2"/>
  <c r="BF612" i="2"/>
  <c r="BG611" i="2"/>
  <c r="BF611" i="2"/>
  <c r="BG610" i="2"/>
  <c r="BF610" i="2"/>
  <c r="BG609" i="2"/>
  <c r="BF609" i="2"/>
  <c r="BG608" i="2"/>
  <c r="BF608" i="2"/>
  <c r="BG607" i="2"/>
  <c r="BF607" i="2"/>
  <c r="BG606" i="2"/>
  <c r="BF606" i="2"/>
  <c r="BG605" i="2"/>
  <c r="BF605" i="2"/>
  <c r="BG604" i="2"/>
  <c r="BF604" i="2"/>
  <c r="BG603" i="2"/>
  <c r="BF603" i="2"/>
  <c r="BG602" i="2"/>
  <c r="BF602" i="2"/>
  <c r="BG601" i="2"/>
  <c r="BF601" i="2"/>
  <c r="BG600" i="2"/>
  <c r="BF600" i="2"/>
  <c r="BG599" i="2"/>
  <c r="BF599" i="2"/>
  <c r="BG598" i="2"/>
  <c r="BF598" i="2"/>
  <c r="BG597" i="2"/>
  <c r="BF597" i="2"/>
  <c r="BG596" i="2"/>
  <c r="BF596" i="2"/>
  <c r="BG595" i="2"/>
  <c r="BF595" i="2"/>
  <c r="BG594" i="2"/>
  <c r="BF594" i="2"/>
  <c r="BG593" i="2"/>
  <c r="BF593" i="2"/>
  <c r="BG592" i="2"/>
  <c r="BF592" i="2"/>
  <c r="BG591" i="2"/>
  <c r="BF591" i="2"/>
  <c r="BG590" i="2"/>
  <c r="BF590" i="2"/>
  <c r="BG589" i="2"/>
  <c r="BF589" i="2"/>
  <c r="BG588" i="2"/>
  <c r="BF588" i="2"/>
  <c r="BG587" i="2"/>
  <c r="BF587" i="2"/>
  <c r="BG586" i="2"/>
  <c r="BF586" i="2"/>
  <c r="BG585" i="2"/>
  <c r="BF585" i="2"/>
  <c r="BG584" i="2"/>
  <c r="BF584" i="2"/>
  <c r="BG583" i="2"/>
  <c r="BF583" i="2"/>
  <c r="BG582" i="2"/>
  <c r="BF582" i="2"/>
  <c r="BG581" i="2"/>
  <c r="BF581" i="2"/>
  <c r="BG580" i="2"/>
  <c r="BF580" i="2"/>
  <c r="BG579" i="2"/>
  <c r="BF579" i="2"/>
  <c r="BG578" i="2"/>
  <c r="BF578" i="2"/>
  <c r="BG577" i="2"/>
  <c r="BF577" i="2"/>
  <c r="BG576" i="2"/>
  <c r="BF576" i="2"/>
  <c r="BG575" i="2"/>
  <c r="BF575" i="2"/>
  <c r="BG574" i="2"/>
  <c r="BF574" i="2"/>
  <c r="BG573" i="2"/>
  <c r="BF573" i="2"/>
  <c r="BG572" i="2"/>
  <c r="BF572" i="2"/>
  <c r="BG571" i="2"/>
  <c r="BF571" i="2"/>
  <c r="BG570" i="2"/>
  <c r="BF570" i="2"/>
  <c r="BG569" i="2"/>
  <c r="BF569" i="2"/>
  <c r="BG568" i="2"/>
  <c r="BF568" i="2"/>
  <c r="BG567" i="2"/>
  <c r="BF567" i="2"/>
  <c r="BG566" i="2"/>
  <c r="BF566" i="2"/>
  <c r="BG565" i="2"/>
  <c r="BF565" i="2"/>
  <c r="BG564" i="2"/>
  <c r="BF564" i="2"/>
  <c r="BG563" i="2"/>
  <c r="BF563" i="2"/>
  <c r="BG562" i="2"/>
  <c r="BF562" i="2"/>
  <c r="BG561" i="2"/>
  <c r="BF561" i="2"/>
  <c r="BG560" i="2"/>
  <c r="BF560" i="2"/>
  <c r="BG559" i="2"/>
  <c r="BF559" i="2"/>
  <c r="BG558" i="2"/>
  <c r="BF558" i="2"/>
  <c r="BG557" i="2"/>
  <c r="BF557" i="2"/>
  <c r="BG556" i="2"/>
  <c r="BF556" i="2"/>
  <c r="BG555" i="2"/>
  <c r="BF555" i="2"/>
  <c r="BG554" i="2"/>
  <c r="BF554" i="2"/>
  <c r="BG553" i="2"/>
  <c r="BF553" i="2"/>
  <c r="BG552" i="2"/>
  <c r="BF552" i="2"/>
  <c r="BG551" i="2"/>
  <c r="BF551" i="2"/>
  <c r="BG550" i="2"/>
  <c r="BF550" i="2"/>
  <c r="BG549" i="2"/>
  <c r="BF549" i="2"/>
  <c r="BG548" i="2"/>
  <c r="BF548" i="2"/>
  <c r="BG547" i="2"/>
  <c r="BF547" i="2"/>
  <c r="BG546" i="2"/>
  <c r="BF546" i="2"/>
  <c r="BG545" i="2"/>
  <c r="BF545" i="2"/>
  <c r="BY544" i="2"/>
  <c r="BX544" i="2"/>
  <c r="BG544" i="2"/>
  <c r="BF544" i="2"/>
  <c r="BY543" i="2"/>
  <c r="BX543" i="2"/>
  <c r="BG543" i="2"/>
  <c r="BF543" i="2"/>
  <c r="BY542" i="2"/>
  <c r="BX542" i="2"/>
  <c r="BG542" i="2"/>
  <c r="BF542" i="2"/>
  <c r="BY541" i="2"/>
  <c r="BX541" i="2"/>
  <c r="BG541" i="2"/>
  <c r="BF541" i="2"/>
  <c r="BY540" i="2"/>
  <c r="BX540" i="2"/>
  <c r="BG540" i="2"/>
  <c r="BF540" i="2"/>
  <c r="BY539" i="2"/>
  <c r="BX539" i="2"/>
  <c r="BG539" i="2"/>
  <c r="BF539" i="2"/>
  <c r="BY538" i="2"/>
  <c r="BX538" i="2"/>
  <c r="BG538" i="2"/>
  <c r="BF538" i="2"/>
  <c r="BY537" i="2"/>
  <c r="BX537" i="2"/>
  <c r="BG537" i="2"/>
  <c r="BF537" i="2"/>
  <c r="BY536" i="2"/>
  <c r="BX536" i="2"/>
  <c r="BG536" i="2"/>
  <c r="BF536" i="2"/>
  <c r="BY535" i="2"/>
  <c r="BX535" i="2"/>
  <c r="BG535" i="2"/>
  <c r="BF535" i="2"/>
  <c r="BY534" i="2"/>
  <c r="BX534" i="2"/>
  <c r="BG534" i="2"/>
  <c r="BF534" i="2"/>
  <c r="BY533" i="2"/>
  <c r="BX533" i="2"/>
  <c r="BG533" i="2"/>
  <c r="BF533" i="2"/>
  <c r="BY532" i="2"/>
  <c r="BX532" i="2"/>
  <c r="BG532" i="2"/>
  <c r="BF532" i="2"/>
  <c r="BY531" i="2"/>
  <c r="BX531" i="2"/>
  <c r="BG531" i="2"/>
  <c r="BF531" i="2"/>
  <c r="BY530" i="2"/>
  <c r="BX530" i="2"/>
  <c r="BG530" i="2"/>
  <c r="BF530" i="2"/>
  <c r="BY529" i="2"/>
  <c r="BX529" i="2"/>
  <c r="BG529" i="2"/>
  <c r="BF529" i="2"/>
  <c r="BY528" i="2"/>
  <c r="BX528" i="2"/>
  <c r="BG528" i="2"/>
  <c r="BF528" i="2"/>
  <c r="BY527" i="2"/>
  <c r="BX527" i="2"/>
  <c r="BG527" i="2"/>
  <c r="BF527" i="2"/>
  <c r="BY526" i="2"/>
  <c r="BX526" i="2"/>
  <c r="BG526" i="2"/>
  <c r="BF526" i="2"/>
  <c r="BY525" i="2"/>
  <c r="BX525" i="2"/>
  <c r="BG525" i="2"/>
  <c r="BF525" i="2"/>
  <c r="BY524" i="2"/>
  <c r="BX524" i="2"/>
  <c r="BG524" i="2"/>
  <c r="BF524" i="2"/>
  <c r="BY523" i="2"/>
  <c r="BX523" i="2"/>
  <c r="BG523" i="2"/>
  <c r="BF523" i="2"/>
  <c r="BY522" i="2"/>
  <c r="BX522" i="2"/>
  <c r="BG522" i="2"/>
  <c r="BF522" i="2"/>
  <c r="BY521" i="2"/>
  <c r="BX521" i="2"/>
  <c r="BG521" i="2"/>
  <c r="BF521" i="2"/>
  <c r="BY520" i="2"/>
  <c r="BX520" i="2"/>
  <c r="BG520" i="2"/>
  <c r="BF520" i="2"/>
  <c r="BY519" i="2"/>
  <c r="BX519" i="2"/>
  <c r="BG519" i="2"/>
  <c r="BF519" i="2"/>
  <c r="BY518" i="2"/>
  <c r="BX518" i="2"/>
  <c r="BG518" i="2"/>
  <c r="BF518" i="2"/>
  <c r="BY517" i="2"/>
  <c r="BX517" i="2"/>
  <c r="BG517" i="2"/>
  <c r="BF517" i="2"/>
  <c r="BY516" i="2"/>
  <c r="BX516" i="2"/>
  <c r="BG516" i="2"/>
  <c r="BF516" i="2"/>
  <c r="BY515" i="2"/>
  <c r="BX515" i="2"/>
  <c r="BG515" i="2"/>
  <c r="BF515" i="2"/>
  <c r="BY514" i="2"/>
  <c r="BX514" i="2"/>
  <c r="BG514" i="2"/>
  <c r="BF514" i="2"/>
  <c r="BY513" i="2"/>
  <c r="BX513" i="2"/>
  <c r="BG513" i="2"/>
  <c r="BF513" i="2"/>
  <c r="BY512" i="2"/>
  <c r="BX512" i="2"/>
  <c r="BG512" i="2"/>
  <c r="BF512" i="2"/>
  <c r="BY511" i="2"/>
  <c r="BX511" i="2"/>
  <c r="BG511" i="2"/>
  <c r="BF511" i="2"/>
  <c r="BY510" i="2"/>
  <c r="BX510" i="2"/>
  <c r="BG510" i="2"/>
  <c r="BF510" i="2"/>
  <c r="BY509" i="2"/>
  <c r="BX509" i="2"/>
  <c r="BG509" i="2"/>
  <c r="BF509" i="2"/>
  <c r="BY508" i="2"/>
  <c r="BX508" i="2"/>
  <c r="BG508" i="2"/>
  <c r="BF508" i="2"/>
  <c r="BY507" i="2"/>
  <c r="BX507" i="2"/>
  <c r="BG507" i="2"/>
  <c r="BF507" i="2"/>
  <c r="BY506" i="2"/>
  <c r="BX506" i="2"/>
  <c r="BG506" i="2"/>
  <c r="BF506" i="2"/>
  <c r="BY505" i="2"/>
  <c r="BX505" i="2"/>
  <c r="BG505" i="2"/>
  <c r="BF505" i="2"/>
  <c r="BY504" i="2"/>
  <c r="BX504" i="2"/>
  <c r="BG504" i="2"/>
  <c r="BF504" i="2"/>
  <c r="BY503" i="2"/>
  <c r="BX503" i="2"/>
  <c r="BG503" i="2"/>
  <c r="BF503" i="2"/>
  <c r="BY502" i="2"/>
  <c r="BX502" i="2"/>
  <c r="BG502" i="2"/>
  <c r="BF502" i="2"/>
  <c r="BY501" i="2"/>
  <c r="BX501" i="2"/>
  <c r="BG501" i="2"/>
  <c r="BF501" i="2"/>
  <c r="BY500" i="2"/>
  <c r="BX500" i="2"/>
  <c r="BG500" i="2"/>
  <c r="BF500" i="2"/>
  <c r="BY499" i="2"/>
  <c r="BX499" i="2"/>
  <c r="BG499" i="2"/>
  <c r="BF499" i="2"/>
  <c r="BY498" i="2"/>
  <c r="BX498" i="2"/>
  <c r="BG498" i="2"/>
  <c r="BF498" i="2"/>
  <c r="BY497" i="2"/>
  <c r="BX497" i="2"/>
  <c r="BG497" i="2"/>
  <c r="BF497" i="2"/>
  <c r="BY496" i="2"/>
  <c r="BX496" i="2"/>
  <c r="BG496" i="2"/>
  <c r="BF496" i="2"/>
  <c r="BY495" i="2"/>
  <c r="BX495" i="2"/>
  <c r="BG495" i="2"/>
  <c r="BF495" i="2"/>
  <c r="BY494" i="2"/>
  <c r="BX494" i="2"/>
  <c r="BG494" i="2"/>
  <c r="BF494" i="2"/>
  <c r="BY493" i="2"/>
  <c r="BX493" i="2"/>
  <c r="BG493" i="2"/>
  <c r="BF493" i="2"/>
  <c r="BY492" i="2"/>
  <c r="BX492" i="2"/>
  <c r="BG492" i="2"/>
  <c r="BF492" i="2"/>
  <c r="BY491" i="2"/>
  <c r="BX491" i="2"/>
  <c r="BG491" i="2"/>
  <c r="BF491" i="2"/>
  <c r="BY490" i="2"/>
  <c r="BX490" i="2"/>
  <c r="BG490" i="2"/>
  <c r="BF490" i="2"/>
  <c r="BY489" i="2"/>
  <c r="BX489" i="2"/>
  <c r="BG489" i="2"/>
  <c r="BF489" i="2"/>
  <c r="BY488" i="2"/>
  <c r="BX488" i="2"/>
  <c r="BG488" i="2"/>
  <c r="BF488" i="2"/>
  <c r="BY487" i="2"/>
  <c r="BX487" i="2"/>
  <c r="BG487" i="2"/>
  <c r="BF487" i="2"/>
  <c r="BY486" i="2"/>
  <c r="BX486" i="2"/>
  <c r="BG486" i="2"/>
  <c r="BF486" i="2"/>
  <c r="BY485" i="2"/>
  <c r="BX485" i="2"/>
  <c r="BG485" i="2"/>
  <c r="BF485" i="2"/>
  <c r="BY484" i="2"/>
  <c r="BX484" i="2"/>
  <c r="BG484" i="2"/>
  <c r="BF484" i="2"/>
  <c r="BY483" i="2"/>
  <c r="BX483" i="2"/>
  <c r="BG483" i="2"/>
  <c r="BF483" i="2"/>
  <c r="BY482" i="2"/>
  <c r="BX482" i="2"/>
  <c r="BG482" i="2"/>
  <c r="BF482" i="2"/>
  <c r="BY481" i="2"/>
  <c r="BX481" i="2"/>
  <c r="BG481" i="2"/>
  <c r="BF481" i="2"/>
  <c r="BY480" i="2"/>
  <c r="BX480" i="2"/>
  <c r="BG480" i="2"/>
  <c r="BF480" i="2"/>
  <c r="BY479" i="2"/>
  <c r="BX479" i="2"/>
  <c r="BG479" i="2"/>
  <c r="BF479" i="2"/>
  <c r="BY478" i="2"/>
  <c r="BX478" i="2"/>
  <c r="BG478" i="2"/>
  <c r="BF478" i="2"/>
  <c r="BY477" i="2"/>
  <c r="BX477" i="2"/>
  <c r="BG477" i="2"/>
  <c r="BF477" i="2"/>
  <c r="BY476" i="2"/>
  <c r="BX476" i="2"/>
  <c r="BG476" i="2"/>
  <c r="BF476" i="2"/>
  <c r="BY475" i="2"/>
  <c r="BX475" i="2"/>
  <c r="BG475" i="2"/>
  <c r="BF475" i="2"/>
  <c r="BY474" i="2"/>
  <c r="BX474" i="2"/>
  <c r="BG474" i="2"/>
  <c r="BF474" i="2"/>
  <c r="BY473" i="2"/>
  <c r="BX473" i="2"/>
  <c r="BG473" i="2"/>
  <c r="BF473" i="2"/>
  <c r="BY472" i="2"/>
  <c r="BX472" i="2"/>
  <c r="BG472" i="2"/>
  <c r="BF472" i="2"/>
  <c r="BY471" i="2"/>
  <c r="BX471" i="2"/>
  <c r="BG471" i="2"/>
  <c r="BF471" i="2"/>
  <c r="BY470" i="2"/>
  <c r="BX470" i="2"/>
  <c r="BG470" i="2"/>
  <c r="BF470" i="2"/>
  <c r="BY469" i="2"/>
  <c r="BX469" i="2"/>
  <c r="BG469" i="2"/>
  <c r="BF469" i="2"/>
  <c r="BY468" i="2"/>
  <c r="BX468" i="2"/>
  <c r="BG468" i="2"/>
  <c r="BF468" i="2"/>
  <c r="BY467" i="2"/>
  <c r="BX467" i="2"/>
  <c r="BG467" i="2"/>
  <c r="BF467" i="2"/>
  <c r="BY466" i="2"/>
  <c r="BX466" i="2"/>
  <c r="BG466" i="2"/>
  <c r="BF466" i="2"/>
  <c r="BY465" i="2"/>
  <c r="BX465" i="2"/>
  <c r="BG465" i="2"/>
  <c r="BF465" i="2"/>
  <c r="BY464" i="2"/>
  <c r="BX464" i="2"/>
  <c r="BG464" i="2"/>
  <c r="BF464" i="2"/>
  <c r="BY463" i="2"/>
  <c r="BX463" i="2"/>
  <c r="BG463" i="2"/>
  <c r="BF463" i="2"/>
  <c r="BY462" i="2"/>
  <c r="BX462" i="2"/>
  <c r="BG462" i="2"/>
  <c r="BF462" i="2"/>
  <c r="BY461" i="2"/>
  <c r="BX461" i="2"/>
  <c r="BG461" i="2"/>
  <c r="BF461" i="2"/>
  <c r="BY460" i="2"/>
  <c r="BX460" i="2"/>
  <c r="BG460" i="2"/>
  <c r="BF460" i="2"/>
  <c r="BY459" i="2"/>
  <c r="BX459" i="2"/>
  <c r="BG459" i="2"/>
  <c r="BF459" i="2"/>
  <c r="BY458" i="2"/>
  <c r="BX458" i="2"/>
  <c r="BG458" i="2"/>
  <c r="BF458" i="2"/>
  <c r="BY457" i="2"/>
  <c r="BX457" i="2"/>
  <c r="BG457" i="2"/>
  <c r="BF457" i="2"/>
  <c r="BY456" i="2"/>
  <c r="BX456" i="2"/>
  <c r="BG456" i="2"/>
  <c r="BF456" i="2"/>
  <c r="BY455" i="2"/>
  <c r="BX455" i="2"/>
  <c r="BG455" i="2"/>
  <c r="BF455" i="2"/>
  <c r="BY454" i="2"/>
  <c r="BX454" i="2"/>
  <c r="BG454" i="2"/>
  <c r="BF454" i="2"/>
  <c r="BY453" i="2"/>
  <c r="BX453" i="2"/>
  <c r="BG453" i="2"/>
  <c r="BF453" i="2"/>
  <c r="BY452" i="2"/>
  <c r="BX452" i="2"/>
  <c r="BG452" i="2"/>
  <c r="BF452" i="2"/>
  <c r="BY451" i="2"/>
  <c r="BX451" i="2"/>
  <c r="BG451" i="2"/>
  <c r="BF451" i="2"/>
  <c r="BY450" i="2"/>
  <c r="BX450" i="2"/>
  <c r="BG450" i="2"/>
  <c r="BF450" i="2"/>
  <c r="BY449" i="2"/>
  <c r="BX449" i="2"/>
  <c r="BG449" i="2"/>
  <c r="BF449" i="2"/>
  <c r="BY448" i="2"/>
  <c r="BX448" i="2"/>
  <c r="BG448" i="2"/>
  <c r="BF448" i="2"/>
  <c r="BY447" i="2"/>
  <c r="BX447" i="2"/>
  <c r="BG447" i="2"/>
  <c r="BF447" i="2"/>
  <c r="BY446" i="2"/>
  <c r="BX446" i="2"/>
  <c r="BG446" i="2"/>
  <c r="BF446" i="2"/>
  <c r="BY445" i="2"/>
  <c r="BX445" i="2"/>
  <c r="BG445" i="2"/>
  <c r="BF445" i="2"/>
  <c r="BY444" i="2"/>
  <c r="BX444" i="2"/>
  <c r="BG444" i="2"/>
  <c r="BF444" i="2"/>
  <c r="BY443" i="2"/>
  <c r="BX443" i="2"/>
  <c r="BG443" i="2"/>
  <c r="BF443" i="2"/>
  <c r="BY442" i="2"/>
  <c r="BX442" i="2"/>
  <c r="BG442" i="2"/>
  <c r="BF442" i="2"/>
  <c r="BY441" i="2"/>
  <c r="BX441" i="2"/>
  <c r="BG441" i="2"/>
  <c r="BF441" i="2"/>
  <c r="BY440" i="2"/>
  <c r="BX440" i="2"/>
  <c r="BG440" i="2"/>
  <c r="BF440" i="2"/>
  <c r="BY439" i="2"/>
  <c r="BX439" i="2"/>
  <c r="BG439" i="2"/>
  <c r="BF439" i="2"/>
  <c r="BY438" i="2"/>
  <c r="BX438" i="2"/>
  <c r="BG438" i="2"/>
  <c r="BF438" i="2"/>
  <c r="BY437" i="2"/>
  <c r="BX437" i="2"/>
  <c r="BG437" i="2"/>
  <c r="BF437" i="2"/>
  <c r="BY436" i="2"/>
  <c r="BX436" i="2"/>
  <c r="BG436" i="2"/>
  <c r="BF436" i="2"/>
  <c r="BY435" i="2"/>
  <c r="BX435" i="2"/>
  <c r="BG435" i="2"/>
  <c r="BF435" i="2"/>
  <c r="BY434" i="2"/>
  <c r="BX434" i="2"/>
  <c r="BG434" i="2"/>
  <c r="BF434" i="2"/>
  <c r="BY433" i="2"/>
  <c r="BX433" i="2"/>
  <c r="BG433" i="2"/>
  <c r="BF433" i="2"/>
  <c r="BY432" i="2"/>
  <c r="BX432" i="2"/>
  <c r="BG432" i="2"/>
  <c r="BF432" i="2"/>
  <c r="BY431" i="2"/>
  <c r="BX431" i="2"/>
  <c r="BG431" i="2"/>
  <c r="BF431" i="2"/>
  <c r="BY430" i="2"/>
  <c r="BX430" i="2"/>
  <c r="BG430" i="2"/>
  <c r="BF430" i="2"/>
  <c r="BY429" i="2"/>
  <c r="BX429" i="2"/>
  <c r="BG429" i="2"/>
  <c r="BF429" i="2"/>
  <c r="BY428" i="2"/>
  <c r="BX428" i="2"/>
  <c r="BG428" i="2"/>
  <c r="BF428" i="2"/>
  <c r="BY427" i="2"/>
  <c r="BX427" i="2"/>
  <c r="BG427" i="2"/>
  <c r="BF427" i="2"/>
  <c r="BY426" i="2"/>
  <c r="BX426" i="2"/>
  <c r="BG426" i="2"/>
  <c r="BF426" i="2"/>
  <c r="BY425" i="2"/>
  <c r="BX425" i="2"/>
  <c r="BG425" i="2"/>
  <c r="BF425" i="2"/>
  <c r="BY424" i="2"/>
  <c r="BX424" i="2"/>
  <c r="BG424" i="2"/>
  <c r="BF424" i="2"/>
  <c r="BY423" i="2"/>
  <c r="BX423" i="2"/>
  <c r="BG423" i="2"/>
  <c r="BF423" i="2"/>
  <c r="BY422" i="2"/>
  <c r="BX422" i="2"/>
  <c r="BG422" i="2"/>
  <c r="BF422" i="2"/>
  <c r="BY421" i="2"/>
  <c r="BX421" i="2"/>
  <c r="BG421" i="2"/>
  <c r="BF421" i="2"/>
  <c r="BY420" i="2"/>
  <c r="BX420" i="2"/>
  <c r="BG420" i="2"/>
  <c r="BF420" i="2"/>
  <c r="BY419" i="2"/>
  <c r="BX419" i="2"/>
  <c r="BG419" i="2"/>
  <c r="BF419" i="2"/>
  <c r="BY418" i="2"/>
  <c r="BX418" i="2"/>
  <c r="BG418" i="2"/>
  <c r="BF418" i="2"/>
  <c r="BY417" i="2"/>
  <c r="BX417" i="2"/>
  <c r="BG417" i="2"/>
  <c r="BF417" i="2"/>
  <c r="BY416" i="2"/>
  <c r="BX416" i="2"/>
  <c r="BG416" i="2"/>
  <c r="BF416" i="2"/>
  <c r="BY415" i="2"/>
  <c r="BX415" i="2"/>
  <c r="BG415" i="2"/>
  <c r="BF415" i="2"/>
  <c r="BY414" i="2"/>
  <c r="BX414" i="2"/>
  <c r="BG414" i="2"/>
  <c r="BF414" i="2"/>
  <c r="BY413" i="2"/>
  <c r="BX413" i="2"/>
  <c r="BG413" i="2"/>
  <c r="BF413" i="2"/>
  <c r="BY412" i="2"/>
  <c r="BX412" i="2"/>
  <c r="BG412" i="2"/>
  <c r="BF412" i="2"/>
  <c r="BY411" i="2"/>
  <c r="BX411" i="2"/>
  <c r="BG411" i="2"/>
  <c r="BF411" i="2"/>
  <c r="BY410" i="2"/>
  <c r="BX410" i="2"/>
  <c r="BG410" i="2"/>
  <c r="BF410" i="2"/>
  <c r="BY409" i="2"/>
  <c r="BX409" i="2"/>
  <c r="BG409" i="2"/>
  <c r="BF409" i="2"/>
  <c r="BY408" i="2"/>
  <c r="BX408" i="2"/>
  <c r="BG408" i="2"/>
  <c r="BF408" i="2"/>
  <c r="BY407" i="2"/>
  <c r="BX407" i="2"/>
  <c r="BG407" i="2"/>
  <c r="BF407" i="2"/>
  <c r="BY406" i="2"/>
  <c r="BX406" i="2"/>
  <c r="BG406" i="2"/>
  <c r="BF406" i="2"/>
  <c r="BY405" i="2"/>
  <c r="BX405" i="2"/>
  <c r="BG405" i="2"/>
  <c r="BF405" i="2"/>
  <c r="BY404" i="2"/>
  <c r="BX404" i="2"/>
  <c r="BG404" i="2"/>
  <c r="BF404" i="2"/>
  <c r="BY403" i="2"/>
  <c r="BX403" i="2"/>
  <c r="BG403" i="2"/>
  <c r="BF403" i="2"/>
  <c r="BY402" i="2"/>
  <c r="BX402" i="2"/>
  <c r="BG402" i="2"/>
  <c r="BF402" i="2"/>
  <c r="BY401" i="2"/>
  <c r="BX401" i="2"/>
  <c r="BG401" i="2"/>
  <c r="BF401" i="2"/>
  <c r="BY400" i="2"/>
  <c r="BX400" i="2"/>
  <c r="BG400" i="2"/>
  <c r="BF400" i="2"/>
  <c r="BY399" i="2"/>
  <c r="BX399" i="2"/>
  <c r="BG399" i="2"/>
  <c r="BF399" i="2"/>
  <c r="BY398" i="2"/>
  <c r="BX398" i="2"/>
  <c r="BG398" i="2"/>
  <c r="BF398" i="2"/>
  <c r="BY397" i="2"/>
  <c r="BX397" i="2"/>
  <c r="BG397" i="2"/>
  <c r="BF397" i="2"/>
  <c r="BY396" i="2"/>
  <c r="BX396" i="2"/>
  <c r="BG396" i="2"/>
  <c r="BF396" i="2"/>
  <c r="BY395" i="2"/>
  <c r="BX395" i="2"/>
  <c r="BG395" i="2"/>
  <c r="BF395" i="2"/>
  <c r="BY394" i="2"/>
  <c r="BX394" i="2"/>
  <c r="BG394" i="2"/>
  <c r="BF394" i="2"/>
  <c r="BY393" i="2"/>
  <c r="BX393" i="2"/>
  <c r="BG393" i="2"/>
  <c r="BF393" i="2"/>
  <c r="BY392" i="2"/>
  <c r="BX392" i="2"/>
  <c r="BG392" i="2"/>
  <c r="BF392" i="2"/>
  <c r="BY391" i="2"/>
  <c r="BX391" i="2"/>
  <c r="BG391" i="2"/>
  <c r="BF391" i="2"/>
  <c r="BY390" i="2"/>
  <c r="BX390" i="2"/>
  <c r="BG390" i="2"/>
  <c r="BF390" i="2"/>
  <c r="BY389" i="2"/>
  <c r="BX389" i="2"/>
  <c r="BG389" i="2"/>
  <c r="BF389" i="2"/>
  <c r="BY388" i="2"/>
  <c r="BX388" i="2"/>
  <c r="BG388" i="2"/>
  <c r="BF388" i="2"/>
  <c r="BY387" i="2"/>
  <c r="BX387" i="2"/>
  <c r="BG387" i="2"/>
  <c r="BF387" i="2"/>
  <c r="BY386" i="2"/>
  <c r="BX386" i="2"/>
  <c r="BG386" i="2"/>
  <c r="BF386" i="2"/>
  <c r="BY385" i="2"/>
  <c r="BX385" i="2"/>
  <c r="BG385" i="2"/>
  <c r="BF385" i="2"/>
  <c r="BY384" i="2"/>
  <c r="BX384" i="2"/>
  <c r="BG384" i="2"/>
  <c r="BF384" i="2"/>
  <c r="BY383" i="2"/>
  <c r="BX383" i="2"/>
  <c r="BG383" i="2"/>
  <c r="BF383" i="2"/>
  <c r="BY382" i="2"/>
  <c r="BX382" i="2"/>
  <c r="BG382" i="2"/>
  <c r="BF382" i="2"/>
  <c r="BY381" i="2"/>
  <c r="BX381" i="2"/>
  <c r="BG381" i="2"/>
  <c r="BF381" i="2"/>
  <c r="BY380" i="2"/>
  <c r="BX380" i="2"/>
  <c r="BG380" i="2"/>
  <c r="BF380" i="2"/>
  <c r="BY379" i="2"/>
  <c r="BX379" i="2"/>
  <c r="BG379" i="2"/>
  <c r="BF379" i="2"/>
  <c r="BY378" i="2"/>
  <c r="BX378" i="2"/>
  <c r="BG378" i="2"/>
  <c r="BF378" i="2"/>
  <c r="BY377" i="2"/>
  <c r="BX377" i="2"/>
  <c r="BG377" i="2"/>
  <c r="BF377" i="2"/>
  <c r="BY376" i="2"/>
  <c r="BX376" i="2"/>
  <c r="BG376" i="2"/>
  <c r="BF376" i="2"/>
  <c r="BY375" i="2"/>
  <c r="BX375" i="2"/>
  <c r="BG375" i="2"/>
  <c r="BF375" i="2"/>
  <c r="BY374" i="2"/>
  <c r="BX374" i="2"/>
  <c r="BG374" i="2"/>
  <c r="BF374" i="2"/>
  <c r="BY373" i="2"/>
  <c r="BX373" i="2"/>
  <c r="BG373" i="2"/>
  <c r="BF373" i="2"/>
  <c r="BY372" i="2"/>
  <c r="BX372" i="2"/>
  <c r="BG372" i="2"/>
  <c r="BF372" i="2"/>
  <c r="BY371" i="2"/>
  <c r="BX371" i="2"/>
  <c r="BG371" i="2"/>
  <c r="BF371" i="2"/>
  <c r="BY370" i="2"/>
  <c r="BX370" i="2"/>
  <c r="BG370" i="2"/>
  <c r="BF370" i="2"/>
  <c r="BY369" i="2"/>
  <c r="BX369" i="2"/>
  <c r="BG369" i="2"/>
  <c r="BF369" i="2"/>
  <c r="BY368" i="2"/>
  <c r="BX368" i="2"/>
  <c r="BG368" i="2"/>
  <c r="BF368" i="2"/>
  <c r="BY367" i="2"/>
  <c r="BX367" i="2"/>
  <c r="BG367" i="2"/>
  <c r="BF367" i="2"/>
  <c r="BY366" i="2"/>
  <c r="BX366" i="2"/>
  <c r="BG366" i="2"/>
  <c r="BF366" i="2"/>
  <c r="BY365" i="2"/>
  <c r="BX365" i="2"/>
  <c r="BG365" i="2"/>
  <c r="BF365" i="2"/>
  <c r="BY364" i="2"/>
  <c r="BX364" i="2"/>
  <c r="BG364" i="2"/>
  <c r="BF364" i="2"/>
  <c r="BY363" i="2"/>
  <c r="BX363" i="2"/>
  <c r="BG363" i="2"/>
  <c r="BF363" i="2"/>
  <c r="BY362" i="2"/>
  <c r="BX362" i="2"/>
  <c r="BG362" i="2"/>
  <c r="BF362" i="2"/>
  <c r="BY361" i="2"/>
  <c r="BX361" i="2"/>
  <c r="BG361" i="2"/>
  <c r="BF361" i="2"/>
  <c r="BY360" i="2"/>
  <c r="BX360" i="2"/>
  <c r="BG360" i="2"/>
  <c r="BF360" i="2"/>
  <c r="BY359" i="2"/>
  <c r="BX359" i="2"/>
  <c r="BG359" i="2"/>
  <c r="BF359" i="2"/>
  <c r="BY358" i="2"/>
  <c r="BX358" i="2"/>
  <c r="BG358" i="2"/>
  <c r="BF358" i="2"/>
  <c r="BY357" i="2"/>
  <c r="BX357" i="2"/>
  <c r="BG357" i="2"/>
  <c r="BF357" i="2"/>
  <c r="BY356" i="2"/>
  <c r="BX356" i="2"/>
  <c r="BG356" i="2"/>
  <c r="BF356" i="2"/>
  <c r="BY355" i="2"/>
  <c r="BX355" i="2"/>
  <c r="BG355" i="2"/>
  <c r="BF355" i="2"/>
  <c r="BY354" i="2"/>
  <c r="BX354" i="2"/>
  <c r="BG354" i="2"/>
  <c r="BF354" i="2"/>
  <c r="BY353" i="2"/>
  <c r="BX353" i="2"/>
  <c r="BG353" i="2"/>
  <c r="BF353" i="2"/>
  <c r="BY352" i="2"/>
  <c r="BX352" i="2"/>
  <c r="BG352" i="2"/>
  <c r="BF352" i="2"/>
  <c r="BY351" i="2"/>
  <c r="BX351" i="2"/>
  <c r="BG351" i="2"/>
  <c r="BF351" i="2"/>
  <c r="BY350" i="2"/>
  <c r="BX350" i="2"/>
  <c r="BG350" i="2"/>
  <c r="BF350" i="2"/>
  <c r="BY349" i="2"/>
  <c r="BX349" i="2"/>
  <c r="BG349" i="2"/>
  <c r="BF349" i="2"/>
  <c r="BY348" i="2"/>
  <c r="BX348" i="2"/>
  <c r="BG348" i="2"/>
  <c r="BF348" i="2"/>
  <c r="BY347" i="2"/>
  <c r="BX347" i="2"/>
  <c r="BG347" i="2"/>
  <c r="BF347" i="2"/>
  <c r="BY346" i="2"/>
  <c r="BX346" i="2"/>
  <c r="BG346" i="2"/>
  <c r="BF346" i="2"/>
  <c r="BY345" i="2"/>
  <c r="BX345" i="2"/>
  <c r="BG345" i="2"/>
  <c r="BF345" i="2"/>
  <c r="BY344" i="2"/>
  <c r="BX344" i="2"/>
  <c r="BG344" i="2"/>
  <c r="BF344" i="2"/>
  <c r="BY343" i="2"/>
  <c r="BX343" i="2"/>
  <c r="BG343" i="2"/>
  <c r="BF343" i="2"/>
  <c r="BY342" i="2"/>
  <c r="BX342" i="2"/>
  <c r="BG342" i="2"/>
  <c r="BF342" i="2"/>
  <c r="BY341" i="2"/>
  <c r="BX341" i="2"/>
  <c r="BG341" i="2"/>
  <c r="BF341" i="2"/>
  <c r="BY340" i="2"/>
  <c r="BX340" i="2"/>
  <c r="BG340" i="2"/>
  <c r="BF340" i="2"/>
  <c r="BY339" i="2"/>
  <c r="BX339" i="2"/>
  <c r="BG339" i="2"/>
  <c r="BF339" i="2"/>
  <c r="BY338" i="2"/>
  <c r="BX338" i="2"/>
  <c r="BG338" i="2"/>
  <c r="BF338" i="2"/>
  <c r="BY337" i="2"/>
  <c r="BX337" i="2"/>
  <c r="BG337" i="2"/>
  <c r="BF337" i="2"/>
  <c r="BY336" i="2"/>
  <c r="BX336" i="2"/>
  <c r="BG336" i="2"/>
  <c r="BF336" i="2"/>
  <c r="BY335" i="2"/>
  <c r="BX335" i="2"/>
  <c r="BG335" i="2"/>
  <c r="BF335" i="2"/>
  <c r="BY334" i="2"/>
  <c r="BX334" i="2"/>
  <c r="BG334" i="2"/>
  <c r="BF334" i="2"/>
  <c r="BY333" i="2"/>
  <c r="BX333" i="2"/>
  <c r="BG333" i="2"/>
  <c r="BF333" i="2"/>
  <c r="BY332" i="2"/>
  <c r="BX332" i="2"/>
  <c r="BG332" i="2"/>
  <c r="BF332" i="2"/>
  <c r="BY331" i="2"/>
  <c r="BX331" i="2"/>
  <c r="BG331" i="2"/>
  <c r="BF331" i="2"/>
  <c r="BY330" i="2"/>
  <c r="BX330" i="2"/>
  <c r="BG330" i="2"/>
  <c r="BF330" i="2"/>
  <c r="BY329" i="2"/>
  <c r="BX329" i="2"/>
  <c r="BG329" i="2"/>
  <c r="BF329" i="2"/>
  <c r="BY328" i="2"/>
  <c r="BX328" i="2"/>
  <c r="BG328" i="2"/>
  <c r="BF328" i="2"/>
  <c r="BY327" i="2"/>
  <c r="BX327" i="2"/>
  <c r="BG327" i="2"/>
  <c r="BF327" i="2"/>
  <c r="BY326" i="2"/>
  <c r="BX326" i="2"/>
  <c r="BG326" i="2"/>
  <c r="BF326" i="2"/>
  <c r="BY325" i="2"/>
  <c r="BX325" i="2"/>
  <c r="BG325" i="2"/>
  <c r="BF325" i="2"/>
  <c r="BY324" i="2"/>
  <c r="BX324" i="2"/>
  <c r="BG324" i="2"/>
  <c r="BF324" i="2"/>
  <c r="BY323" i="2"/>
  <c r="BX323" i="2"/>
  <c r="BG323" i="2"/>
  <c r="BF323" i="2"/>
  <c r="BY322" i="2"/>
  <c r="BX322" i="2"/>
  <c r="BG322" i="2"/>
  <c r="BF322" i="2"/>
  <c r="BY321" i="2"/>
  <c r="BX321" i="2"/>
  <c r="BG321" i="2"/>
  <c r="BF321" i="2"/>
  <c r="BY320" i="2"/>
  <c r="BX320" i="2"/>
  <c r="BG320" i="2"/>
  <c r="BF320" i="2"/>
  <c r="BY319" i="2"/>
  <c r="BX319" i="2"/>
  <c r="BG319" i="2"/>
  <c r="BF319" i="2"/>
  <c r="BY318" i="2"/>
  <c r="BX318" i="2"/>
  <c r="BG318" i="2"/>
  <c r="BF318" i="2"/>
  <c r="BY317" i="2"/>
  <c r="BX317" i="2"/>
  <c r="BG317" i="2"/>
  <c r="BF317" i="2"/>
  <c r="BY316" i="2"/>
  <c r="BX316" i="2"/>
  <c r="BG316" i="2"/>
  <c r="BF316" i="2"/>
  <c r="BY315" i="2"/>
  <c r="BX315" i="2"/>
  <c r="BG315" i="2"/>
  <c r="BF315" i="2"/>
  <c r="BY314" i="2"/>
  <c r="BX314" i="2"/>
  <c r="BG314" i="2"/>
  <c r="BF314" i="2"/>
  <c r="BY313" i="2"/>
  <c r="BX313" i="2"/>
  <c r="BG313" i="2"/>
  <c r="BF313" i="2"/>
  <c r="BY312" i="2"/>
  <c r="BX312" i="2"/>
  <c r="BG312" i="2"/>
  <c r="BF312" i="2"/>
  <c r="BY311" i="2"/>
  <c r="BX311" i="2"/>
  <c r="BG311" i="2"/>
  <c r="BF311" i="2"/>
  <c r="BY310" i="2"/>
  <c r="BX310" i="2"/>
  <c r="BG310" i="2"/>
  <c r="BF310" i="2"/>
  <c r="BY309" i="2"/>
  <c r="BX309" i="2"/>
  <c r="BG309" i="2"/>
  <c r="BF309" i="2"/>
  <c r="BY308" i="2"/>
  <c r="BX308" i="2"/>
  <c r="BG308" i="2"/>
  <c r="BF308" i="2"/>
  <c r="BY307" i="2"/>
  <c r="BX307" i="2"/>
  <c r="BG307" i="2"/>
  <c r="BF307" i="2"/>
  <c r="BY306" i="2"/>
  <c r="BX306" i="2"/>
  <c r="BG306" i="2"/>
  <c r="BF306" i="2"/>
  <c r="BY305" i="2"/>
  <c r="BX305" i="2"/>
  <c r="BG305" i="2"/>
  <c r="BF305" i="2"/>
  <c r="BY304" i="2"/>
  <c r="BX304" i="2"/>
  <c r="BG304" i="2"/>
  <c r="BF304" i="2"/>
  <c r="BY303" i="2"/>
  <c r="BX303" i="2"/>
  <c r="BG303" i="2"/>
  <c r="BF303" i="2"/>
  <c r="BY302" i="2"/>
  <c r="BX302" i="2"/>
  <c r="BG302" i="2"/>
  <c r="BF302" i="2"/>
  <c r="BY301" i="2"/>
  <c r="BX301" i="2"/>
  <c r="BG301" i="2"/>
  <c r="BF301" i="2"/>
  <c r="BY300" i="2"/>
  <c r="BX300" i="2"/>
  <c r="BG300" i="2"/>
  <c r="BF300" i="2"/>
  <c r="BY299" i="2"/>
  <c r="BX299" i="2"/>
  <c r="BG299" i="2"/>
  <c r="BF299" i="2"/>
  <c r="BY298" i="2"/>
  <c r="BX298" i="2"/>
  <c r="BG298" i="2"/>
  <c r="BF298" i="2"/>
  <c r="BY297" i="2"/>
  <c r="BX297" i="2"/>
  <c r="BG297" i="2"/>
  <c r="BF297" i="2"/>
  <c r="BY296" i="2"/>
  <c r="BX296" i="2"/>
  <c r="BG296" i="2"/>
  <c r="BF296" i="2"/>
  <c r="BY295" i="2"/>
  <c r="BX295" i="2"/>
  <c r="BG295" i="2"/>
  <c r="BF295" i="2"/>
  <c r="BY294" i="2"/>
  <c r="BX294" i="2"/>
  <c r="BG294" i="2"/>
  <c r="BF294" i="2"/>
  <c r="BY293" i="2"/>
  <c r="BX293" i="2"/>
  <c r="BG293" i="2"/>
  <c r="BF293" i="2"/>
  <c r="BY292" i="2"/>
  <c r="BX292" i="2"/>
  <c r="BG292" i="2"/>
  <c r="BF292" i="2"/>
  <c r="BY291" i="2"/>
  <c r="BX291" i="2"/>
  <c r="BG291" i="2"/>
  <c r="BF291" i="2"/>
  <c r="BY290" i="2"/>
  <c r="BX290" i="2"/>
  <c r="BG290" i="2"/>
  <c r="BF290" i="2"/>
  <c r="BY289" i="2"/>
  <c r="BX289" i="2"/>
  <c r="BG289" i="2"/>
  <c r="BF289" i="2"/>
  <c r="BY288" i="2"/>
  <c r="BX288" i="2"/>
  <c r="BG288" i="2"/>
  <c r="BF288" i="2"/>
  <c r="BY287" i="2"/>
  <c r="BX287" i="2"/>
  <c r="BG287" i="2"/>
  <c r="BF287" i="2"/>
  <c r="BY286" i="2"/>
  <c r="BX286" i="2"/>
  <c r="BG286" i="2"/>
  <c r="BF286" i="2"/>
  <c r="BY285" i="2"/>
  <c r="BX285" i="2"/>
  <c r="BG285" i="2"/>
  <c r="BF285" i="2"/>
  <c r="BY284" i="2"/>
  <c r="BX284" i="2"/>
  <c r="BG284" i="2"/>
  <c r="BF284" i="2"/>
  <c r="BY283" i="2"/>
  <c r="BX283" i="2"/>
  <c r="BG283" i="2"/>
  <c r="BF283" i="2"/>
  <c r="BY282" i="2"/>
  <c r="BX282" i="2"/>
  <c r="BG282" i="2"/>
  <c r="BF282" i="2"/>
  <c r="BY281" i="2"/>
  <c r="BX281" i="2"/>
  <c r="BG281" i="2"/>
  <c r="BF281" i="2"/>
  <c r="BY280" i="2"/>
  <c r="BX280" i="2"/>
  <c r="BG280" i="2"/>
  <c r="BF280" i="2"/>
  <c r="BY279" i="2"/>
  <c r="BX279" i="2"/>
  <c r="BG279" i="2"/>
  <c r="BF279" i="2"/>
  <c r="BY278" i="2"/>
  <c r="BX278" i="2"/>
  <c r="BG278" i="2"/>
  <c r="BF278" i="2"/>
  <c r="BY277" i="2"/>
  <c r="BX277" i="2"/>
  <c r="BG277" i="2"/>
  <c r="BF277" i="2"/>
  <c r="BY276" i="2"/>
  <c r="BX276" i="2"/>
  <c r="BG276" i="2"/>
  <c r="BF276" i="2"/>
  <c r="BY275" i="2"/>
  <c r="BX275" i="2"/>
  <c r="BG275" i="2"/>
  <c r="BF275" i="2"/>
  <c r="BY274" i="2"/>
  <c r="BX274" i="2"/>
  <c r="BG274" i="2"/>
  <c r="BF274" i="2"/>
  <c r="BY273" i="2"/>
  <c r="BX273" i="2"/>
  <c r="BG273" i="2"/>
  <c r="BF273" i="2"/>
  <c r="BY272" i="2"/>
  <c r="BX272" i="2"/>
  <c r="BG272" i="2"/>
  <c r="BF272" i="2"/>
  <c r="BY271" i="2"/>
  <c r="BX271" i="2"/>
  <c r="BG271" i="2"/>
  <c r="BF271" i="2"/>
  <c r="BY270" i="2"/>
  <c r="BX270" i="2"/>
  <c r="BG270" i="2"/>
  <c r="BF270" i="2"/>
  <c r="BY269" i="2"/>
  <c r="BX269" i="2"/>
  <c r="BG269" i="2"/>
  <c r="BF269" i="2"/>
  <c r="BY268" i="2"/>
  <c r="BX268" i="2"/>
  <c r="BG268" i="2"/>
  <c r="BF268" i="2"/>
  <c r="BY267" i="2"/>
  <c r="BX267" i="2"/>
  <c r="BG267" i="2"/>
  <c r="BF267" i="2"/>
  <c r="BY266" i="2"/>
  <c r="BX266" i="2"/>
  <c r="BG266" i="2"/>
  <c r="BF266" i="2"/>
  <c r="BY265" i="2"/>
  <c r="BX265" i="2"/>
  <c r="BG265" i="2"/>
  <c r="BF265" i="2"/>
  <c r="BY264" i="2"/>
  <c r="BX264" i="2"/>
  <c r="BG264" i="2"/>
  <c r="BF264" i="2"/>
  <c r="BY263" i="2"/>
  <c r="BX263" i="2"/>
  <c r="BG263" i="2"/>
  <c r="BF263" i="2"/>
  <c r="BY262" i="2"/>
  <c r="BX262" i="2"/>
  <c r="BG262" i="2"/>
  <c r="BF262" i="2"/>
  <c r="BY261" i="2"/>
  <c r="BX261" i="2"/>
  <c r="BG261" i="2"/>
  <c r="BF261" i="2"/>
  <c r="BY260" i="2"/>
  <c r="BX260" i="2"/>
  <c r="BG260" i="2"/>
  <c r="BF260" i="2"/>
  <c r="BY259" i="2"/>
  <c r="BX259" i="2"/>
  <c r="BG259" i="2"/>
  <c r="BF259" i="2"/>
  <c r="BY258" i="2"/>
  <c r="BX258" i="2"/>
  <c r="BG258" i="2"/>
  <c r="BF258" i="2"/>
  <c r="BY257" i="2"/>
  <c r="BX257" i="2"/>
  <c r="BG257" i="2"/>
  <c r="BF257" i="2"/>
  <c r="BY256" i="2"/>
  <c r="BX256" i="2"/>
  <c r="BG256" i="2"/>
  <c r="BF256" i="2"/>
  <c r="BY255" i="2"/>
  <c r="BX255" i="2"/>
  <c r="BG255" i="2"/>
  <c r="BF255" i="2"/>
  <c r="BY254" i="2"/>
  <c r="BX254" i="2"/>
  <c r="BG254" i="2"/>
  <c r="BF254" i="2"/>
  <c r="BY253" i="2"/>
  <c r="BX253" i="2"/>
  <c r="BG253" i="2"/>
  <c r="BF253" i="2"/>
  <c r="BY252" i="2"/>
  <c r="BX252" i="2"/>
  <c r="BG252" i="2"/>
  <c r="BF252" i="2"/>
  <c r="BY251" i="2"/>
  <c r="BX251" i="2"/>
  <c r="BG251" i="2"/>
  <c r="BF251" i="2"/>
  <c r="BY250" i="2"/>
  <c r="BX250" i="2"/>
  <c r="BG250" i="2"/>
  <c r="BF250" i="2"/>
  <c r="BY249" i="2"/>
  <c r="BX249" i="2"/>
  <c r="BG249" i="2"/>
  <c r="BF249" i="2"/>
  <c r="BY248" i="2"/>
  <c r="BX248" i="2"/>
  <c r="BG248" i="2"/>
  <c r="BF248" i="2"/>
  <c r="BY247" i="2"/>
  <c r="BX247" i="2"/>
  <c r="BG247" i="2"/>
  <c r="BF247" i="2"/>
  <c r="BY246" i="2"/>
  <c r="BX246" i="2"/>
  <c r="BG246" i="2"/>
  <c r="BF246" i="2"/>
  <c r="BY245" i="2"/>
  <c r="BX245" i="2"/>
  <c r="BG245" i="2"/>
  <c r="BF245" i="2"/>
  <c r="BY244" i="2"/>
  <c r="BX244" i="2"/>
  <c r="BG244" i="2"/>
  <c r="BF244" i="2"/>
  <c r="BY243" i="2"/>
  <c r="BX243" i="2"/>
  <c r="BG243" i="2"/>
  <c r="BF243" i="2"/>
  <c r="BY242" i="2"/>
  <c r="BX242" i="2"/>
  <c r="BG242" i="2"/>
  <c r="BF242" i="2"/>
  <c r="BY241" i="2"/>
  <c r="BX241" i="2"/>
  <c r="BG241" i="2"/>
  <c r="BF241" i="2"/>
  <c r="BY240" i="2"/>
  <c r="BX240" i="2"/>
  <c r="BG240" i="2"/>
  <c r="BF240" i="2"/>
  <c r="BY239" i="2"/>
  <c r="BX239" i="2"/>
  <c r="BG239" i="2"/>
  <c r="BF239" i="2"/>
  <c r="BY238" i="2"/>
  <c r="BX238" i="2"/>
  <c r="BG238" i="2"/>
  <c r="BF238" i="2"/>
  <c r="BY237" i="2"/>
  <c r="BX237" i="2"/>
  <c r="BG237" i="2"/>
  <c r="BF237" i="2"/>
  <c r="BY236" i="2"/>
  <c r="BX236" i="2"/>
  <c r="BG236" i="2"/>
  <c r="BF236" i="2"/>
  <c r="BY235" i="2"/>
  <c r="BX235" i="2"/>
  <c r="BG235" i="2"/>
  <c r="BF235" i="2"/>
  <c r="BY234" i="2"/>
  <c r="BX234" i="2"/>
  <c r="BG234" i="2"/>
  <c r="BF234" i="2"/>
  <c r="BY233" i="2"/>
  <c r="BX233" i="2"/>
  <c r="BG233" i="2"/>
  <c r="BF233" i="2"/>
  <c r="BY232" i="2"/>
  <c r="BX232" i="2"/>
  <c r="BG232" i="2"/>
  <c r="BF232" i="2"/>
  <c r="BY231" i="2"/>
  <c r="BX231" i="2"/>
  <c r="BG231" i="2"/>
  <c r="BF231" i="2"/>
  <c r="BY230" i="2"/>
  <c r="BX230" i="2"/>
  <c r="BG230" i="2"/>
  <c r="BF230" i="2"/>
  <c r="BY229" i="2"/>
  <c r="BX229" i="2"/>
  <c r="BG229" i="2"/>
  <c r="BF229" i="2"/>
  <c r="BY228" i="2"/>
  <c r="BX228" i="2"/>
  <c r="BG228" i="2"/>
  <c r="BF228" i="2"/>
  <c r="BY227" i="2"/>
  <c r="BX227" i="2"/>
  <c r="BG227" i="2"/>
  <c r="BF227" i="2"/>
  <c r="BY226" i="2"/>
  <c r="BX226" i="2"/>
  <c r="BG226" i="2"/>
  <c r="BF226" i="2"/>
  <c r="BY225" i="2"/>
  <c r="BX225" i="2"/>
  <c r="BG225" i="2"/>
  <c r="BF225" i="2"/>
  <c r="BY224" i="2"/>
  <c r="BX224" i="2"/>
  <c r="BG224" i="2"/>
  <c r="BF224" i="2"/>
  <c r="BY223" i="2"/>
  <c r="BX223" i="2"/>
  <c r="BG223" i="2"/>
  <c r="BF223" i="2"/>
  <c r="BY222" i="2"/>
  <c r="BX222" i="2"/>
  <c r="BG222" i="2"/>
  <c r="BF222" i="2"/>
  <c r="BY221" i="2"/>
  <c r="BX221" i="2"/>
  <c r="BG221" i="2"/>
  <c r="BF221" i="2"/>
  <c r="BY220" i="2"/>
  <c r="BX220" i="2"/>
  <c r="BG220" i="2"/>
  <c r="BF220" i="2"/>
  <c r="BY219" i="2"/>
  <c r="BX219" i="2"/>
  <c r="BG219" i="2"/>
  <c r="BF219" i="2"/>
  <c r="BY218" i="2"/>
  <c r="BX218" i="2"/>
  <c r="BG218" i="2"/>
  <c r="BF218" i="2"/>
  <c r="BY217" i="2"/>
  <c r="BX217" i="2"/>
  <c r="BG217" i="2"/>
  <c r="BF217" i="2"/>
  <c r="BY216" i="2"/>
  <c r="BX216" i="2"/>
  <c r="BG216" i="2"/>
  <c r="BF216" i="2"/>
  <c r="BY215" i="2"/>
  <c r="BX215" i="2"/>
  <c r="BG215" i="2"/>
  <c r="BF215" i="2"/>
  <c r="BY214" i="2"/>
  <c r="BX214" i="2"/>
  <c r="BG214" i="2"/>
  <c r="BF214" i="2"/>
  <c r="BY213" i="2"/>
  <c r="BX213" i="2"/>
  <c r="BG213" i="2"/>
  <c r="BF213" i="2"/>
  <c r="BY212" i="2"/>
  <c r="BX212" i="2"/>
  <c r="BG212" i="2"/>
  <c r="BF212" i="2"/>
  <c r="BY211" i="2"/>
  <c r="BX211" i="2"/>
  <c r="BG211" i="2"/>
  <c r="BF211" i="2"/>
  <c r="BY210" i="2"/>
  <c r="BX210" i="2"/>
  <c r="BG210" i="2"/>
  <c r="BF210" i="2"/>
  <c r="BY209" i="2"/>
  <c r="BX209" i="2"/>
  <c r="BG209" i="2"/>
  <c r="BF209" i="2"/>
  <c r="BY208" i="2"/>
  <c r="BX208" i="2"/>
  <c r="BG208" i="2"/>
  <c r="BF208" i="2"/>
  <c r="BY207" i="2"/>
  <c r="BX207" i="2"/>
  <c r="BG207" i="2"/>
  <c r="BF207" i="2"/>
  <c r="BY206" i="2"/>
  <c r="BX206" i="2"/>
  <c r="BG206" i="2"/>
  <c r="BF206" i="2"/>
  <c r="BY205" i="2"/>
  <c r="BX205" i="2"/>
  <c r="BG205" i="2"/>
  <c r="BF205" i="2"/>
  <c r="BY204" i="2"/>
  <c r="BX204" i="2"/>
  <c r="BG204" i="2"/>
  <c r="BF204" i="2"/>
  <c r="BY203" i="2"/>
  <c r="BX203" i="2"/>
  <c r="BG203" i="2"/>
  <c r="BF203" i="2"/>
  <c r="BY202" i="2"/>
  <c r="BX202" i="2"/>
  <c r="BG202" i="2"/>
  <c r="BF202" i="2"/>
  <c r="BY201" i="2"/>
  <c r="BX201" i="2"/>
  <c r="BG201" i="2"/>
  <c r="BF201" i="2"/>
  <c r="BY200" i="2"/>
  <c r="BX200" i="2"/>
  <c r="BG200" i="2"/>
  <c r="BF200" i="2"/>
  <c r="BY199" i="2"/>
  <c r="BX199" i="2"/>
  <c r="BG199" i="2"/>
  <c r="BF199" i="2"/>
  <c r="BY198" i="2"/>
  <c r="BX198" i="2"/>
  <c r="BG198" i="2"/>
  <c r="BF198" i="2"/>
  <c r="BY197" i="2"/>
  <c r="BX197" i="2"/>
  <c r="BG197" i="2"/>
  <c r="BF197" i="2"/>
  <c r="BY196" i="2"/>
  <c r="BX196" i="2"/>
  <c r="BG196" i="2"/>
  <c r="BF196" i="2"/>
  <c r="BY195" i="2"/>
  <c r="BX195" i="2"/>
  <c r="BG195" i="2"/>
  <c r="BF195" i="2"/>
  <c r="BY194" i="2"/>
  <c r="BX194" i="2"/>
  <c r="BG194" i="2"/>
  <c r="BF194" i="2"/>
  <c r="BY193" i="2"/>
  <c r="BX193" i="2"/>
  <c r="BG193" i="2"/>
  <c r="BF193" i="2"/>
  <c r="BY192" i="2"/>
  <c r="BX192" i="2"/>
  <c r="BG192" i="2"/>
  <c r="BF192" i="2"/>
  <c r="BY191" i="2"/>
  <c r="BX191" i="2"/>
  <c r="BG191" i="2"/>
  <c r="BF191" i="2"/>
  <c r="BY190" i="2"/>
  <c r="BX190" i="2"/>
  <c r="BG190" i="2"/>
  <c r="BF190" i="2"/>
  <c r="BY189" i="2"/>
  <c r="BX189" i="2"/>
  <c r="BG189" i="2"/>
  <c r="BF189" i="2"/>
  <c r="BY188" i="2"/>
  <c r="BX188" i="2"/>
  <c r="BG188" i="2"/>
  <c r="BF188" i="2"/>
  <c r="BY187" i="2"/>
  <c r="BX187" i="2"/>
  <c r="BG187" i="2"/>
  <c r="BF187" i="2"/>
  <c r="BY186" i="2"/>
  <c r="BX186" i="2"/>
  <c r="BG186" i="2"/>
  <c r="BF186" i="2"/>
  <c r="BY185" i="2"/>
  <c r="BX185" i="2"/>
  <c r="BG185" i="2"/>
  <c r="BF185" i="2"/>
  <c r="BY184" i="2"/>
  <c r="BX184" i="2"/>
  <c r="BG184" i="2"/>
  <c r="BF184" i="2"/>
  <c r="BY183" i="2"/>
  <c r="BX183" i="2"/>
  <c r="BG183" i="2"/>
  <c r="BF183" i="2"/>
  <c r="BY182" i="2"/>
  <c r="BX182" i="2"/>
  <c r="BG182" i="2"/>
  <c r="BF182" i="2"/>
  <c r="BY181" i="2"/>
  <c r="BX181" i="2"/>
  <c r="BG181" i="2"/>
  <c r="BF181" i="2"/>
  <c r="BY180" i="2"/>
  <c r="BX180" i="2"/>
  <c r="BG180" i="2"/>
  <c r="BF180" i="2"/>
  <c r="BY179" i="2"/>
  <c r="BX179" i="2"/>
  <c r="BG179" i="2"/>
  <c r="BF179" i="2"/>
  <c r="BY178" i="2"/>
  <c r="BX178" i="2"/>
  <c r="BG178" i="2"/>
  <c r="BF178" i="2"/>
  <c r="BY177" i="2"/>
  <c r="BX177" i="2"/>
  <c r="BG177" i="2"/>
  <c r="BF177" i="2"/>
  <c r="BY176" i="2"/>
  <c r="BX176" i="2"/>
  <c r="BG176" i="2"/>
  <c r="BF176" i="2"/>
  <c r="BY175" i="2"/>
  <c r="BX175" i="2"/>
  <c r="BG175" i="2"/>
  <c r="BF175" i="2"/>
  <c r="BY174" i="2"/>
  <c r="BX174" i="2"/>
  <c r="BG174" i="2"/>
  <c r="BF174" i="2"/>
  <c r="BY173" i="2"/>
  <c r="BX173" i="2"/>
  <c r="BG173" i="2"/>
  <c r="BF173" i="2"/>
  <c r="BY172" i="2"/>
  <c r="BX172" i="2"/>
  <c r="BG172" i="2"/>
  <c r="BF172" i="2"/>
  <c r="BY171" i="2"/>
  <c r="BX171" i="2"/>
  <c r="BG171" i="2"/>
  <c r="BF171" i="2"/>
  <c r="BY170" i="2"/>
  <c r="BX170" i="2"/>
  <c r="BG170" i="2"/>
  <c r="BF170" i="2"/>
  <c r="BY169" i="2"/>
  <c r="BX169" i="2"/>
  <c r="BG169" i="2"/>
  <c r="BF169" i="2"/>
  <c r="BY168" i="2"/>
  <c r="BX168" i="2"/>
  <c r="BG168" i="2"/>
  <c r="BF168" i="2"/>
  <c r="BY167" i="2"/>
  <c r="BX167" i="2"/>
  <c r="BG167" i="2"/>
  <c r="BF167" i="2"/>
  <c r="BY166" i="2"/>
  <c r="BX166" i="2"/>
  <c r="BG166" i="2"/>
  <c r="BF166" i="2"/>
  <c r="BY165" i="2"/>
  <c r="BX165" i="2"/>
  <c r="BG165" i="2"/>
  <c r="BF165" i="2"/>
  <c r="BY164" i="2"/>
  <c r="BX164" i="2"/>
  <c r="BG164" i="2"/>
  <c r="BF164" i="2"/>
  <c r="BY163" i="2"/>
  <c r="BX163" i="2"/>
  <c r="BG163" i="2"/>
  <c r="BF163" i="2"/>
  <c r="BY162" i="2"/>
  <c r="BX162" i="2"/>
  <c r="BG162" i="2"/>
  <c r="BF162" i="2"/>
  <c r="BY161" i="2"/>
  <c r="BX161" i="2"/>
  <c r="BG161" i="2"/>
  <c r="BF161" i="2"/>
  <c r="BY160" i="2"/>
  <c r="BX160" i="2"/>
  <c r="BG160" i="2"/>
  <c r="BF160" i="2"/>
  <c r="BY159" i="2"/>
  <c r="BX159" i="2"/>
  <c r="BG159" i="2"/>
  <c r="BF159" i="2"/>
  <c r="BY158" i="2"/>
  <c r="BX158" i="2"/>
  <c r="BG158" i="2"/>
  <c r="BF158" i="2"/>
  <c r="BY157" i="2"/>
  <c r="BX157" i="2"/>
  <c r="BG157" i="2"/>
  <c r="BF157" i="2"/>
  <c r="BY156" i="2"/>
  <c r="BX156" i="2"/>
  <c r="BG156" i="2"/>
  <c r="BF156" i="2"/>
  <c r="BY155" i="2"/>
  <c r="BX155" i="2"/>
  <c r="BG155" i="2"/>
  <c r="BF155" i="2"/>
  <c r="BY154" i="2"/>
  <c r="BX154" i="2"/>
  <c r="BG154" i="2"/>
  <c r="BF154" i="2"/>
  <c r="BY153" i="2"/>
  <c r="BX153" i="2"/>
  <c r="BG153" i="2"/>
  <c r="BF153" i="2"/>
  <c r="BY152" i="2"/>
  <c r="BX152" i="2"/>
  <c r="BG152" i="2"/>
  <c r="BF152" i="2"/>
  <c r="BY151" i="2"/>
  <c r="BX151" i="2"/>
  <c r="BG151" i="2"/>
  <c r="BF151" i="2"/>
  <c r="BY150" i="2"/>
  <c r="BX150" i="2"/>
  <c r="BG150" i="2"/>
  <c r="BF150" i="2"/>
  <c r="BY149" i="2"/>
  <c r="BX149" i="2"/>
  <c r="BG149" i="2"/>
  <c r="BF149" i="2"/>
  <c r="BY148" i="2"/>
  <c r="BX148" i="2"/>
  <c r="BG148" i="2"/>
  <c r="BF148" i="2"/>
  <c r="BY147" i="2"/>
  <c r="BX147" i="2"/>
  <c r="BG147" i="2"/>
  <c r="BF147" i="2"/>
  <c r="BY146" i="2"/>
  <c r="BX146" i="2"/>
  <c r="BG146" i="2"/>
  <c r="BF146" i="2"/>
  <c r="BY145" i="2"/>
  <c r="BX145" i="2"/>
  <c r="BG145" i="2"/>
  <c r="BF145" i="2"/>
  <c r="BY144" i="2"/>
  <c r="BX144" i="2"/>
  <c r="BG144" i="2"/>
  <c r="BF144" i="2"/>
  <c r="BY143" i="2"/>
  <c r="BX143" i="2"/>
  <c r="BG143" i="2"/>
  <c r="BF143" i="2"/>
  <c r="BY142" i="2"/>
  <c r="BX142" i="2"/>
  <c r="BG142" i="2"/>
  <c r="BF142" i="2"/>
  <c r="BY141" i="2"/>
  <c r="BX141" i="2"/>
  <c r="BG141" i="2"/>
  <c r="BF141" i="2"/>
  <c r="BY140" i="2"/>
  <c r="BX140" i="2"/>
  <c r="BG140" i="2"/>
  <c r="BF140" i="2"/>
  <c r="BY139" i="2"/>
  <c r="BX139" i="2"/>
  <c r="BG139" i="2"/>
  <c r="BF139" i="2"/>
  <c r="BY138" i="2"/>
  <c r="BX138" i="2"/>
  <c r="BG138" i="2"/>
  <c r="BF138" i="2"/>
  <c r="BY137" i="2"/>
  <c r="BX137" i="2"/>
  <c r="BG137" i="2"/>
  <c r="BF137" i="2"/>
  <c r="BY136" i="2"/>
  <c r="BX136" i="2"/>
  <c r="BG136" i="2"/>
  <c r="BF136" i="2"/>
  <c r="BY135" i="2"/>
  <c r="BX135" i="2"/>
  <c r="BG135" i="2"/>
  <c r="BF135" i="2"/>
  <c r="BY134" i="2"/>
  <c r="BX134" i="2"/>
  <c r="BG134" i="2"/>
  <c r="BF134" i="2"/>
  <c r="BY133" i="2"/>
  <c r="BX133" i="2"/>
  <c r="BG133" i="2"/>
  <c r="BF133" i="2"/>
  <c r="BY132" i="2"/>
  <c r="BX132" i="2"/>
  <c r="BG132" i="2"/>
  <c r="BF132" i="2"/>
  <c r="BY131" i="2"/>
  <c r="BX131" i="2"/>
  <c r="BG131" i="2"/>
  <c r="BF131" i="2"/>
  <c r="BY130" i="2"/>
  <c r="BX130" i="2"/>
  <c r="BG130" i="2"/>
  <c r="BF130" i="2"/>
  <c r="BY129" i="2"/>
  <c r="BX129" i="2"/>
  <c r="BG129" i="2"/>
  <c r="BF129" i="2"/>
  <c r="BY128" i="2"/>
  <c r="BX128" i="2"/>
  <c r="BG128" i="2"/>
  <c r="BF128" i="2"/>
  <c r="BY127" i="2"/>
  <c r="BX127" i="2"/>
  <c r="BG127" i="2"/>
  <c r="BF127" i="2"/>
  <c r="BY126" i="2"/>
  <c r="BX126" i="2"/>
  <c r="BG126" i="2"/>
  <c r="BF126" i="2"/>
  <c r="BY125" i="2"/>
  <c r="BX125" i="2"/>
  <c r="BG125" i="2"/>
  <c r="BF125" i="2"/>
  <c r="BY124" i="2"/>
  <c r="BX124" i="2"/>
  <c r="BP124" i="2"/>
  <c r="BO124" i="2"/>
  <c r="BG124" i="2"/>
  <c r="BF124" i="2"/>
  <c r="BY123" i="2"/>
  <c r="BX123" i="2"/>
  <c r="BP123" i="2"/>
  <c r="BO123" i="2"/>
  <c r="BG123" i="2"/>
  <c r="BF123" i="2"/>
  <c r="BY122" i="2"/>
  <c r="BX122" i="2"/>
  <c r="BP122" i="2"/>
  <c r="BO122" i="2"/>
  <c r="BG122" i="2"/>
  <c r="BF122" i="2"/>
  <c r="BY121" i="2"/>
  <c r="BX121" i="2"/>
  <c r="BP121" i="2"/>
  <c r="BO121" i="2"/>
  <c r="BG121" i="2"/>
  <c r="BF121" i="2"/>
  <c r="BY120" i="2"/>
  <c r="BX120" i="2"/>
  <c r="BP120" i="2"/>
  <c r="BO120" i="2"/>
  <c r="BG120" i="2"/>
  <c r="BF120" i="2"/>
  <c r="BY119" i="2"/>
  <c r="BX119" i="2"/>
  <c r="BP119" i="2"/>
  <c r="BO119" i="2"/>
  <c r="BG119" i="2"/>
  <c r="BF119" i="2"/>
  <c r="BY118" i="2"/>
  <c r="BX118" i="2"/>
  <c r="BP118" i="2"/>
  <c r="BO118" i="2"/>
  <c r="BG118" i="2"/>
  <c r="BF118" i="2"/>
  <c r="BY117" i="2"/>
  <c r="BX117" i="2"/>
  <c r="BP117" i="2"/>
  <c r="BO117" i="2"/>
  <c r="BG117" i="2"/>
  <c r="BF117" i="2"/>
  <c r="BY116" i="2"/>
  <c r="BX116" i="2"/>
  <c r="BP116" i="2"/>
  <c r="BO116" i="2"/>
  <c r="BG116" i="2"/>
  <c r="BF116" i="2"/>
  <c r="BY115" i="2"/>
  <c r="BX115" i="2"/>
  <c r="BP115" i="2"/>
  <c r="BO115" i="2"/>
  <c r="BG115" i="2"/>
  <c r="BF115" i="2"/>
  <c r="BY114" i="2"/>
  <c r="BX114" i="2"/>
  <c r="BP114" i="2"/>
  <c r="BO114" i="2"/>
  <c r="BG114" i="2"/>
  <c r="BF114" i="2"/>
  <c r="BY113" i="2"/>
  <c r="BX113" i="2"/>
  <c r="BP113" i="2"/>
  <c r="BO113" i="2"/>
  <c r="BG113" i="2"/>
  <c r="BF113" i="2"/>
  <c r="BY112" i="2"/>
  <c r="BX112" i="2"/>
  <c r="BP112" i="2"/>
  <c r="BO112" i="2"/>
  <c r="BG112" i="2"/>
  <c r="BF112" i="2"/>
  <c r="BY111" i="2"/>
  <c r="BX111" i="2"/>
  <c r="BP111" i="2"/>
  <c r="BO111" i="2"/>
  <c r="BG111" i="2"/>
  <c r="BF111" i="2"/>
  <c r="BY110" i="2"/>
  <c r="BX110" i="2"/>
  <c r="BP110" i="2"/>
  <c r="BO110" i="2"/>
  <c r="BG110" i="2"/>
  <c r="BF110" i="2"/>
  <c r="BY109" i="2"/>
  <c r="BX109" i="2"/>
  <c r="BP109" i="2"/>
  <c r="BO109" i="2"/>
  <c r="BG109" i="2"/>
  <c r="BF109" i="2"/>
  <c r="BY108" i="2"/>
  <c r="BX108" i="2"/>
  <c r="BP108" i="2"/>
  <c r="BO108" i="2"/>
  <c r="BG108" i="2"/>
  <c r="BF108" i="2"/>
  <c r="BY107" i="2"/>
  <c r="BX107" i="2"/>
  <c r="BP107" i="2"/>
  <c r="BO107" i="2"/>
  <c r="BG107" i="2"/>
  <c r="BF107" i="2"/>
  <c r="BY106" i="2"/>
  <c r="BX106" i="2"/>
  <c r="BP106" i="2"/>
  <c r="BO106" i="2"/>
  <c r="BG106" i="2"/>
  <c r="BF106" i="2"/>
  <c r="BY105" i="2"/>
  <c r="BX105" i="2"/>
  <c r="BP105" i="2"/>
  <c r="BO105" i="2"/>
  <c r="BG105" i="2"/>
  <c r="BF105" i="2"/>
  <c r="BY104" i="2"/>
  <c r="BX104" i="2"/>
  <c r="BP104" i="2"/>
  <c r="BO104" i="2"/>
  <c r="BG104" i="2"/>
  <c r="BF104" i="2"/>
  <c r="BY103" i="2"/>
  <c r="BX103" i="2"/>
  <c r="BP103" i="2"/>
  <c r="BO103" i="2"/>
  <c r="BG103" i="2"/>
  <c r="BF103" i="2"/>
  <c r="BY102" i="2"/>
  <c r="BX102" i="2"/>
  <c r="BP102" i="2"/>
  <c r="BO102" i="2"/>
  <c r="BG102" i="2"/>
  <c r="BF102" i="2"/>
  <c r="BY101" i="2"/>
  <c r="BX101" i="2"/>
  <c r="BP101" i="2"/>
  <c r="BO101" i="2"/>
  <c r="BG101" i="2"/>
  <c r="BF101" i="2"/>
  <c r="BY100" i="2"/>
  <c r="BX100" i="2"/>
  <c r="BP100" i="2"/>
  <c r="BO100" i="2"/>
  <c r="BG100" i="2"/>
  <c r="BF100" i="2"/>
  <c r="BY99" i="2"/>
  <c r="BX99" i="2"/>
  <c r="BP99" i="2"/>
  <c r="BO99" i="2"/>
  <c r="BG99" i="2"/>
  <c r="BF99" i="2"/>
  <c r="BY98" i="2"/>
  <c r="BX98" i="2"/>
  <c r="BP98" i="2"/>
  <c r="BO98" i="2"/>
  <c r="BG98" i="2"/>
  <c r="BF98" i="2"/>
  <c r="BY97" i="2"/>
  <c r="BX97" i="2"/>
  <c r="BP97" i="2"/>
  <c r="BO97" i="2"/>
  <c r="BG97" i="2"/>
  <c r="BF97" i="2"/>
  <c r="BY96" i="2"/>
  <c r="BX96" i="2"/>
  <c r="BP96" i="2"/>
  <c r="BO96" i="2"/>
  <c r="BG96" i="2"/>
  <c r="BF96" i="2"/>
  <c r="BY95" i="2"/>
  <c r="BX95" i="2"/>
  <c r="BP95" i="2"/>
  <c r="BO95" i="2"/>
  <c r="BG95" i="2"/>
  <c r="BF95" i="2"/>
  <c r="BY94" i="2"/>
  <c r="BX94" i="2"/>
  <c r="BP94" i="2"/>
  <c r="BO94" i="2"/>
  <c r="BG94" i="2"/>
  <c r="BF94" i="2"/>
  <c r="BY93" i="2"/>
  <c r="BX93" i="2"/>
  <c r="BP93" i="2"/>
  <c r="BO93" i="2"/>
  <c r="BG93" i="2"/>
  <c r="BF93" i="2"/>
  <c r="BY92" i="2"/>
  <c r="BX92" i="2"/>
  <c r="BP92" i="2"/>
  <c r="BO92" i="2"/>
  <c r="BG92" i="2"/>
  <c r="BF92" i="2"/>
  <c r="BY91" i="2"/>
  <c r="BX91" i="2"/>
  <c r="BP91" i="2"/>
  <c r="BO91" i="2"/>
  <c r="BG91" i="2"/>
  <c r="BF91" i="2"/>
  <c r="BY90" i="2"/>
  <c r="BX90" i="2"/>
  <c r="BP90" i="2"/>
  <c r="BO90" i="2"/>
  <c r="BG90" i="2"/>
  <c r="BF90" i="2"/>
  <c r="BY89" i="2"/>
  <c r="BX89" i="2"/>
  <c r="BP89" i="2"/>
  <c r="BO89" i="2"/>
  <c r="BG89" i="2"/>
  <c r="BF89" i="2"/>
  <c r="BY88" i="2"/>
  <c r="BX88" i="2"/>
  <c r="BP88" i="2"/>
  <c r="BO88" i="2"/>
  <c r="BG88" i="2"/>
  <c r="BF88" i="2"/>
  <c r="BY87" i="2"/>
  <c r="BX87" i="2"/>
  <c r="BP87" i="2"/>
  <c r="BO87" i="2"/>
  <c r="BG87" i="2"/>
  <c r="BF87" i="2"/>
  <c r="BY86" i="2"/>
  <c r="BX86" i="2"/>
  <c r="BP86" i="2"/>
  <c r="BO86" i="2"/>
  <c r="BG86" i="2"/>
  <c r="BF86" i="2"/>
  <c r="BY85" i="2"/>
  <c r="BX85" i="2"/>
  <c r="BP85" i="2"/>
  <c r="BO85" i="2"/>
  <c r="BG85" i="2"/>
  <c r="BF85" i="2"/>
  <c r="BY84" i="2"/>
  <c r="BX84" i="2"/>
  <c r="BP84" i="2"/>
  <c r="BO84" i="2"/>
  <c r="BG84" i="2"/>
  <c r="BF84" i="2"/>
  <c r="BY83" i="2"/>
  <c r="BX83" i="2"/>
  <c r="BP83" i="2"/>
  <c r="BO83" i="2"/>
  <c r="BG83" i="2"/>
  <c r="BF83" i="2"/>
  <c r="BY82" i="2"/>
  <c r="BX82" i="2"/>
  <c r="BP82" i="2"/>
  <c r="BO82" i="2"/>
  <c r="BG82" i="2"/>
  <c r="BF82" i="2"/>
  <c r="BY81" i="2"/>
  <c r="BX81" i="2"/>
  <c r="BP81" i="2"/>
  <c r="BO81" i="2"/>
  <c r="BG81" i="2"/>
  <c r="BF81" i="2"/>
  <c r="BY80" i="2"/>
  <c r="BX80" i="2"/>
  <c r="BP80" i="2"/>
  <c r="BO80" i="2"/>
  <c r="BG80" i="2"/>
  <c r="BF80" i="2"/>
  <c r="BY79" i="2"/>
  <c r="BX79" i="2"/>
  <c r="BP79" i="2"/>
  <c r="BO79" i="2"/>
  <c r="BG79" i="2"/>
  <c r="BF79" i="2"/>
  <c r="BY78" i="2"/>
  <c r="BX78" i="2"/>
  <c r="BP78" i="2"/>
  <c r="BO78" i="2"/>
  <c r="BG78" i="2"/>
  <c r="BF78" i="2"/>
  <c r="BY77" i="2"/>
  <c r="BX77" i="2"/>
  <c r="BP77" i="2"/>
  <c r="BO77" i="2"/>
  <c r="BG77" i="2"/>
  <c r="BF77" i="2"/>
  <c r="BY76" i="2"/>
  <c r="BX76" i="2"/>
  <c r="BP76" i="2"/>
  <c r="BO76" i="2"/>
  <c r="BG76" i="2"/>
  <c r="BF76" i="2"/>
  <c r="BY75" i="2"/>
  <c r="BX75" i="2"/>
  <c r="BP75" i="2"/>
  <c r="BO75" i="2"/>
  <c r="BG75" i="2"/>
  <c r="BF75" i="2"/>
  <c r="BY74" i="2"/>
  <c r="BX74" i="2"/>
  <c r="BP74" i="2"/>
  <c r="BO74" i="2"/>
  <c r="BG74" i="2"/>
  <c r="BF74" i="2"/>
  <c r="BY73" i="2"/>
  <c r="BX73" i="2"/>
  <c r="BP73" i="2"/>
  <c r="BO73" i="2"/>
  <c r="BG73" i="2"/>
  <c r="BF73" i="2"/>
  <c r="BY72" i="2"/>
  <c r="BX72" i="2"/>
  <c r="BP72" i="2"/>
  <c r="BO72" i="2"/>
  <c r="BG72" i="2"/>
  <c r="BF72" i="2"/>
  <c r="BY71" i="2"/>
  <c r="BX71" i="2"/>
  <c r="BP71" i="2"/>
  <c r="BO71" i="2"/>
  <c r="BG71" i="2"/>
  <c r="BF71" i="2"/>
  <c r="BY70" i="2"/>
  <c r="BX70" i="2"/>
  <c r="BP70" i="2"/>
  <c r="BO70" i="2"/>
  <c r="BG70" i="2"/>
  <c r="BF70" i="2"/>
  <c r="BY69" i="2"/>
  <c r="BX69" i="2"/>
  <c r="BP69" i="2"/>
  <c r="BO69" i="2"/>
  <c r="BG69" i="2"/>
  <c r="BF69" i="2"/>
  <c r="BY68" i="2"/>
  <c r="BX68" i="2"/>
  <c r="BP68" i="2"/>
  <c r="BO68" i="2"/>
  <c r="BG68" i="2"/>
  <c r="BF68" i="2"/>
  <c r="BY67" i="2"/>
  <c r="BX67" i="2"/>
  <c r="BP67" i="2"/>
  <c r="BO67" i="2"/>
  <c r="BG67" i="2"/>
  <c r="BF67" i="2"/>
  <c r="BY66" i="2"/>
  <c r="BX66" i="2"/>
  <c r="BP66" i="2"/>
  <c r="BO66" i="2"/>
  <c r="BG66" i="2"/>
  <c r="BF66" i="2"/>
  <c r="BY65" i="2"/>
  <c r="BX65" i="2"/>
  <c r="BP65" i="2"/>
  <c r="BO65" i="2"/>
  <c r="BG65" i="2"/>
  <c r="BF65" i="2"/>
  <c r="BY64" i="2"/>
  <c r="BX64" i="2"/>
  <c r="BP64" i="2"/>
  <c r="BO64" i="2"/>
  <c r="BG64" i="2"/>
  <c r="BF64" i="2"/>
  <c r="BY63" i="2"/>
  <c r="BX63" i="2"/>
  <c r="BP63" i="2"/>
  <c r="BO63" i="2"/>
  <c r="BG63" i="2"/>
  <c r="BF63" i="2"/>
  <c r="BY62" i="2"/>
  <c r="BX62" i="2"/>
  <c r="BP62" i="2"/>
  <c r="BO62" i="2"/>
  <c r="BG62" i="2"/>
  <c r="BF62" i="2"/>
  <c r="BY61" i="2"/>
  <c r="BX61" i="2"/>
  <c r="BP61" i="2"/>
  <c r="BO61" i="2"/>
  <c r="BG61" i="2"/>
  <c r="BF61" i="2"/>
  <c r="BY60" i="2"/>
  <c r="BX60" i="2"/>
  <c r="BP60" i="2"/>
  <c r="BO60" i="2"/>
  <c r="BG60" i="2"/>
  <c r="BF60" i="2"/>
  <c r="BY59" i="2"/>
  <c r="BX59" i="2"/>
  <c r="BP59" i="2"/>
  <c r="BO59" i="2"/>
  <c r="BG59" i="2"/>
  <c r="BF59" i="2"/>
  <c r="BY58" i="2"/>
  <c r="BX58" i="2"/>
  <c r="BP58" i="2"/>
  <c r="BO58" i="2"/>
  <c r="BG58" i="2"/>
  <c r="BF58" i="2"/>
  <c r="BY57" i="2"/>
  <c r="BX57" i="2"/>
  <c r="BP57" i="2"/>
  <c r="BO57" i="2"/>
  <c r="BG57" i="2"/>
  <c r="BF57" i="2"/>
  <c r="BY56" i="2"/>
  <c r="BX56" i="2"/>
  <c r="BP56" i="2"/>
  <c r="BO56" i="2"/>
  <c r="BG56" i="2"/>
  <c r="BF56" i="2"/>
  <c r="BY55" i="2"/>
  <c r="BX55" i="2"/>
  <c r="BP55" i="2"/>
  <c r="BO55" i="2"/>
  <c r="BG55" i="2"/>
  <c r="BF55" i="2"/>
  <c r="BY54" i="2"/>
  <c r="BX54" i="2"/>
  <c r="BP54" i="2"/>
  <c r="BO54" i="2"/>
  <c r="BG54" i="2"/>
  <c r="BF54" i="2"/>
  <c r="BY53" i="2"/>
  <c r="BX53" i="2"/>
  <c r="BP53" i="2"/>
  <c r="BO53" i="2"/>
  <c r="BG53" i="2"/>
  <c r="BF53" i="2"/>
  <c r="BY52" i="2"/>
  <c r="BX52" i="2"/>
  <c r="BP52" i="2"/>
  <c r="BO52" i="2"/>
  <c r="BG52" i="2"/>
  <c r="BF52" i="2"/>
  <c r="BY51" i="2"/>
  <c r="BX51" i="2"/>
  <c r="BP51" i="2"/>
  <c r="BO51" i="2"/>
  <c r="BG51" i="2"/>
  <c r="BF51" i="2"/>
  <c r="BY50" i="2"/>
  <c r="BX50" i="2"/>
  <c r="BP50" i="2"/>
  <c r="BO50" i="2"/>
  <c r="BG50" i="2"/>
  <c r="BF50" i="2"/>
  <c r="BY49" i="2"/>
  <c r="BX49" i="2"/>
  <c r="BP49" i="2"/>
  <c r="BO49" i="2"/>
  <c r="BG49" i="2"/>
  <c r="BF49" i="2"/>
  <c r="BY48" i="2"/>
  <c r="BX48" i="2"/>
  <c r="BP48" i="2"/>
  <c r="BO48" i="2"/>
  <c r="BG48" i="2"/>
  <c r="BF48" i="2"/>
  <c r="BY47" i="2"/>
  <c r="BX47" i="2"/>
  <c r="BP47" i="2"/>
  <c r="BO47" i="2"/>
  <c r="BG47" i="2"/>
  <c r="BF47" i="2"/>
  <c r="BY46" i="2"/>
  <c r="BX46" i="2"/>
  <c r="BP46" i="2"/>
  <c r="BO46" i="2"/>
  <c r="BG46" i="2"/>
  <c r="BF46" i="2"/>
  <c r="BY45" i="2"/>
  <c r="BX45" i="2"/>
  <c r="BP45" i="2"/>
  <c r="BO45" i="2"/>
  <c r="BG45" i="2"/>
  <c r="BF45" i="2"/>
  <c r="BY44" i="2"/>
  <c r="BX44" i="2"/>
  <c r="BP44" i="2"/>
  <c r="BO44" i="2"/>
  <c r="BG44" i="2"/>
  <c r="BF44" i="2"/>
  <c r="BY43" i="2"/>
  <c r="BX43" i="2"/>
  <c r="BP43" i="2"/>
  <c r="BO43" i="2"/>
  <c r="BG43" i="2"/>
  <c r="BF43" i="2"/>
  <c r="BY42" i="2"/>
  <c r="BX42" i="2"/>
  <c r="BP42" i="2"/>
  <c r="BO42" i="2"/>
  <c r="BG42" i="2"/>
  <c r="BF42" i="2"/>
  <c r="BY41" i="2"/>
  <c r="BX41" i="2"/>
  <c r="BP41" i="2"/>
  <c r="BO41" i="2"/>
  <c r="BG41" i="2"/>
  <c r="BF41" i="2"/>
  <c r="BY40" i="2"/>
  <c r="BX40" i="2"/>
  <c r="BP40" i="2"/>
  <c r="BO40" i="2"/>
  <c r="BG40" i="2"/>
  <c r="BF40" i="2"/>
  <c r="BY39" i="2"/>
  <c r="BX39" i="2"/>
  <c r="BP39" i="2"/>
  <c r="BO39" i="2"/>
  <c r="BG39" i="2"/>
  <c r="BF39" i="2"/>
  <c r="BY38" i="2"/>
  <c r="BX38" i="2"/>
  <c r="BP38" i="2"/>
  <c r="BO38" i="2"/>
  <c r="BG38" i="2"/>
  <c r="BF38" i="2"/>
  <c r="BY37" i="2"/>
  <c r="BX37" i="2"/>
  <c r="BP37" i="2"/>
  <c r="BO37" i="2"/>
  <c r="BG37" i="2"/>
  <c r="BF37" i="2"/>
  <c r="BY36" i="2"/>
  <c r="BX36" i="2"/>
  <c r="BP36" i="2"/>
  <c r="BO36" i="2"/>
  <c r="BG36" i="2"/>
  <c r="BF36" i="2"/>
  <c r="BY35" i="2"/>
  <c r="BX35" i="2"/>
  <c r="BP35" i="2"/>
  <c r="BO35" i="2"/>
  <c r="BG35" i="2"/>
  <c r="BF35" i="2"/>
  <c r="BY34" i="2"/>
  <c r="BX34" i="2"/>
  <c r="BP34" i="2"/>
  <c r="BO34" i="2"/>
  <c r="BG34" i="2"/>
  <c r="BF34" i="2"/>
  <c r="BY33" i="2"/>
  <c r="BX33" i="2"/>
  <c r="BP33" i="2"/>
  <c r="BO33" i="2"/>
  <c r="BG33" i="2"/>
  <c r="BF33" i="2"/>
  <c r="BY32" i="2"/>
  <c r="BX32" i="2"/>
  <c r="BP32" i="2"/>
  <c r="BO32" i="2"/>
  <c r="BG32" i="2"/>
  <c r="BF32" i="2"/>
  <c r="BY31" i="2"/>
  <c r="BX31" i="2"/>
  <c r="BP31" i="2"/>
  <c r="BO31" i="2"/>
  <c r="BG31" i="2"/>
  <c r="BF31" i="2"/>
  <c r="BY30" i="2"/>
  <c r="BX30" i="2"/>
  <c r="BP30" i="2"/>
  <c r="BO30" i="2"/>
  <c r="BG30" i="2"/>
  <c r="BF30" i="2"/>
  <c r="BY29" i="2"/>
  <c r="BX29" i="2"/>
  <c r="BP29" i="2"/>
  <c r="BO29" i="2"/>
  <c r="BG29" i="2"/>
  <c r="BF29" i="2"/>
  <c r="BY28" i="2"/>
  <c r="BX28" i="2"/>
  <c r="BP28" i="2"/>
  <c r="BO28" i="2"/>
  <c r="BG28" i="2"/>
  <c r="BF28" i="2"/>
  <c r="BY27" i="2"/>
  <c r="BX27" i="2"/>
  <c r="BP27" i="2"/>
  <c r="BO27" i="2"/>
  <c r="BG27" i="2"/>
  <c r="BF27" i="2"/>
  <c r="BY26" i="2"/>
  <c r="BX26" i="2"/>
  <c r="BP26" i="2"/>
  <c r="BO26" i="2"/>
  <c r="BG26" i="2"/>
  <c r="BF26" i="2"/>
  <c r="BY25" i="2"/>
  <c r="BX25" i="2"/>
  <c r="BP25" i="2"/>
  <c r="BO25" i="2"/>
  <c r="BG25" i="2"/>
  <c r="BF25" i="2"/>
  <c r="BY24" i="2"/>
  <c r="BX24" i="2"/>
  <c r="BP24" i="2"/>
  <c r="BO24" i="2"/>
  <c r="BG24" i="2"/>
  <c r="BF24" i="2"/>
  <c r="BY23" i="2"/>
  <c r="BX23" i="2"/>
  <c r="BP23" i="2"/>
  <c r="BO23" i="2"/>
  <c r="BG23" i="2"/>
  <c r="BF23" i="2"/>
  <c r="BY22" i="2"/>
  <c r="BX22" i="2"/>
  <c r="BP22" i="2"/>
  <c r="BO22" i="2"/>
  <c r="BG22" i="2"/>
  <c r="BF22" i="2"/>
  <c r="BY21" i="2"/>
  <c r="BX21" i="2"/>
  <c r="BP21" i="2"/>
  <c r="BO21" i="2"/>
  <c r="BG21" i="2"/>
  <c r="BF21" i="2"/>
  <c r="BY20" i="2"/>
  <c r="BX20" i="2"/>
  <c r="BP20" i="2"/>
  <c r="BO20" i="2"/>
  <c r="BG20" i="2"/>
  <c r="BF20" i="2"/>
  <c r="BY19" i="2"/>
  <c r="CB19" i="2" s="1"/>
  <c r="BP19" i="2"/>
  <c r="BO19" i="2"/>
  <c r="BG19" i="2"/>
  <c r="BF19" i="2"/>
  <c r="BY18" i="2"/>
  <c r="BX18" i="2"/>
  <c r="BP18" i="2"/>
  <c r="BO18" i="2"/>
  <c r="BG18" i="2"/>
  <c r="BF18" i="2"/>
  <c r="BY17" i="2"/>
  <c r="BX17" i="2"/>
  <c r="BP17" i="2"/>
  <c r="BO17" i="2"/>
  <c r="BG17" i="2"/>
  <c r="BF17" i="2"/>
  <c r="BY16" i="2"/>
  <c r="BX16" i="2"/>
  <c r="BP16" i="2"/>
  <c r="BO16" i="2"/>
  <c r="BG16" i="2"/>
  <c r="BF16" i="2"/>
  <c r="BY15" i="2"/>
  <c r="BX15" i="2"/>
  <c r="BP15" i="2"/>
  <c r="BO15" i="2"/>
  <c r="BG15" i="2"/>
  <c r="BF15" i="2"/>
  <c r="BY14" i="2"/>
  <c r="BX14" i="2"/>
  <c r="BP14" i="2"/>
  <c r="BO14" i="2"/>
  <c r="BG14" i="2"/>
  <c r="BF14" i="2"/>
  <c r="BY13" i="2"/>
  <c r="BX13" i="2"/>
  <c r="BP13" i="2"/>
  <c r="BO13" i="2"/>
  <c r="BG13" i="2"/>
  <c r="BF13" i="2"/>
  <c r="BY12" i="2"/>
  <c r="BX12" i="2"/>
  <c r="BP12" i="2"/>
  <c r="BO12" i="2"/>
  <c r="BG12" i="2"/>
  <c r="BF12" i="2"/>
  <c r="BY11" i="2"/>
  <c r="BX11" i="2"/>
  <c r="BP11" i="2"/>
  <c r="BO11" i="2"/>
  <c r="BG11" i="2"/>
  <c r="BF11" i="2"/>
  <c r="BY10" i="2"/>
  <c r="BX10" i="2"/>
  <c r="BP10" i="2"/>
  <c r="BO10" i="2"/>
  <c r="BG10" i="2"/>
  <c r="BF10" i="2"/>
  <c r="BY9" i="2"/>
  <c r="BX9" i="2"/>
  <c r="BP9" i="2"/>
  <c r="BO9" i="2"/>
  <c r="BG9" i="2"/>
  <c r="BF9" i="2"/>
  <c r="BY8" i="2"/>
  <c r="BX8" i="2"/>
  <c r="BP8" i="2"/>
  <c r="BO8" i="2"/>
  <c r="BG8" i="2"/>
  <c r="BF8" i="2"/>
  <c r="BX7" i="2"/>
  <c r="BP7" i="2"/>
  <c r="BO7" i="2"/>
  <c r="BG7" i="2"/>
  <c r="BF7" i="2"/>
  <c r="BY6" i="2"/>
  <c r="BX6" i="2"/>
  <c r="BP6" i="2"/>
  <c r="BO6" i="2"/>
  <c r="BG6" i="2"/>
  <c r="BF6" i="2"/>
  <c r="BY5" i="2"/>
  <c r="BX5" i="2"/>
  <c r="BP5" i="2"/>
  <c r="BO5" i="2"/>
  <c r="BG5" i="2"/>
  <c r="BF5" i="2"/>
  <c r="AF844" i="2"/>
  <c r="AE844" i="2"/>
  <c r="AF843" i="2"/>
  <c r="AE843" i="2"/>
  <c r="AF842" i="2"/>
  <c r="AE842" i="2"/>
  <c r="AF841" i="2"/>
  <c r="AE841" i="2"/>
  <c r="AF840" i="2"/>
  <c r="AE840" i="2"/>
  <c r="AF839" i="2"/>
  <c r="AE839" i="2"/>
  <c r="AF838" i="2"/>
  <c r="AE838" i="2"/>
  <c r="AF837" i="2"/>
  <c r="AE837" i="2"/>
  <c r="AF836" i="2"/>
  <c r="AE836" i="2"/>
  <c r="AF835" i="2"/>
  <c r="AE835" i="2"/>
  <c r="AF834" i="2"/>
  <c r="AE834" i="2"/>
  <c r="AF833" i="2"/>
  <c r="AE833" i="2"/>
  <c r="AF832" i="2"/>
  <c r="AE832" i="2"/>
  <c r="AF831" i="2"/>
  <c r="AE831" i="2"/>
  <c r="AF830" i="2"/>
  <c r="AE830" i="2"/>
  <c r="AF829" i="2"/>
  <c r="AE829" i="2"/>
  <c r="AF828" i="2"/>
  <c r="AE828" i="2"/>
  <c r="AF827" i="2"/>
  <c r="AE827" i="2"/>
  <c r="AF826" i="2"/>
  <c r="AE826" i="2"/>
  <c r="AF825" i="2"/>
  <c r="AE825" i="2"/>
  <c r="AF824" i="2"/>
  <c r="AE824" i="2"/>
  <c r="AF823" i="2"/>
  <c r="AE823" i="2"/>
  <c r="AF822" i="2"/>
  <c r="AE822" i="2"/>
  <c r="AF821" i="2"/>
  <c r="AE821" i="2"/>
  <c r="AF820" i="2"/>
  <c r="AE820" i="2"/>
  <c r="AF819" i="2"/>
  <c r="AE819" i="2"/>
  <c r="AF818" i="2"/>
  <c r="AE818" i="2"/>
  <c r="AF817" i="2"/>
  <c r="AE817" i="2"/>
  <c r="AF816" i="2"/>
  <c r="AE816" i="2"/>
  <c r="AF815" i="2"/>
  <c r="AE815" i="2"/>
  <c r="AF814" i="2"/>
  <c r="AE814" i="2"/>
  <c r="AF813" i="2"/>
  <c r="AE813" i="2"/>
  <c r="AF812" i="2"/>
  <c r="AE812" i="2"/>
  <c r="AF811" i="2"/>
  <c r="AE811" i="2"/>
  <c r="AF810" i="2"/>
  <c r="AE810" i="2"/>
  <c r="AF809" i="2"/>
  <c r="AE809" i="2"/>
  <c r="AF808" i="2"/>
  <c r="AE808" i="2"/>
  <c r="AF807" i="2"/>
  <c r="AE807" i="2"/>
  <c r="AF806" i="2"/>
  <c r="AE806" i="2"/>
  <c r="AF805" i="2"/>
  <c r="AE805" i="2"/>
  <c r="AF804" i="2"/>
  <c r="AE804" i="2"/>
  <c r="AF803" i="2"/>
  <c r="AE803" i="2"/>
  <c r="AF802" i="2"/>
  <c r="AE802" i="2"/>
  <c r="AF801" i="2"/>
  <c r="AE801" i="2"/>
  <c r="AF800" i="2"/>
  <c r="AE800" i="2"/>
  <c r="AF799" i="2"/>
  <c r="AE799" i="2"/>
  <c r="AF798" i="2"/>
  <c r="AE798" i="2"/>
  <c r="AF797" i="2"/>
  <c r="AE797" i="2"/>
  <c r="AF796" i="2"/>
  <c r="AE796" i="2"/>
  <c r="AF795" i="2"/>
  <c r="AE795" i="2"/>
  <c r="AF794" i="2"/>
  <c r="AE794" i="2"/>
  <c r="AF793" i="2"/>
  <c r="AE793" i="2"/>
  <c r="AF792" i="2"/>
  <c r="AE792" i="2"/>
  <c r="AF791" i="2"/>
  <c r="AE791" i="2"/>
  <c r="AF790" i="2"/>
  <c r="AE790" i="2"/>
  <c r="AF789" i="2"/>
  <c r="AE789" i="2"/>
  <c r="AF788" i="2"/>
  <c r="AE788" i="2"/>
  <c r="AF787" i="2"/>
  <c r="AE787" i="2"/>
  <c r="AF786" i="2"/>
  <c r="AE786" i="2"/>
  <c r="AF785" i="2"/>
  <c r="AE785" i="2"/>
  <c r="AF784" i="2"/>
  <c r="AE784" i="2"/>
  <c r="AF783" i="2"/>
  <c r="AE783" i="2"/>
  <c r="AF782" i="2"/>
  <c r="AE782" i="2"/>
  <c r="AF781" i="2"/>
  <c r="AE781" i="2"/>
  <c r="AF780" i="2"/>
  <c r="AE780" i="2"/>
  <c r="AF779" i="2"/>
  <c r="AE779" i="2"/>
  <c r="AF778" i="2"/>
  <c r="AE778" i="2"/>
  <c r="AF777" i="2"/>
  <c r="AE777" i="2"/>
  <c r="AF776" i="2"/>
  <c r="AE776" i="2"/>
  <c r="AF775" i="2"/>
  <c r="AE775" i="2"/>
  <c r="AF774" i="2"/>
  <c r="AE774" i="2"/>
  <c r="AF773" i="2"/>
  <c r="AE773" i="2"/>
  <c r="AF772" i="2"/>
  <c r="AE772" i="2"/>
  <c r="AF771" i="2"/>
  <c r="AE771" i="2"/>
  <c r="AF770" i="2"/>
  <c r="AE770" i="2"/>
  <c r="AF769" i="2"/>
  <c r="AE769" i="2"/>
  <c r="AF768" i="2"/>
  <c r="AE768" i="2"/>
  <c r="AF767" i="2"/>
  <c r="AE767" i="2"/>
  <c r="AF766" i="2"/>
  <c r="AE766" i="2"/>
  <c r="AF765" i="2"/>
  <c r="AE765" i="2"/>
  <c r="AF764" i="2"/>
  <c r="AE764" i="2"/>
  <c r="AF763" i="2"/>
  <c r="AE763" i="2"/>
  <c r="AF762" i="2"/>
  <c r="AE762" i="2"/>
  <c r="AF761" i="2"/>
  <c r="AE761" i="2"/>
  <c r="AF760" i="2"/>
  <c r="AE760" i="2"/>
  <c r="AF759" i="2"/>
  <c r="AE759" i="2"/>
  <c r="AF758" i="2"/>
  <c r="AE758" i="2"/>
  <c r="AF757" i="2"/>
  <c r="AE757" i="2"/>
  <c r="AF756" i="2"/>
  <c r="AE756" i="2"/>
  <c r="AF755" i="2"/>
  <c r="AE755" i="2"/>
  <c r="AF754" i="2"/>
  <c r="AE754" i="2"/>
  <c r="AF753" i="2"/>
  <c r="AE753" i="2"/>
  <c r="AF752" i="2"/>
  <c r="AE752" i="2"/>
  <c r="AF751" i="2"/>
  <c r="AE751" i="2"/>
  <c r="AF750" i="2"/>
  <c r="AE750" i="2"/>
  <c r="AF749" i="2"/>
  <c r="AE749" i="2"/>
  <c r="AF748" i="2"/>
  <c r="AE748" i="2"/>
  <c r="AF747" i="2"/>
  <c r="AE747" i="2"/>
  <c r="AF746" i="2"/>
  <c r="AE746" i="2"/>
  <c r="AF745" i="2"/>
  <c r="AE745" i="2"/>
  <c r="AF744" i="2"/>
  <c r="AE744" i="2"/>
  <c r="AF743" i="2"/>
  <c r="AE743" i="2"/>
  <c r="AF742" i="2"/>
  <c r="AE742" i="2"/>
  <c r="AF741" i="2"/>
  <c r="AE741" i="2"/>
  <c r="AF740" i="2"/>
  <c r="AE740" i="2"/>
  <c r="AF739" i="2"/>
  <c r="AE739" i="2"/>
  <c r="AF738" i="2"/>
  <c r="AE738" i="2"/>
  <c r="AF737" i="2"/>
  <c r="AE737" i="2"/>
  <c r="AF736" i="2"/>
  <c r="AE736" i="2"/>
  <c r="AF735" i="2"/>
  <c r="AE735" i="2"/>
  <c r="AF734" i="2"/>
  <c r="AE734" i="2"/>
  <c r="AF733" i="2"/>
  <c r="AE733" i="2"/>
  <c r="AF732" i="2"/>
  <c r="AE732" i="2"/>
  <c r="AF731" i="2"/>
  <c r="AE731" i="2"/>
  <c r="AF730" i="2"/>
  <c r="AE730" i="2"/>
  <c r="AF729" i="2"/>
  <c r="AE729" i="2"/>
  <c r="AF728" i="2"/>
  <c r="AE728" i="2"/>
  <c r="AF727" i="2"/>
  <c r="AE727" i="2"/>
  <c r="AF726" i="2"/>
  <c r="AE726" i="2"/>
  <c r="AF725" i="2"/>
  <c r="AE725" i="2"/>
  <c r="AF724" i="2"/>
  <c r="AE724" i="2"/>
  <c r="AF723" i="2"/>
  <c r="AE723" i="2"/>
  <c r="AF722" i="2"/>
  <c r="AE722" i="2"/>
  <c r="AF721" i="2"/>
  <c r="AE721" i="2"/>
  <c r="AF720" i="2"/>
  <c r="AE720" i="2"/>
  <c r="AF719" i="2"/>
  <c r="AE719" i="2"/>
  <c r="AF718" i="2"/>
  <c r="AE718" i="2"/>
  <c r="AF717" i="2"/>
  <c r="AE717" i="2"/>
  <c r="AF716" i="2"/>
  <c r="AE716" i="2"/>
  <c r="AF715" i="2"/>
  <c r="AE715" i="2"/>
  <c r="AF714" i="2"/>
  <c r="AE714" i="2"/>
  <c r="AF713" i="2"/>
  <c r="AE713" i="2"/>
  <c r="AF712" i="2"/>
  <c r="AE712" i="2"/>
  <c r="AF711" i="2"/>
  <c r="AE711" i="2"/>
  <c r="AF710" i="2"/>
  <c r="AE710" i="2"/>
  <c r="AF709" i="2"/>
  <c r="AE709" i="2"/>
  <c r="AF708" i="2"/>
  <c r="AE708" i="2"/>
  <c r="AF707" i="2"/>
  <c r="AE707" i="2"/>
  <c r="AF706" i="2"/>
  <c r="AE706" i="2"/>
  <c r="AF705" i="2"/>
  <c r="AE705" i="2"/>
  <c r="AF704" i="2"/>
  <c r="AE704" i="2"/>
  <c r="AF703" i="2"/>
  <c r="AE703" i="2"/>
  <c r="AF702" i="2"/>
  <c r="AE702" i="2"/>
  <c r="AF701" i="2"/>
  <c r="AE701" i="2"/>
  <c r="AF700" i="2"/>
  <c r="AE700" i="2"/>
  <c r="AF699" i="2"/>
  <c r="AE699" i="2"/>
  <c r="AF698" i="2"/>
  <c r="AE698" i="2"/>
  <c r="AF697" i="2"/>
  <c r="AE697" i="2"/>
  <c r="AF696" i="2"/>
  <c r="AE696" i="2"/>
  <c r="AF695" i="2"/>
  <c r="AE695" i="2"/>
  <c r="AF694" i="2"/>
  <c r="AE694" i="2"/>
  <c r="AF693" i="2"/>
  <c r="AE693" i="2"/>
  <c r="AF692" i="2"/>
  <c r="AE692" i="2"/>
  <c r="AF691" i="2"/>
  <c r="AE691" i="2"/>
  <c r="AF690" i="2"/>
  <c r="AE690" i="2"/>
  <c r="AF689" i="2"/>
  <c r="AE689" i="2"/>
  <c r="AF688" i="2"/>
  <c r="AE688" i="2"/>
  <c r="AF687" i="2"/>
  <c r="AE687" i="2"/>
  <c r="AF686" i="2"/>
  <c r="AE686" i="2"/>
  <c r="AF685" i="2"/>
  <c r="AE685" i="2"/>
  <c r="AF684" i="2"/>
  <c r="AE684" i="2"/>
  <c r="AF683" i="2"/>
  <c r="AE683" i="2"/>
  <c r="AF682" i="2"/>
  <c r="AE682" i="2"/>
  <c r="AF681" i="2"/>
  <c r="AE681" i="2"/>
  <c r="AF680" i="2"/>
  <c r="AE680" i="2"/>
  <c r="AF679" i="2"/>
  <c r="AE679" i="2"/>
  <c r="AF678" i="2"/>
  <c r="AE678" i="2"/>
  <c r="AF677" i="2"/>
  <c r="AE677" i="2"/>
  <c r="AF676" i="2"/>
  <c r="AE676" i="2"/>
  <c r="AF675" i="2"/>
  <c r="AE675" i="2"/>
  <c r="AF674" i="2"/>
  <c r="AE674" i="2"/>
  <c r="AF673" i="2"/>
  <c r="AE673" i="2"/>
  <c r="AF672" i="2"/>
  <c r="AE672" i="2"/>
  <c r="AF671" i="2"/>
  <c r="AE671" i="2"/>
  <c r="AF670" i="2"/>
  <c r="AE670" i="2"/>
  <c r="AF669" i="2"/>
  <c r="AE669" i="2"/>
  <c r="AF668" i="2"/>
  <c r="AE668" i="2"/>
  <c r="AF667" i="2"/>
  <c r="AE667" i="2"/>
  <c r="AF666" i="2"/>
  <c r="AE666" i="2"/>
  <c r="AF665" i="2"/>
  <c r="AE665" i="2"/>
  <c r="AF664" i="2"/>
  <c r="AE664" i="2"/>
  <c r="AF663" i="2"/>
  <c r="AE663" i="2"/>
  <c r="AF662" i="2"/>
  <c r="AE662" i="2"/>
  <c r="AF661" i="2"/>
  <c r="AE661" i="2"/>
  <c r="AF660" i="2"/>
  <c r="AE660" i="2"/>
  <c r="AF659" i="2"/>
  <c r="AE659" i="2"/>
  <c r="AF658" i="2"/>
  <c r="AE658" i="2"/>
  <c r="AF657" i="2"/>
  <c r="AE657" i="2"/>
  <c r="AF656" i="2"/>
  <c r="AE656" i="2"/>
  <c r="AF655" i="2"/>
  <c r="AE655" i="2"/>
  <c r="AF654" i="2"/>
  <c r="AE654" i="2"/>
  <c r="AF653" i="2"/>
  <c r="AE653" i="2"/>
  <c r="AF652" i="2"/>
  <c r="AE652" i="2"/>
  <c r="AF651" i="2"/>
  <c r="AE651" i="2"/>
  <c r="AF650" i="2"/>
  <c r="AE650" i="2"/>
  <c r="AF649" i="2"/>
  <c r="AE649" i="2"/>
  <c r="AF648" i="2"/>
  <c r="AE648" i="2"/>
  <c r="AF647" i="2"/>
  <c r="AE647" i="2"/>
  <c r="AF646" i="2"/>
  <c r="AE646" i="2"/>
  <c r="AF645" i="2"/>
  <c r="AE645" i="2"/>
  <c r="AF644" i="2"/>
  <c r="AE644" i="2"/>
  <c r="AF643" i="2"/>
  <c r="AE643" i="2"/>
  <c r="AF642" i="2"/>
  <c r="AE642" i="2"/>
  <c r="AF641" i="2"/>
  <c r="AE641" i="2"/>
  <c r="AF640" i="2"/>
  <c r="AE640" i="2"/>
  <c r="AF639" i="2"/>
  <c r="AE639" i="2"/>
  <c r="AF638" i="2"/>
  <c r="AE638" i="2"/>
  <c r="AF637" i="2"/>
  <c r="AE637" i="2"/>
  <c r="AF636" i="2"/>
  <c r="AE636" i="2"/>
  <c r="AF635" i="2"/>
  <c r="AE635" i="2"/>
  <c r="AF634" i="2"/>
  <c r="AE634" i="2"/>
  <c r="AF633" i="2"/>
  <c r="AE633" i="2"/>
  <c r="AF632" i="2"/>
  <c r="AE632" i="2"/>
  <c r="AF631" i="2"/>
  <c r="AE631" i="2"/>
  <c r="AF630" i="2"/>
  <c r="AE630" i="2"/>
  <c r="AF629" i="2"/>
  <c r="AE629" i="2"/>
  <c r="AF628" i="2"/>
  <c r="AE628" i="2"/>
  <c r="AF627" i="2"/>
  <c r="AE627" i="2"/>
  <c r="AF626" i="2"/>
  <c r="AE626" i="2"/>
  <c r="AF625" i="2"/>
  <c r="AE625" i="2"/>
  <c r="AF624" i="2"/>
  <c r="AE624" i="2"/>
  <c r="AF623" i="2"/>
  <c r="AE623" i="2"/>
  <c r="AF622" i="2"/>
  <c r="AE622" i="2"/>
  <c r="AF621" i="2"/>
  <c r="AE621" i="2"/>
  <c r="AF620" i="2"/>
  <c r="AE620" i="2"/>
  <c r="AF619" i="2"/>
  <c r="AE619" i="2"/>
  <c r="AF618" i="2"/>
  <c r="AE618" i="2"/>
  <c r="AF617" i="2"/>
  <c r="AE617" i="2"/>
  <c r="AF616" i="2"/>
  <c r="AE616" i="2"/>
  <c r="AF615" i="2"/>
  <c r="AE615" i="2"/>
  <c r="AF614" i="2"/>
  <c r="AE614" i="2"/>
  <c r="AF613" i="2"/>
  <c r="AE613" i="2"/>
  <c r="AF612" i="2"/>
  <c r="AE612" i="2"/>
  <c r="AF611" i="2"/>
  <c r="AE611" i="2"/>
  <c r="AF610" i="2"/>
  <c r="AE610" i="2"/>
  <c r="AF609" i="2"/>
  <c r="AE609" i="2"/>
  <c r="AF608" i="2"/>
  <c r="AE608" i="2"/>
  <c r="AF607" i="2"/>
  <c r="AE607" i="2"/>
  <c r="AF606" i="2"/>
  <c r="AE606" i="2"/>
  <c r="AF605" i="2"/>
  <c r="AE605" i="2"/>
  <c r="AF604" i="2"/>
  <c r="AE604" i="2"/>
  <c r="AF603" i="2"/>
  <c r="AE603" i="2"/>
  <c r="AF602" i="2"/>
  <c r="AE602" i="2"/>
  <c r="AF601" i="2"/>
  <c r="AE601" i="2"/>
  <c r="AF600" i="2"/>
  <c r="AE600" i="2"/>
  <c r="AF599" i="2"/>
  <c r="AE599" i="2"/>
  <c r="AF598" i="2"/>
  <c r="AE598" i="2"/>
  <c r="AF597" i="2"/>
  <c r="AE597" i="2"/>
  <c r="AF596" i="2"/>
  <c r="AE596" i="2"/>
  <c r="AF595" i="2"/>
  <c r="AE595" i="2"/>
  <c r="AF594" i="2"/>
  <c r="AE594" i="2"/>
  <c r="AF593" i="2"/>
  <c r="AE593" i="2"/>
  <c r="AF592" i="2"/>
  <c r="AE592" i="2"/>
  <c r="AF591" i="2"/>
  <c r="AE591" i="2"/>
  <c r="AF590" i="2"/>
  <c r="AE590" i="2"/>
  <c r="AF589" i="2"/>
  <c r="AE589" i="2"/>
  <c r="AF588" i="2"/>
  <c r="AE588" i="2"/>
  <c r="AF587" i="2"/>
  <c r="AE587" i="2"/>
  <c r="AF586" i="2"/>
  <c r="AE586" i="2"/>
  <c r="AF585" i="2"/>
  <c r="AE585" i="2"/>
  <c r="AF584" i="2"/>
  <c r="AE584" i="2"/>
  <c r="AF583" i="2"/>
  <c r="AE583" i="2"/>
  <c r="AF582" i="2"/>
  <c r="AE582" i="2"/>
  <c r="AF581" i="2"/>
  <c r="AE581" i="2"/>
  <c r="AF580" i="2"/>
  <c r="AE580" i="2"/>
  <c r="AF579" i="2"/>
  <c r="AE579" i="2"/>
  <c r="AF578" i="2"/>
  <c r="AE578" i="2"/>
  <c r="AF577" i="2"/>
  <c r="AE577" i="2"/>
  <c r="AF576" i="2"/>
  <c r="AE576" i="2"/>
  <c r="AF575" i="2"/>
  <c r="AE575" i="2"/>
  <c r="AF574" i="2"/>
  <c r="AE574" i="2"/>
  <c r="AF573" i="2"/>
  <c r="AE573" i="2"/>
  <c r="AF572" i="2"/>
  <c r="AE572" i="2"/>
  <c r="AF571" i="2"/>
  <c r="AE571" i="2"/>
  <c r="AF570" i="2"/>
  <c r="AE570" i="2"/>
  <c r="AF569" i="2"/>
  <c r="AE569" i="2"/>
  <c r="AF568" i="2"/>
  <c r="AE568" i="2"/>
  <c r="AF567" i="2"/>
  <c r="AE567" i="2"/>
  <c r="AF566" i="2"/>
  <c r="AE566" i="2"/>
  <c r="AF565" i="2"/>
  <c r="AE565" i="2"/>
  <c r="AF564" i="2"/>
  <c r="AE564" i="2"/>
  <c r="AF563" i="2"/>
  <c r="AE563" i="2"/>
  <c r="AF562" i="2"/>
  <c r="AE562" i="2"/>
  <c r="AF561" i="2"/>
  <c r="AE561" i="2"/>
  <c r="AF560" i="2"/>
  <c r="AE560" i="2"/>
  <c r="AF559" i="2"/>
  <c r="AE559" i="2"/>
  <c r="AF558" i="2"/>
  <c r="AE558" i="2"/>
  <c r="AF557" i="2"/>
  <c r="AE557" i="2"/>
  <c r="AF556" i="2"/>
  <c r="AE556" i="2"/>
  <c r="AF555" i="2"/>
  <c r="AE555" i="2"/>
  <c r="AF554" i="2"/>
  <c r="AE554" i="2"/>
  <c r="AF553" i="2"/>
  <c r="AE553" i="2"/>
  <c r="AF552" i="2"/>
  <c r="AE552" i="2"/>
  <c r="AF551" i="2"/>
  <c r="AE551" i="2"/>
  <c r="AF550" i="2"/>
  <c r="AE550" i="2"/>
  <c r="AF549" i="2"/>
  <c r="AE549" i="2"/>
  <c r="AF548" i="2"/>
  <c r="AE548" i="2"/>
  <c r="AF547" i="2"/>
  <c r="AE547" i="2"/>
  <c r="AF546" i="2"/>
  <c r="AE546" i="2"/>
  <c r="AF545" i="2"/>
  <c r="AE545" i="2"/>
  <c r="AX544" i="2"/>
  <c r="AW544" i="2"/>
  <c r="AF544" i="2"/>
  <c r="AE544" i="2"/>
  <c r="AX543" i="2"/>
  <c r="AW543" i="2"/>
  <c r="AF543" i="2"/>
  <c r="AE543" i="2"/>
  <c r="AX542" i="2"/>
  <c r="AW542" i="2"/>
  <c r="AF542" i="2"/>
  <c r="AE542" i="2"/>
  <c r="AX541" i="2"/>
  <c r="AW541" i="2"/>
  <c r="AF541" i="2"/>
  <c r="AE541" i="2"/>
  <c r="AX540" i="2"/>
  <c r="AW540" i="2"/>
  <c r="AF540" i="2"/>
  <c r="AE540" i="2"/>
  <c r="AX539" i="2"/>
  <c r="AW539" i="2"/>
  <c r="AF539" i="2"/>
  <c r="AE539" i="2"/>
  <c r="AX538" i="2"/>
  <c r="AW538" i="2"/>
  <c r="AF538" i="2"/>
  <c r="AE538" i="2"/>
  <c r="AX537" i="2"/>
  <c r="AW537" i="2"/>
  <c r="AF537" i="2"/>
  <c r="AE537" i="2"/>
  <c r="AX536" i="2"/>
  <c r="AW536" i="2"/>
  <c r="AF536" i="2"/>
  <c r="AE536" i="2"/>
  <c r="AX535" i="2"/>
  <c r="AW535" i="2"/>
  <c r="AF535" i="2"/>
  <c r="AE535" i="2"/>
  <c r="AX534" i="2"/>
  <c r="AW534" i="2"/>
  <c r="AF534" i="2"/>
  <c r="AE534" i="2"/>
  <c r="AX533" i="2"/>
  <c r="AW533" i="2"/>
  <c r="AF533" i="2"/>
  <c r="AE533" i="2"/>
  <c r="AX532" i="2"/>
  <c r="AW532" i="2"/>
  <c r="AF532" i="2"/>
  <c r="AE532" i="2"/>
  <c r="AX531" i="2"/>
  <c r="AW531" i="2"/>
  <c r="AF531" i="2"/>
  <c r="AE531" i="2"/>
  <c r="AX530" i="2"/>
  <c r="AW530" i="2"/>
  <c r="AF530" i="2"/>
  <c r="AE530" i="2"/>
  <c r="AX529" i="2"/>
  <c r="AW529" i="2"/>
  <c r="AF529" i="2"/>
  <c r="AE529" i="2"/>
  <c r="AX528" i="2"/>
  <c r="AW528" i="2"/>
  <c r="AF528" i="2"/>
  <c r="AE528" i="2"/>
  <c r="AX527" i="2"/>
  <c r="AW527" i="2"/>
  <c r="AF527" i="2"/>
  <c r="AE527" i="2"/>
  <c r="AX526" i="2"/>
  <c r="AW526" i="2"/>
  <c r="AF526" i="2"/>
  <c r="AE526" i="2"/>
  <c r="AX525" i="2"/>
  <c r="AW525" i="2"/>
  <c r="AF525" i="2"/>
  <c r="AE525" i="2"/>
  <c r="AX524" i="2"/>
  <c r="AW524" i="2"/>
  <c r="AF524" i="2"/>
  <c r="AE524" i="2"/>
  <c r="AX523" i="2"/>
  <c r="AW523" i="2"/>
  <c r="AF523" i="2"/>
  <c r="AE523" i="2"/>
  <c r="AX522" i="2"/>
  <c r="AW522" i="2"/>
  <c r="AF522" i="2"/>
  <c r="AE522" i="2"/>
  <c r="AX521" i="2"/>
  <c r="AW521" i="2"/>
  <c r="AF521" i="2"/>
  <c r="AE521" i="2"/>
  <c r="AX520" i="2"/>
  <c r="AW520" i="2"/>
  <c r="AF520" i="2"/>
  <c r="AE520" i="2"/>
  <c r="AX519" i="2"/>
  <c r="AW519" i="2"/>
  <c r="AF519" i="2"/>
  <c r="AE519" i="2"/>
  <c r="AX518" i="2"/>
  <c r="AW518" i="2"/>
  <c r="AF518" i="2"/>
  <c r="AE518" i="2"/>
  <c r="AX517" i="2"/>
  <c r="AW517" i="2"/>
  <c r="AF517" i="2"/>
  <c r="AE517" i="2"/>
  <c r="AX516" i="2"/>
  <c r="AW516" i="2"/>
  <c r="AF516" i="2"/>
  <c r="AE516" i="2"/>
  <c r="AX515" i="2"/>
  <c r="AW515" i="2"/>
  <c r="AF515" i="2"/>
  <c r="AE515" i="2"/>
  <c r="AX514" i="2"/>
  <c r="AW514" i="2"/>
  <c r="AF514" i="2"/>
  <c r="AE514" i="2"/>
  <c r="AX513" i="2"/>
  <c r="AW513" i="2"/>
  <c r="AF513" i="2"/>
  <c r="AE513" i="2"/>
  <c r="AX512" i="2"/>
  <c r="AW512" i="2"/>
  <c r="AF512" i="2"/>
  <c r="AE512" i="2"/>
  <c r="AX511" i="2"/>
  <c r="AW511" i="2"/>
  <c r="AF511" i="2"/>
  <c r="AE511" i="2"/>
  <c r="AX510" i="2"/>
  <c r="AW510" i="2"/>
  <c r="AF510" i="2"/>
  <c r="AE510" i="2"/>
  <c r="AX509" i="2"/>
  <c r="AW509" i="2"/>
  <c r="AF509" i="2"/>
  <c r="AE509" i="2"/>
  <c r="AX508" i="2"/>
  <c r="AW508" i="2"/>
  <c r="AF508" i="2"/>
  <c r="AE508" i="2"/>
  <c r="AX507" i="2"/>
  <c r="AW507" i="2"/>
  <c r="AF507" i="2"/>
  <c r="AE507" i="2"/>
  <c r="AX506" i="2"/>
  <c r="AW506" i="2"/>
  <c r="AF506" i="2"/>
  <c r="AE506" i="2"/>
  <c r="AX505" i="2"/>
  <c r="AW505" i="2"/>
  <c r="AF505" i="2"/>
  <c r="AE505" i="2"/>
  <c r="AX504" i="2"/>
  <c r="AW504" i="2"/>
  <c r="AF504" i="2"/>
  <c r="AE504" i="2"/>
  <c r="AX503" i="2"/>
  <c r="AW503" i="2"/>
  <c r="AF503" i="2"/>
  <c r="AE503" i="2"/>
  <c r="AX502" i="2"/>
  <c r="AW502" i="2"/>
  <c r="AF502" i="2"/>
  <c r="AE502" i="2"/>
  <c r="AX501" i="2"/>
  <c r="AW501" i="2"/>
  <c r="AF501" i="2"/>
  <c r="AE501" i="2"/>
  <c r="AX500" i="2"/>
  <c r="AW500" i="2"/>
  <c r="AF500" i="2"/>
  <c r="AE500" i="2"/>
  <c r="AX499" i="2"/>
  <c r="AW499" i="2"/>
  <c r="AF499" i="2"/>
  <c r="AE499" i="2"/>
  <c r="AX498" i="2"/>
  <c r="AW498" i="2"/>
  <c r="AF498" i="2"/>
  <c r="AE498" i="2"/>
  <c r="AX497" i="2"/>
  <c r="AW497" i="2"/>
  <c r="AF497" i="2"/>
  <c r="AE497" i="2"/>
  <c r="AX496" i="2"/>
  <c r="AW496" i="2"/>
  <c r="AF496" i="2"/>
  <c r="AE496" i="2"/>
  <c r="AX495" i="2"/>
  <c r="AW495" i="2"/>
  <c r="AF495" i="2"/>
  <c r="AE495" i="2"/>
  <c r="AX494" i="2"/>
  <c r="AW494" i="2"/>
  <c r="AF494" i="2"/>
  <c r="AE494" i="2"/>
  <c r="AX493" i="2"/>
  <c r="AW493" i="2"/>
  <c r="AF493" i="2"/>
  <c r="AE493" i="2"/>
  <c r="AX492" i="2"/>
  <c r="AW492" i="2"/>
  <c r="AF492" i="2"/>
  <c r="AE492" i="2"/>
  <c r="AX491" i="2"/>
  <c r="AW491" i="2"/>
  <c r="AF491" i="2"/>
  <c r="AE491" i="2"/>
  <c r="AX490" i="2"/>
  <c r="AW490" i="2"/>
  <c r="AF490" i="2"/>
  <c r="AE490" i="2"/>
  <c r="AX489" i="2"/>
  <c r="AW489" i="2"/>
  <c r="AF489" i="2"/>
  <c r="AE489" i="2"/>
  <c r="AX488" i="2"/>
  <c r="AW488" i="2"/>
  <c r="AF488" i="2"/>
  <c r="AE488" i="2"/>
  <c r="AX487" i="2"/>
  <c r="AW487" i="2"/>
  <c r="AF487" i="2"/>
  <c r="AE487" i="2"/>
  <c r="AX486" i="2"/>
  <c r="AW486" i="2"/>
  <c r="AF486" i="2"/>
  <c r="AE486" i="2"/>
  <c r="AX485" i="2"/>
  <c r="AW485" i="2"/>
  <c r="AF485" i="2"/>
  <c r="AE485" i="2"/>
  <c r="AX484" i="2"/>
  <c r="AW484" i="2"/>
  <c r="AF484" i="2"/>
  <c r="AE484" i="2"/>
  <c r="AX483" i="2"/>
  <c r="AW483" i="2"/>
  <c r="AF483" i="2"/>
  <c r="AE483" i="2"/>
  <c r="AX482" i="2"/>
  <c r="AW482" i="2"/>
  <c r="AF482" i="2"/>
  <c r="AE482" i="2"/>
  <c r="AX481" i="2"/>
  <c r="AW481" i="2"/>
  <c r="AF481" i="2"/>
  <c r="AE481" i="2"/>
  <c r="AX480" i="2"/>
  <c r="AW480" i="2"/>
  <c r="AF480" i="2"/>
  <c r="AE480" i="2"/>
  <c r="AX479" i="2"/>
  <c r="AW479" i="2"/>
  <c r="AF479" i="2"/>
  <c r="AE479" i="2"/>
  <c r="AX478" i="2"/>
  <c r="AW478" i="2"/>
  <c r="AF478" i="2"/>
  <c r="AE478" i="2"/>
  <c r="AX477" i="2"/>
  <c r="AW477" i="2"/>
  <c r="AF477" i="2"/>
  <c r="AE477" i="2"/>
  <c r="AX476" i="2"/>
  <c r="AW476" i="2"/>
  <c r="AF476" i="2"/>
  <c r="AE476" i="2"/>
  <c r="AX475" i="2"/>
  <c r="AW475" i="2"/>
  <c r="AF475" i="2"/>
  <c r="AE475" i="2"/>
  <c r="AX474" i="2"/>
  <c r="AW474" i="2"/>
  <c r="AF474" i="2"/>
  <c r="AE474" i="2"/>
  <c r="AX473" i="2"/>
  <c r="AW473" i="2"/>
  <c r="AF473" i="2"/>
  <c r="AE473" i="2"/>
  <c r="AX472" i="2"/>
  <c r="AW472" i="2"/>
  <c r="AF472" i="2"/>
  <c r="AE472" i="2"/>
  <c r="AX471" i="2"/>
  <c r="AW471" i="2"/>
  <c r="AF471" i="2"/>
  <c r="AE471" i="2"/>
  <c r="AX470" i="2"/>
  <c r="AW470" i="2"/>
  <c r="AF470" i="2"/>
  <c r="AE470" i="2"/>
  <c r="AX469" i="2"/>
  <c r="AW469" i="2"/>
  <c r="AF469" i="2"/>
  <c r="AE469" i="2"/>
  <c r="AX468" i="2"/>
  <c r="AW468" i="2"/>
  <c r="AF468" i="2"/>
  <c r="AE468" i="2"/>
  <c r="AX467" i="2"/>
  <c r="AW467" i="2"/>
  <c r="AF467" i="2"/>
  <c r="AE467" i="2"/>
  <c r="AX466" i="2"/>
  <c r="AW466" i="2"/>
  <c r="AF466" i="2"/>
  <c r="AE466" i="2"/>
  <c r="AX465" i="2"/>
  <c r="AW465" i="2"/>
  <c r="AF465" i="2"/>
  <c r="AE465" i="2"/>
  <c r="AX464" i="2"/>
  <c r="AW464" i="2"/>
  <c r="AF464" i="2"/>
  <c r="AE464" i="2"/>
  <c r="AX463" i="2"/>
  <c r="AW463" i="2"/>
  <c r="AF463" i="2"/>
  <c r="AE463" i="2"/>
  <c r="AX462" i="2"/>
  <c r="AW462" i="2"/>
  <c r="AF462" i="2"/>
  <c r="AE462" i="2"/>
  <c r="AX461" i="2"/>
  <c r="AW461" i="2"/>
  <c r="AF461" i="2"/>
  <c r="AE461" i="2"/>
  <c r="AX460" i="2"/>
  <c r="AW460" i="2"/>
  <c r="AF460" i="2"/>
  <c r="AE460" i="2"/>
  <c r="AX459" i="2"/>
  <c r="AW459" i="2"/>
  <c r="AF459" i="2"/>
  <c r="AE459" i="2"/>
  <c r="AX458" i="2"/>
  <c r="AW458" i="2"/>
  <c r="AF458" i="2"/>
  <c r="AE458" i="2"/>
  <c r="AX457" i="2"/>
  <c r="AW457" i="2"/>
  <c r="AF457" i="2"/>
  <c r="AE457" i="2"/>
  <c r="AX456" i="2"/>
  <c r="AW456" i="2"/>
  <c r="AF456" i="2"/>
  <c r="AE456" i="2"/>
  <c r="AX455" i="2"/>
  <c r="AW455" i="2"/>
  <c r="AF455" i="2"/>
  <c r="AE455" i="2"/>
  <c r="AX454" i="2"/>
  <c r="AW454" i="2"/>
  <c r="AF454" i="2"/>
  <c r="AE454" i="2"/>
  <c r="AX453" i="2"/>
  <c r="AW453" i="2"/>
  <c r="AF453" i="2"/>
  <c r="AE453" i="2"/>
  <c r="AX452" i="2"/>
  <c r="AW452" i="2"/>
  <c r="AF452" i="2"/>
  <c r="AE452" i="2"/>
  <c r="AX451" i="2"/>
  <c r="AW451" i="2"/>
  <c r="AF451" i="2"/>
  <c r="AE451" i="2"/>
  <c r="AX450" i="2"/>
  <c r="AW450" i="2"/>
  <c r="AF450" i="2"/>
  <c r="AE450" i="2"/>
  <c r="AX449" i="2"/>
  <c r="AW449" i="2"/>
  <c r="AF449" i="2"/>
  <c r="AE449" i="2"/>
  <c r="AX448" i="2"/>
  <c r="AW448" i="2"/>
  <c r="AF448" i="2"/>
  <c r="AE448" i="2"/>
  <c r="AX447" i="2"/>
  <c r="AW447" i="2"/>
  <c r="AF447" i="2"/>
  <c r="AE447" i="2"/>
  <c r="AX446" i="2"/>
  <c r="AW446" i="2"/>
  <c r="AF446" i="2"/>
  <c r="AE446" i="2"/>
  <c r="AX445" i="2"/>
  <c r="AW445" i="2"/>
  <c r="AF445" i="2"/>
  <c r="AE445" i="2"/>
  <c r="AX444" i="2"/>
  <c r="AW444" i="2"/>
  <c r="AF444" i="2"/>
  <c r="AE444" i="2"/>
  <c r="AX443" i="2"/>
  <c r="AW443" i="2"/>
  <c r="AF443" i="2"/>
  <c r="AE443" i="2"/>
  <c r="AX442" i="2"/>
  <c r="AW442" i="2"/>
  <c r="AF442" i="2"/>
  <c r="AE442" i="2"/>
  <c r="AX441" i="2"/>
  <c r="AW441" i="2"/>
  <c r="AF441" i="2"/>
  <c r="AE441" i="2"/>
  <c r="AX440" i="2"/>
  <c r="AW440" i="2"/>
  <c r="AF440" i="2"/>
  <c r="AE440" i="2"/>
  <c r="AX439" i="2"/>
  <c r="AW439" i="2"/>
  <c r="AF439" i="2"/>
  <c r="AE439" i="2"/>
  <c r="AX438" i="2"/>
  <c r="AW438" i="2"/>
  <c r="AF438" i="2"/>
  <c r="AE438" i="2"/>
  <c r="AX437" i="2"/>
  <c r="AW437" i="2"/>
  <c r="AF437" i="2"/>
  <c r="AE437" i="2"/>
  <c r="AX436" i="2"/>
  <c r="AW436" i="2"/>
  <c r="AF436" i="2"/>
  <c r="AE436" i="2"/>
  <c r="AX435" i="2"/>
  <c r="AW435" i="2"/>
  <c r="AF435" i="2"/>
  <c r="AE435" i="2"/>
  <c r="AX434" i="2"/>
  <c r="AW434" i="2"/>
  <c r="AF434" i="2"/>
  <c r="AE434" i="2"/>
  <c r="AX433" i="2"/>
  <c r="AW433" i="2"/>
  <c r="AF433" i="2"/>
  <c r="AE433" i="2"/>
  <c r="AX432" i="2"/>
  <c r="AW432" i="2"/>
  <c r="AF432" i="2"/>
  <c r="AE432" i="2"/>
  <c r="AX431" i="2"/>
  <c r="AW431" i="2"/>
  <c r="AF431" i="2"/>
  <c r="AE431" i="2"/>
  <c r="AX430" i="2"/>
  <c r="AW430" i="2"/>
  <c r="AF430" i="2"/>
  <c r="AE430" i="2"/>
  <c r="AX429" i="2"/>
  <c r="AW429" i="2"/>
  <c r="AF429" i="2"/>
  <c r="AE429" i="2"/>
  <c r="AX428" i="2"/>
  <c r="AW428" i="2"/>
  <c r="AF428" i="2"/>
  <c r="AE428" i="2"/>
  <c r="AX427" i="2"/>
  <c r="AW427" i="2"/>
  <c r="AF427" i="2"/>
  <c r="AE427" i="2"/>
  <c r="AX426" i="2"/>
  <c r="AW426" i="2"/>
  <c r="AF426" i="2"/>
  <c r="AE426" i="2"/>
  <c r="AX425" i="2"/>
  <c r="AW425" i="2"/>
  <c r="AF425" i="2"/>
  <c r="AE425" i="2"/>
  <c r="AX424" i="2"/>
  <c r="AW424" i="2"/>
  <c r="AF424" i="2"/>
  <c r="AE424" i="2"/>
  <c r="AX423" i="2"/>
  <c r="AW423" i="2"/>
  <c r="AF423" i="2"/>
  <c r="AE423" i="2"/>
  <c r="AX422" i="2"/>
  <c r="AW422" i="2"/>
  <c r="AF422" i="2"/>
  <c r="AE422" i="2"/>
  <c r="AX421" i="2"/>
  <c r="AW421" i="2"/>
  <c r="AF421" i="2"/>
  <c r="AE421" i="2"/>
  <c r="AX420" i="2"/>
  <c r="AW420" i="2"/>
  <c r="AF420" i="2"/>
  <c r="AE420" i="2"/>
  <c r="AX419" i="2"/>
  <c r="AW419" i="2"/>
  <c r="AF419" i="2"/>
  <c r="AE419" i="2"/>
  <c r="AX418" i="2"/>
  <c r="AW418" i="2"/>
  <c r="AF418" i="2"/>
  <c r="AE418" i="2"/>
  <c r="AX417" i="2"/>
  <c r="AW417" i="2"/>
  <c r="AF417" i="2"/>
  <c r="AE417" i="2"/>
  <c r="AX416" i="2"/>
  <c r="AW416" i="2"/>
  <c r="AF416" i="2"/>
  <c r="AE416" i="2"/>
  <c r="AX415" i="2"/>
  <c r="AW415" i="2"/>
  <c r="AF415" i="2"/>
  <c r="AE415" i="2"/>
  <c r="AX414" i="2"/>
  <c r="AW414" i="2"/>
  <c r="AF414" i="2"/>
  <c r="AE414" i="2"/>
  <c r="AX413" i="2"/>
  <c r="AW413" i="2"/>
  <c r="AF413" i="2"/>
  <c r="AE413" i="2"/>
  <c r="AX412" i="2"/>
  <c r="AW412" i="2"/>
  <c r="AF412" i="2"/>
  <c r="AE412" i="2"/>
  <c r="AX411" i="2"/>
  <c r="AW411" i="2"/>
  <c r="AF411" i="2"/>
  <c r="AE411" i="2"/>
  <c r="AX410" i="2"/>
  <c r="AW410" i="2"/>
  <c r="AF410" i="2"/>
  <c r="AE410" i="2"/>
  <c r="AX409" i="2"/>
  <c r="AW409" i="2"/>
  <c r="AF409" i="2"/>
  <c r="AE409" i="2"/>
  <c r="AX408" i="2"/>
  <c r="AW408" i="2"/>
  <c r="AF408" i="2"/>
  <c r="AE408" i="2"/>
  <c r="AX407" i="2"/>
  <c r="AW407" i="2"/>
  <c r="AF407" i="2"/>
  <c r="AE407" i="2"/>
  <c r="AX406" i="2"/>
  <c r="AW406" i="2"/>
  <c r="AF406" i="2"/>
  <c r="AE406" i="2"/>
  <c r="AX405" i="2"/>
  <c r="AW405" i="2"/>
  <c r="AF405" i="2"/>
  <c r="AE405" i="2"/>
  <c r="AX404" i="2"/>
  <c r="AW404" i="2"/>
  <c r="AF404" i="2"/>
  <c r="AE404" i="2"/>
  <c r="AX403" i="2"/>
  <c r="AW403" i="2"/>
  <c r="AF403" i="2"/>
  <c r="AE403" i="2"/>
  <c r="AX402" i="2"/>
  <c r="AW402" i="2"/>
  <c r="AF402" i="2"/>
  <c r="AE402" i="2"/>
  <c r="AX401" i="2"/>
  <c r="AW401" i="2"/>
  <c r="AF401" i="2"/>
  <c r="AE401" i="2"/>
  <c r="AX400" i="2"/>
  <c r="AW400" i="2"/>
  <c r="AF400" i="2"/>
  <c r="AE400" i="2"/>
  <c r="AX399" i="2"/>
  <c r="AW399" i="2"/>
  <c r="AF399" i="2"/>
  <c r="AE399" i="2"/>
  <c r="AX398" i="2"/>
  <c r="AW398" i="2"/>
  <c r="AF398" i="2"/>
  <c r="AE398" i="2"/>
  <c r="AX397" i="2"/>
  <c r="AW397" i="2"/>
  <c r="AF397" i="2"/>
  <c r="AE397" i="2"/>
  <c r="AX396" i="2"/>
  <c r="AW396" i="2"/>
  <c r="AF396" i="2"/>
  <c r="AE396" i="2"/>
  <c r="AX395" i="2"/>
  <c r="AW395" i="2"/>
  <c r="AF395" i="2"/>
  <c r="AE395" i="2"/>
  <c r="AX394" i="2"/>
  <c r="AW394" i="2"/>
  <c r="AF394" i="2"/>
  <c r="AE394" i="2"/>
  <c r="AX393" i="2"/>
  <c r="AW393" i="2"/>
  <c r="AF393" i="2"/>
  <c r="AE393" i="2"/>
  <c r="AX392" i="2"/>
  <c r="AW392" i="2"/>
  <c r="AF392" i="2"/>
  <c r="AE392" i="2"/>
  <c r="AX391" i="2"/>
  <c r="AW391" i="2"/>
  <c r="AF391" i="2"/>
  <c r="AE391" i="2"/>
  <c r="AX390" i="2"/>
  <c r="AW390" i="2"/>
  <c r="AF390" i="2"/>
  <c r="AE390" i="2"/>
  <c r="AX389" i="2"/>
  <c r="AW389" i="2"/>
  <c r="AF389" i="2"/>
  <c r="AE389" i="2"/>
  <c r="AX388" i="2"/>
  <c r="AW388" i="2"/>
  <c r="AF388" i="2"/>
  <c r="AE388" i="2"/>
  <c r="AX387" i="2"/>
  <c r="AW387" i="2"/>
  <c r="AF387" i="2"/>
  <c r="AE387" i="2"/>
  <c r="AX386" i="2"/>
  <c r="AW386" i="2"/>
  <c r="AF386" i="2"/>
  <c r="AE386" i="2"/>
  <c r="AX385" i="2"/>
  <c r="AW385" i="2"/>
  <c r="AF385" i="2"/>
  <c r="AE385" i="2"/>
  <c r="AX384" i="2"/>
  <c r="AW384" i="2"/>
  <c r="AF384" i="2"/>
  <c r="AE384" i="2"/>
  <c r="AX383" i="2"/>
  <c r="AW383" i="2"/>
  <c r="AF383" i="2"/>
  <c r="AE383" i="2"/>
  <c r="AX382" i="2"/>
  <c r="AW382" i="2"/>
  <c r="AF382" i="2"/>
  <c r="AE382" i="2"/>
  <c r="AX381" i="2"/>
  <c r="AW381" i="2"/>
  <c r="AF381" i="2"/>
  <c r="AE381" i="2"/>
  <c r="AX380" i="2"/>
  <c r="AW380" i="2"/>
  <c r="AF380" i="2"/>
  <c r="AE380" i="2"/>
  <c r="AX379" i="2"/>
  <c r="AW379" i="2"/>
  <c r="AF379" i="2"/>
  <c r="AE379" i="2"/>
  <c r="AX378" i="2"/>
  <c r="AW378" i="2"/>
  <c r="AF378" i="2"/>
  <c r="AE378" i="2"/>
  <c r="AX377" i="2"/>
  <c r="AW377" i="2"/>
  <c r="AF377" i="2"/>
  <c r="AE377" i="2"/>
  <c r="AX376" i="2"/>
  <c r="AW376" i="2"/>
  <c r="AF376" i="2"/>
  <c r="AE376" i="2"/>
  <c r="AX375" i="2"/>
  <c r="AW375" i="2"/>
  <c r="AF375" i="2"/>
  <c r="AE375" i="2"/>
  <c r="AX374" i="2"/>
  <c r="AW374" i="2"/>
  <c r="AF374" i="2"/>
  <c r="AE374" i="2"/>
  <c r="AX373" i="2"/>
  <c r="AW373" i="2"/>
  <c r="AF373" i="2"/>
  <c r="AE373" i="2"/>
  <c r="AX372" i="2"/>
  <c r="AW372" i="2"/>
  <c r="AF372" i="2"/>
  <c r="AE372" i="2"/>
  <c r="AX371" i="2"/>
  <c r="AW371" i="2"/>
  <c r="AF371" i="2"/>
  <c r="AE371" i="2"/>
  <c r="AX370" i="2"/>
  <c r="AW370" i="2"/>
  <c r="AF370" i="2"/>
  <c r="AE370" i="2"/>
  <c r="AX369" i="2"/>
  <c r="AW369" i="2"/>
  <c r="AF369" i="2"/>
  <c r="AE369" i="2"/>
  <c r="AX368" i="2"/>
  <c r="AW368" i="2"/>
  <c r="AF368" i="2"/>
  <c r="AE368" i="2"/>
  <c r="AX367" i="2"/>
  <c r="AW367" i="2"/>
  <c r="AF367" i="2"/>
  <c r="AE367" i="2"/>
  <c r="AX366" i="2"/>
  <c r="AW366" i="2"/>
  <c r="AF366" i="2"/>
  <c r="AE366" i="2"/>
  <c r="AX365" i="2"/>
  <c r="AW365" i="2"/>
  <c r="AF365" i="2"/>
  <c r="AE365" i="2"/>
  <c r="AX364" i="2"/>
  <c r="AW364" i="2"/>
  <c r="AF364" i="2"/>
  <c r="AE364" i="2"/>
  <c r="AX363" i="2"/>
  <c r="AW363" i="2"/>
  <c r="AF363" i="2"/>
  <c r="AE363" i="2"/>
  <c r="AX362" i="2"/>
  <c r="AW362" i="2"/>
  <c r="AF362" i="2"/>
  <c r="AE362" i="2"/>
  <c r="AX361" i="2"/>
  <c r="AW361" i="2"/>
  <c r="AF361" i="2"/>
  <c r="AE361" i="2"/>
  <c r="AX360" i="2"/>
  <c r="AW360" i="2"/>
  <c r="AF360" i="2"/>
  <c r="AE360" i="2"/>
  <c r="AX359" i="2"/>
  <c r="AW359" i="2"/>
  <c r="AF359" i="2"/>
  <c r="AE359" i="2"/>
  <c r="AX358" i="2"/>
  <c r="AW358" i="2"/>
  <c r="AF358" i="2"/>
  <c r="AE358" i="2"/>
  <c r="AX357" i="2"/>
  <c r="AW357" i="2"/>
  <c r="AF357" i="2"/>
  <c r="AE357" i="2"/>
  <c r="AX356" i="2"/>
  <c r="AW356" i="2"/>
  <c r="AF356" i="2"/>
  <c r="AE356" i="2"/>
  <c r="AX355" i="2"/>
  <c r="AW355" i="2"/>
  <c r="AF355" i="2"/>
  <c r="AE355" i="2"/>
  <c r="AX354" i="2"/>
  <c r="AW354" i="2"/>
  <c r="AF354" i="2"/>
  <c r="AE354" i="2"/>
  <c r="AX353" i="2"/>
  <c r="AW353" i="2"/>
  <c r="AF353" i="2"/>
  <c r="AE353" i="2"/>
  <c r="AX352" i="2"/>
  <c r="AW352" i="2"/>
  <c r="AF352" i="2"/>
  <c r="AE352" i="2"/>
  <c r="AX351" i="2"/>
  <c r="AW351" i="2"/>
  <c r="AF351" i="2"/>
  <c r="AE351" i="2"/>
  <c r="AX350" i="2"/>
  <c r="AW350" i="2"/>
  <c r="AF350" i="2"/>
  <c r="AE350" i="2"/>
  <c r="AX349" i="2"/>
  <c r="AW349" i="2"/>
  <c r="AF349" i="2"/>
  <c r="AE349" i="2"/>
  <c r="AX348" i="2"/>
  <c r="AW348" i="2"/>
  <c r="AF348" i="2"/>
  <c r="AE348" i="2"/>
  <c r="AX347" i="2"/>
  <c r="AW347" i="2"/>
  <c r="AF347" i="2"/>
  <c r="AE347" i="2"/>
  <c r="AX346" i="2"/>
  <c r="AW346" i="2"/>
  <c r="AF346" i="2"/>
  <c r="AE346" i="2"/>
  <c r="AX345" i="2"/>
  <c r="AW345" i="2"/>
  <c r="AF345" i="2"/>
  <c r="AE345" i="2"/>
  <c r="AX344" i="2"/>
  <c r="AW344" i="2"/>
  <c r="AF344" i="2"/>
  <c r="AE344" i="2"/>
  <c r="AX343" i="2"/>
  <c r="AW343" i="2"/>
  <c r="AF343" i="2"/>
  <c r="AE343" i="2"/>
  <c r="AX342" i="2"/>
  <c r="AW342" i="2"/>
  <c r="AF342" i="2"/>
  <c r="AE342" i="2"/>
  <c r="AX341" i="2"/>
  <c r="AW341" i="2"/>
  <c r="AF341" i="2"/>
  <c r="AE341" i="2"/>
  <c r="AX340" i="2"/>
  <c r="AW340" i="2"/>
  <c r="AF340" i="2"/>
  <c r="AE340" i="2"/>
  <c r="AX339" i="2"/>
  <c r="AW339" i="2"/>
  <c r="AF339" i="2"/>
  <c r="AE339" i="2"/>
  <c r="AX338" i="2"/>
  <c r="AW338" i="2"/>
  <c r="AF338" i="2"/>
  <c r="AE338" i="2"/>
  <c r="AX337" i="2"/>
  <c r="AW337" i="2"/>
  <c r="AF337" i="2"/>
  <c r="AE337" i="2"/>
  <c r="AX336" i="2"/>
  <c r="AW336" i="2"/>
  <c r="AF336" i="2"/>
  <c r="AE336" i="2"/>
  <c r="AX335" i="2"/>
  <c r="AW335" i="2"/>
  <c r="AF335" i="2"/>
  <c r="AE335" i="2"/>
  <c r="AX334" i="2"/>
  <c r="AW334" i="2"/>
  <c r="AF334" i="2"/>
  <c r="AE334" i="2"/>
  <c r="AX333" i="2"/>
  <c r="AW333" i="2"/>
  <c r="AF333" i="2"/>
  <c r="AE333" i="2"/>
  <c r="AX332" i="2"/>
  <c r="AW332" i="2"/>
  <c r="AF332" i="2"/>
  <c r="AE332" i="2"/>
  <c r="AX331" i="2"/>
  <c r="AW331" i="2"/>
  <c r="AF331" i="2"/>
  <c r="AE331" i="2"/>
  <c r="AX330" i="2"/>
  <c r="AW330" i="2"/>
  <c r="AF330" i="2"/>
  <c r="AE330" i="2"/>
  <c r="AX329" i="2"/>
  <c r="AW329" i="2"/>
  <c r="AF329" i="2"/>
  <c r="AE329" i="2"/>
  <c r="AX328" i="2"/>
  <c r="AW328" i="2"/>
  <c r="AF328" i="2"/>
  <c r="AE328" i="2"/>
  <c r="AX327" i="2"/>
  <c r="AW327" i="2"/>
  <c r="AF327" i="2"/>
  <c r="AE327" i="2"/>
  <c r="AX326" i="2"/>
  <c r="AW326" i="2"/>
  <c r="AF326" i="2"/>
  <c r="AE326" i="2"/>
  <c r="AX325" i="2"/>
  <c r="AW325" i="2"/>
  <c r="AF325" i="2"/>
  <c r="AE325" i="2"/>
  <c r="AX324" i="2"/>
  <c r="AW324" i="2"/>
  <c r="AF324" i="2"/>
  <c r="AE324" i="2"/>
  <c r="AX323" i="2"/>
  <c r="AW323" i="2"/>
  <c r="AF323" i="2"/>
  <c r="AE323" i="2"/>
  <c r="AX322" i="2"/>
  <c r="AW322" i="2"/>
  <c r="AF322" i="2"/>
  <c r="AE322" i="2"/>
  <c r="AX321" i="2"/>
  <c r="AW321" i="2"/>
  <c r="AF321" i="2"/>
  <c r="AE321" i="2"/>
  <c r="AX320" i="2"/>
  <c r="AW320" i="2"/>
  <c r="AF320" i="2"/>
  <c r="AE320" i="2"/>
  <c r="AX319" i="2"/>
  <c r="AW319" i="2"/>
  <c r="AF319" i="2"/>
  <c r="AE319" i="2"/>
  <c r="AX318" i="2"/>
  <c r="AW318" i="2"/>
  <c r="AF318" i="2"/>
  <c r="AE318" i="2"/>
  <c r="AX317" i="2"/>
  <c r="AW317" i="2"/>
  <c r="AF317" i="2"/>
  <c r="AE317" i="2"/>
  <c r="AX316" i="2"/>
  <c r="AW316" i="2"/>
  <c r="AF316" i="2"/>
  <c r="AE316" i="2"/>
  <c r="AX315" i="2"/>
  <c r="AW315" i="2"/>
  <c r="AF315" i="2"/>
  <c r="AE315" i="2"/>
  <c r="AX314" i="2"/>
  <c r="AW314" i="2"/>
  <c r="AF314" i="2"/>
  <c r="AE314" i="2"/>
  <c r="AX313" i="2"/>
  <c r="AW313" i="2"/>
  <c r="AF313" i="2"/>
  <c r="AE313" i="2"/>
  <c r="AX312" i="2"/>
  <c r="AW312" i="2"/>
  <c r="AF312" i="2"/>
  <c r="AE312" i="2"/>
  <c r="AX311" i="2"/>
  <c r="AW311" i="2"/>
  <c r="AF311" i="2"/>
  <c r="AE311" i="2"/>
  <c r="AX310" i="2"/>
  <c r="AW310" i="2"/>
  <c r="AF310" i="2"/>
  <c r="AE310" i="2"/>
  <c r="AX309" i="2"/>
  <c r="AW309" i="2"/>
  <c r="AF309" i="2"/>
  <c r="AE309" i="2"/>
  <c r="AX308" i="2"/>
  <c r="AW308" i="2"/>
  <c r="AF308" i="2"/>
  <c r="AE308" i="2"/>
  <c r="AX307" i="2"/>
  <c r="AW307" i="2"/>
  <c r="AF307" i="2"/>
  <c r="AE307" i="2"/>
  <c r="AX306" i="2"/>
  <c r="AW306" i="2"/>
  <c r="AF306" i="2"/>
  <c r="AE306" i="2"/>
  <c r="AX305" i="2"/>
  <c r="AW305" i="2"/>
  <c r="AF305" i="2"/>
  <c r="AE305" i="2"/>
  <c r="AX304" i="2"/>
  <c r="AW304" i="2"/>
  <c r="AF304" i="2"/>
  <c r="AE304" i="2"/>
  <c r="AX303" i="2"/>
  <c r="AW303" i="2"/>
  <c r="AF303" i="2"/>
  <c r="AE303" i="2"/>
  <c r="AX302" i="2"/>
  <c r="AW302" i="2"/>
  <c r="AF302" i="2"/>
  <c r="AE302" i="2"/>
  <c r="AX301" i="2"/>
  <c r="AW301" i="2"/>
  <c r="AF301" i="2"/>
  <c r="AE301" i="2"/>
  <c r="AX300" i="2"/>
  <c r="AW300" i="2"/>
  <c r="AF300" i="2"/>
  <c r="AE300" i="2"/>
  <c r="AX299" i="2"/>
  <c r="AW299" i="2"/>
  <c r="AF299" i="2"/>
  <c r="AE299" i="2"/>
  <c r="AX298" i="2"/>
  <c r="AW298" i="2"/>
  <c r="AF298" i="2"/>
  <c r="AE298" i="2"/>
  <c r="AX297" i="2"/>
  <c r="AW297" i="2"/>
  <c r="AF297" i="2"/>
  <c r="AE297" i="2"/>
  <c r="AX296" i="2"/>
  <c r="AW296" i="2"/>
  <c r="AF296" i="2"/>
  <c r="AE296" i="2"/>
  <c r="AX295" i="2"/>
  <c r="AW295" i="2"/>
  <c r="AF295" i="2"/>
  <c r="AE295" i="2"/>
  <c r="AX294" i="2"/>
  <c r="AW294" i="2"/>
  <c r="AF294" i="2"/>
  <c r="AE294" i="2"/>
  <c r="AX293" i="2"/>
  <c r="AW293" i="2"/>
  <c r="AF293" i="2"/>
  <c r="AE293" i="2"/>
  <c r="AX292" i="2"/>
  <c r="AW292" i="2"/>
  <c r="AF292" i="2"/>
  <c r="AE292" i="2"/>
  <c r="AX291" i="2"/>
  <c r="AW291" i="2"/>
  <c r="AF291" i="2"/>
  <c r="AE291" i="2"/>
  <c r="AX290" i="2"/>
  <c r="AW290" i="2"/>
  <c r="AF290" i="2"/>
  <c r="AE290" i="2"/>
  <c r="AX289" i="2"/>
  <c r="AW289" i="2"/>
  <c r="AF289" i="2"/>
  <c r="AE289" i="2"/>
  <c r="AX288" i="2"/>
  <c r="AW288" i="2"/>
  <c r="AF288" i="2"/>
  <c r="AE288" i="2"/>
  <c r="AX287" i="2"/>
  <c r="AW287" i="2"/>
  <c r="AF287" i="2"/>
  <c r="AE287" i="2"/>
  <c r="AX286" i="2"/>
  <c r="AW286" i="2"/>
  <c r="AF286" i="2"/>
  <c r="AE286" i="2"/>
  <c r="AX285" i="2"/>
  <c r="AW285" i="2"/>
  <c r="AF285" i="2"/>
  <c r="AE285" i="2"/>
  <c r="AX284" i="2"/>
  <c r="AW284" i="2"/>
  <c r="AF284" i="2"/>
  <c r="AE284" i="2"/>
  <c r="AX283" i="2"/>
  <c r="AW283" i="2"/>
  <c r="AF283" i="2"/>
  <c r="AE283" i="2"/>
  <c r="AX282" i="2"/>
  <c r="AW282" i="2"/>
  <c r="AF282" i="2"/>
  <c r="AE282" i="2"/>
  <c r="AX281" i="2"/>
  <c r="AW281" i="2"/>
  <c r="AF281" i="2"/>
  <c r="AE281" i="2"/>
  <c r="AX280" i="2"/>
  <c r="AW280" i="2"/>
  <c r="AF280" i="2"/>
  <c r="AE280" i="2"/>
  <c r="AX279" i="2"/>
  <c r="AW279" i="2"/>
  <c r="AF279" i="2"/>
  <c r="AE279" i="2"/>
  <c r="AX278" i="2"/>
  <c r="AW278" i="2"/>
  <c r="AF278" i="2"/>
  <c r="AE278" i="2"/>
  <c r="AX277" i="2"/>
  <c r="AW277" i="2"/>
  <c r="AF277" i="2"/>
  <c r="AE277" i="2"/>
  <c r="AX276" i="2"/>
  <c r="AW276" i="2"/>
  <c r="AF276" i="2"/>
  <c r="AE276" i="2"/>
  <c r="AX275" i="2"/>
  <c r="AW275" i="2"/>
  <c r="AF275" i="2"/>
  <c r="AE275" i="2"/>
  <c r="AX274" i="2"/>
  <c r="AW274" i="2"/>
  <c r="AF274" i="2"/>
  <c r="AE274" i="2"/>
  <c r="AX273" i="2"/>
  <c r="AW273" i="2"/>
  <c r="AF273" i="2"/>
  <c r="AE273" i="2"/>
  <c r="AX272" i="2"/>
  <c r="AW272" i="2"/>
  <c r="AF272" i="2"/>
  <c r="AE272" i="2"/>
  <c r="AX271" i="2"/>
  <c r="AW271" i="2"/>
  <c r="AF271" i="2"/>
  <c r="AE271" i="2"/>
  <c r="AX270" i="2"/>
  <c r="AW270" i="2"/>
  <c r="AF270" i="2"/>
  <c r="AE270" i="2"/>
  <c r="AX269" i="2"/>
  <c r="AW269" i="2"/>
  <c r="AF269" i="2"/>
  <c r="AE269" i="2"/>
  <c r="AX268" i="2"/>
  <c r="AW268" i="2"/>
  <c r="AF268" i="2"/>
  <c r="AE268" i="2"/>
  <c r="AX267" i="2"/>
  <c r="AW267" i="2"/>
  <c r="AF267" i="2"/>
  <c r="AE267" i="2"/>
  <c r="AX266" i="2"/>
  <c r="AW266" i="2"/>
  <c r="AF266" i="2"/>
  <c r="AE266" i="2"/>
  <c r="AX265" i="2"/>
  <c r="AW265" i="2"/>
  <c r="AF265" i="2"/>
  <c r="AE265" i="2"/>
  <c r="AX264" i="2"/>
  <c r="AW264" i="2"/>
  <c r="AF264" i="2"/>
  <c r="AE264" i="2"/>
  <c r="AX263" i="2"/>
  <c r="AW263" i="2"/>
  <c r="AF263" i="2"/>
  <c r="AE263" i="2"/>
  <c r="AX262" i="2"/>
  <c r="AW262" i="2"/>
  <c r="AF262" i="2"/>
  <c r="AE262" i="2"/>
  <c r="AX261" i="2"/>
  <c r="AW261" i="2"/>
  <c r="AF261" i="2"/>
  <c r="AE261" i="2"/>
  <c r="AX260" i="2"/>
  <c r="AW260" i="2"/>
  <c r="AF260" i="2"/>
  <c r="AE260" i="2"/>
  <c r="AX259" i="2"/>
  <c r="AW259" i="2"/>
  <c r="AF259" i="2"/>
  <c r="AE259" i="2"/>
  <c r="AX258" i="2"/>
  <c r="AW258" i="2"/>
  <c r="AF258" i="2"/>
  <c r="AE258" i="2"/>
  <c r="AX257" i="2"/>
  <c r="AW257" i="2"/>
  <c r="AF257" i="2"/>
  <c r="AE257" i="2"/>
  <c r="AX256" i="2"/>
  <c r="AW256" i="2"/>
  <c r="AF256" i="2"/>
  <c r="AE256" i="2"/>
  <c r="AX255" i="2"/>
  <c r="AW255" i="2"/>
  <c r="AF255" i="2"/>
  <c r="AE255" i="2"/>
  <c r="AX254" i="2"/>
  <c r="AW254" i="2"/>
  <c r="AF254" i="2"/>
  <c r="AE254" i="2"/>
  <c r="AX253" i="2"/>
  <c r="AW253" i="2"/>
  <c r="AF253" i="2"/>
  <c r="AE253" i="2"/>
  <c r="AX252" i="2"/>
  <c r="AW252" i="2"/>
  <c r="AF252" i="2"/>
  <c r="AE252" i="2"/>
  <c r="AX251" i="2"/>
  <c r="AW251" i="2"/>
  <c r="AF251" i="2"/>
  <c r="AE251" i="2"/>
  <c r="AX250" i="2"/>
  <c r="AW250" i="2"/>
  <c r="AF250" i="2"/>
  <c r="AE250" i="2"/>
  <c r="AX249" i="2"/>
  <c r="AW249" i="2"/>
  <c r="AF249" i="2"/>
  <c r="AE249" i="2"/>
  <c r="AX248" i="2"/>
  <c r="AW248" i="2"/>
  <c r="AF248" i="2"/>
  <c r="AE248" i="2"/>
  <c r="AX247" i="2"/>
  <c r="AW247" i="2"/>
  <c r="AF247" i="2"/>
  <c r="AE247" i="2"/>
  <c r="AX246" i="2"/>
  <c r="AW246" i="2"/>
  <c r="AF246" i="2"/>
  <c r="AE246" i="2"/>
  <c r="AX245" i="2"/>
  <c r="AW245" i="2"/>
  <c r="AF245" i="2"/>
  <c r="AE245" i="2"/>
  <c r="AX244" i="2"/>
  <c r="AW244" i="2"/>
  <c r="AF244" i="2"/>
  <c r="AE244" i="2"/>
  <c r="AX243" i="2"/>
  <c r="AW243" i="2"/>
  <c r="AF243" i="2"/>
  <c r="AE243" i="2"/>
  <c r="AX242" i="2"/>
  <c r="AW242" i="2"/>
  <c r="AF242" i="2"/>
  <c r="AE242" i="2"/>
  <c r="AX241" i="2"/>
  <c r="AW241" i="2"/>
  <c r="AF241" i="2"/>
  <c r="AE241" i="2"/>
  <c r="AX240" i="2"/>
  <c r="AW240" i="2"/>
  <c r="AF240" i="2"/>
  <c r="AE240" i="2"/>
  <c r="AX239" i="2"/>
  <c r="AW239" i="2"/>
  <c r="AF239" i="2"/>
  <c r="AE239" i="2"/>
  <c r="AX238" i="2"/>
  <c r="AW238" i="2"/>
  <c r="AF238" i="2"/>
  <c r="AE238" i="2"/>
  <c r="AX237" i="2"/>
  <c r="AW237" i="2"/>
  <c r="AF237" i="2"/>
  <c r="AE237" i="2"/>
  <c r="AX236" i="2"/>
  <c r="AW236" i="2"/>
  <c r="AF236" i="2"/>
  <c r="AE236" i="2"/>
  <c r="AX235" i="2"/>
  <c r="AW235" i="2"/>
  <c r="AF235" i="2"/>
  <c r="AE235" i="2"/>
  <c r="AX234" i="2"/>
  <c r="AW234" i="2"/>
  <c r="AF234" i="2"/>
  <c r="AE234" i="2"/>
  <c r="AX233" i="2"/>
  <c r="AW233" i="2"/>
  <c r="AF233" i="2"/>
  <c r="AE233" i="2"/>
  <c r="AX232" i="2"/>
  <c r="AW232" i="2"/>
  <c r="AF232" i="2"/>
  <c r="AE232" i="2"/>
  <c r="AX231" i="2"/>
  <c r="AW231" i="2"/>
  <c r="AF231" i="2"/>
  <c r="AE231" i="2"/>
  <c r="AX230" i="2"/>
  <c r="AW230" i="2"/>
  <c r="AF230" i="2"/>
  <c r="AE230" i="2"/>
  <c r="AX229" i="2"/>
  <c r="AW229" i="2"/>
  <c r="AF229" i="2"/>
  <c r="AE229" i="2"/>
  <c r="AX228" i="2"/>
  <c r="AW228" i="2"/>
  <c r="AF228" i="2"/>
  <c r="AE228" i="2"/>
  <c r="AX227" i="2"/>
  <c r="AW227" i="2"/>
  <c r="AF227" i="2"/>
  <c r="AE227" i="2"/>
  <c r="AX226" i="2"/>
  <c r="AW226" i="2"/>
  <c r="AF226" i="2"/>
  <c r="AE226" i="2"/>
  <c r="AX225" i="2"/>
  <c r="AW225" i="2"/>
  <c r="AF225" i="2"/>
  <c r="AE225" i="2"/>
  <c r="AX224" i="2"/>
  <c r="AW224" i="2"/>
  <c r="AF224" i="2"/>
  <c r="AE224" i="2"/>
  <c r="AX223" i="2"/>
  <c r="AW223" i="2"/>
  <c r="AF223" i="2"/>
  <c r="AE223" i="2"/>
  <c r="AX222" i="2"/>
  <c r="AW222" i="2"/>
  <c r="AF222" i="2"/>
  <c r="AE222" i="2"/>
  <c r="AX221" i="2"/>
  <c r="AW221" i="2"/>
  <c r="AF221" i="2"/>
  <c r="AE221" i="2"/>
  <c r="AX220" i="2"/>
  <c r="AW220" i="2"/>
  <c r="AF220" i="2"/>
  <c r="AE220" i="2"/>
  <c r="AX219" i="2"/>
  <c r="AW219" i="2"/>
  <c r="AF219" i="2"/>
  <c r="AE219" i="2"/>
  <c r="AX218" i="2"/>
  <c r="AW218" i="2"/>
  <c r="AF218" i="2"/>
  <c r="AE218" i="2"/>
  <c r="AX217" i="2"/>
  <c r="AW217" i="2"/>
  <c r="AF217" i="2"/>
  <c r="AE217" i="2"/>
  <c r="AX216" i="2"/>
  <c r="AW216" i="2"/>
  <c r="AF216" i="2"/>
  <c r="AE216" i="2"/>
  <c r="AX215" i="2"/>
  <c r="AW215" i="2"/>
  <c r="AF215" i="2"/>
  <c r="AE215" i="2"/>
  <c r="AX214" i="2"/>
  <c r="AW214" i="2"/>
  <c r="AF214" i="2"/>
  <c r="AE214" i="2"/>
  <c r="AX213" i="2"/>
  <c r="AW213" i="2"/>
  <c r="AF213" i="2"/>
  <c r="AE213" i="2"/>
  <c r="AX212" i="2"/>
  <c r="AW212" i="2"/>
  <c r="AF212" i="2"/>
  <c r="AE212" i="2"/>
  <c r="AX211" i="2"/>
  <c r="AW211" i="2"/>
  <c r="AF211" i="2"/>
  <c r="AE211" i="2"/>
  <c r="AX210" i="2"/>
  <c r="AW210" i="2"/>
  <c r="AF210" i="2"/>
  <c r="AE210" i="2"/>
  <c r="AX209" i="2"/>
  <c r="AW209" i="2"/>
  <c r="AF209" i="2"/>
  <c r="AE209" i="2"/>
  <c r="AX208" i="2"/>
  <c r="AW208" i="2"/>
  <c r="AF208" i="2"/>
  <c r="AE208" i="2"/>
  <c r="AX207" i="2"/>
  <c r="AW207" i="2"/>
  <c r="AF207" i="2"/>
  <c r="AE207" i="2"/>
  <c r="AX206" i="2"/>
  <c r="AW206" i="2"/>
  <c r="AF206" i="2"/>
  <c r="AE206" i="2"/>
  <c r="AX205" i="2"/>
  <c r="AW205" i="2"/>
  <c r="AF205" i="2"/>
  <c r="AE205" i="2"/>
  <c r="AX204" i="2"/>
  <c r="AW204" i="2"/>
  <c r="AF204" i="2"/>
  <c r="AE204" i="2"/>
  <c r="AX203" i="2"/>
  <c r="AW203" i="2"/>
  <c r="AF203" i="2"/>
  <c r="AE203" i="2"/>
  <c r="AX202" i="2"/>
  <c r="AW202" i="2"/>
  <c r="AF202" i="2"/>
  <c r="AE202" i="2"/>
  <c r="AX201" i="2"/>
  <c r="AW201" i="2"/>
  <c r="AF201" i="2"/>
  <c r="AE201" i="2"/>
  <c r="AX200" i="2"/>
  <c r="AW200" i="2"/>
  <c r="AF200" i="2"/>
  <c r="AE200" i="2"/>
  <c r="AX199" i="2"/>
  <c r="AW199" i="2"/>
  <c r="AF199" i="2"/>
  <c r="AE199" i="2"/>
  <c r="AX198" i="2"/>
  <c r="AW198" i="2"/>
  <c r="AF198" i="2"/>
  <c r="AE198" i="2"/>
  <c r="AX197" i="2"/>
  <c r="AW197" i="2"/>
  <c r="AF197" i="2"/>
  <c r="AE197" i="2"/>
  <c r="AX196" i="2"/>
  <c r="AW196" i="2"/>
  <c r="AF196" i="2"/>
  <c r="AE196" i="2"/>
  <c r="AX195" i="2"/>
  <c r="AW195" i="2"/>
  <c r="AF195" i="2"/>
  <c r="AE195" i="2"/>
  <c r="AX194" i="2"/>
  <c r="AW194" i="2"/>
  <c r="AF194" i="2"/>
  <c r="AE194" i="2"/>
  <c r="AX193" i="2"/>
  <c r="AW193" i="2"/>
  <c r="AF193" i="2"/>
  <c r="AE193" i="2"/>
  <c r="AX192" i="2"/>
  <c r="AW192" i="2"/>
  <c r="AF192" i="2"/>
  <c r="AE192" i="2"/>
  <c r="AX191" i="2"/>
  <c r="AW191" i="2"/>
  <c r="AF191" i="2"/>
  <c r="AE191" i="2"/>
  <c r="AX190" i="2"/>
  <c r="AW190" i="2"/>
  <c r="AF190" i="2"/>
  <c r="AE190" i="2"/>
  <c r="AX189" i="2"/>
  <c r="AW189" i="2"/>
  <c r="AF189" i="2"/>
  <c r="AE189" i="2"/>
  <c r="AX188" i="2"/>
  <c r="AW188" i="2"/>
  <c r="AF188" i="2"/>
  <c r="AE188" i="2"/>
  <c r="AX187" i="2"/>
  <c r="AW187" i="2"/>
  <c r="AF187" i="2"/>
  <c r="AE187" i="2"/>
  <c r="AX186" i="2"/>
  <c r="AW186" i="2"/>
  <c r="AF186" i="2"/>
  <c r="AE186" i="2"/>
  <c r="AX185" i="2"/>
  <c r="AW185" i="2"/>
  <c r="AF185" i="2"/>
  <c r="AE185" i="2"/>
  <c r="AX184" i="2"/>
  <c r="AW184" i="2"/>
  <c r="AF184" i="2"/>
  <c r="AE184" i="2"/>
  <c r="AX183" i="2"/>
  <c r="AW183" i="2"/>
  <c r="AF183" i="2"/>
  <c r="AE183" i="2"/>
  <c r="AX182" i="2"/>
  <c r="AW182" i="2"/>
  <c r="AF182" i="2"/>
  <c r="AE182" i="2"/>
  <c r="AX181" i="2"/>
  <c r="AW181" i="2"/>
  <c r="AF181" i="2"/>
  <c r="AE181" i="2"/>
  <c r="AX180" i="2"/>
  <c r="AW180" i="2"/>
  <c r="AF180" i="2"/>
  <c r="AE180" i="2"/>
  <c r="AX179" i="2"/>
  <c r="AW179" i="2"/>
  <c r="AF179" i="2"/>
  <c r="AE179" i="2"/>
  <c r="AX178" i="2"/>
  <c r="AW178" i="2"/>
  <c r="AF178" i="2"/>
  <c r="AE178" i="2"/>
  <c r="AX177" i="2"/>
  <c r="AW177" i="2"/>
  <c r="AF177" i="2"/>
  <c r="AE177" i="2"/>
  <c r="AX176" i="2"/>
  <c r="AW176" i="2"/>
  <c r="AF176" i="2"/>
  <c r="AE176" i="2"/>
  <c r="AX175" i="2"/>
  <c r="AW175" i="2"/>
  <c r="AF175" i="2"/>
  <c r="AE175" i="2"/>
  <c r="AX174" i="2"/>
  <c r="AW174" i="2"/>
  <c r="AF174" i="2"/>
  <c r="AE174" i="2"/>
  <c r="AX173" i="2"/>
  <c r="AW173" i="2"/>
  <c r="AF173" i="2"/>
  <c r="AE173" i="2"/>
  <c r="AX172" i="2"/>
  <c r="AW172" i="2"/>
  <c r="AF172" i="2"/>
  <c r="AE172" i="2"/>
  <c r="AX171" i="2"/>
  <c r="AW171" i="2"/>
  <c r="AF171" i="2"/>
  <c r="AE171" i="2"/>
  <c r="AX170" i="2"/>
  <c r="AW170" i="2"/>
  <c r="AF170" i="2"/>
  <c r="AE170" i="2"/>
  <c r="AX169" i="2"/>
  <c r="AW169" i="2"/>
  <c r="AF169" i="2"/>
  <c r="AE169" i="2"/>
  <c r="AX168" i="2"/>
  <c r="AW168" i="2"/>
  <c r="AF168" i="2"/>
  <c r="AE168" i="2"/>
  <c r="AX167" i="2"/>
  <c r="AW167" i="2"/>
  <c r="AF167" i="2"/>
  <c r="AE167" i="2"/>
  <c r="AX166" i="2"/>
  <c r="AW166" i="2"/>
  <c r="AF166" i="2"/>
  <c r="AE166" i="2"/>
  <c r="AX165" i="2"/>
  <c r="AW165" i="2"/>
  <c r="AF165" i="2"/>
  <c r="AE165" i="2"/>
  <c r="AX164" i="2"/>
  <c r="AW164" i="2"/>
  <c r="AF164" i="2"/>
  <c r="AE164" i="2"/>
  <c r="AX163" i="2"/>
  <c r="AW163" i="2"/>
  <c r="AF163" i="2"/>
  <c r="AE163" i="2"/>
  <c r="AX162" i="2"/>
  <c r="AW162" i="2"/>
  <c r="AF162" i="2"/>
  <c r="AE162" i="2"/>
  <c r="AX161" i="2"/>
  <c r="AW161" i="2"/>
  <c r="AF161" i="2"/>
  <c r="AE161" i="2"/>
  <c r="AX160" i="2"/>
  <c r="AW160" i="2"/>
  <c r="AF160" i="2"/>
  <c r="AE160" i="2"/>
  <c r="AX159" i="2"/>
  <c r="AW159" i="2"/>
  <c r="AF159" i="2"/>
  <c r="AE159" i="2"/>
  <c r="AX158" i="2"/>
  <c r="AW158" i="2"/>
  <c r="AF158" i="2"/>
  <c r="AE158" i="2"/>
  <c r="AX157" i="2"/>
  <c r="AW157" i="2"/>
  <c r="AF157" i="2"/>
  <c r="AE157" i="2"/>
  <c r="AX156" i="2"/>
  <c r="AW156" i="2"/>
  <c r="AF156" i="2"/>
  <c r="AE156" i="2"/>
  <c r="AX155" i="2"/>
  <c r="AW155" i="2"/>
  <c r="AF155" i="2"/>
  <c r="AE155" i="2"/>
  <c r="AX154" i="2"/>
  <c r="AW154" i="2"/>
  <c r="AF154" i="2"/>
  <c r="AE154" i="2"/>
  <c r="AX153" i="2"/>
  <c r="AW153" i="2"/>
  <c r="AF153" i="2"/>
  <c r="AE153" i="2"/>
  <c r="AX152" i="2"/>
  <c r="AW152" i="2"/>
  <c r="AF152" i="2"/>
  <c r="AE152" i="2"/>
  <c r="AX151" i="2"/>
  <c r="AW151" i="2"/>
  <c r="AF151" i="2"/>
  <c r="AE151" i="2"/>
  <c r="AX150" i="2"/>
  <c r="AW150" i="2"/>
  <c r="AF150" i="2"/>
  <c r="AE150" i="2"/>
  <c r="AX149" i="2"/>
  <c r="AW149" i="2"/>
  <c r="AF149" i="2"/>
  <c r="AE149" i="2"/>
  <c r="AX148" i="2"/>
  <c r="AW148" i="2"/>
  <c r="AF148" i="2"/>
  <c r="AE148" i="2"/>
  <c r="AX147" i="2"/>
  <c r="AW147" i="2"/>
  <c r="AF147" i="2"/>
  <c r="AE147" i="2"/>
  <c r="AX146" i="2"/>
  <c r="AW146" i="2"/>
  <c r="AF146" i="2"/>
  <c r="AE146" i="2"/>
  <c r="AX145" i="2"/>
  <c r="AW145" i="2"/>
  <c r="AF145" i="2"/>
  <c r="AE145" i="2"/>
  <c r="AX144" i="2"/>
  <c r="AW144" i="2"/>
  <c r="AF144" i="2"/>
  <c r="AE144" i="2"/>
  <c r="AX143" i="2"/>
  <c r="AW143" i="2"/>
  <c r="AF143" i="2"/>
  <c r="AE143" i="2"/>
  <c r="AX142" i="2"/>
  <c r="AW142" i="2"/>
  <c r="AF142" i="2"/>
  <c r="AE142" i="2"/>
  <c r="AX141" i="2"/>
  <c r="AW141" i="2"/>
  <c r="AF141" i="2"/>
  <c r="AE141" i="2"/>
  <c r="AX140" i="2"/>
  <c r="AW140" i="2"/>
  <c r="AF140" i="2"/>
  <c r="AE140" i="2"/>
  <c r="AX139" i="2"/>
  <c r="AW139" i="2"/>
  <c r="AF139" i="2"/>
  <c r="AE139" i="2"/>
  <c r="AX138" i="2"/>
  <c r="AW138" i="2"/>
  <c r="AF138" i="2"/>
  <c r="AE138" i="2"/>
  <c r="AX137" i="2"/>
  <c r="AW137" i="2"/>
  <c r="AF137" i="2"/>
  <c r="AE137" i="2"/>
  <c r="AX136" i="2"/>
  <c r="AW136" i="2"/>
  <c r="AF136" i="2"/>
  <c r="AE136" i="2"/>
  <c r="AX135" i="2"/>
  <c r="AW135" i="2"/>
  <c r="AF135" i="2"/>
  <c r="AE135" i="2"/>
  <c r="AX134" i="2"/>
  <c r="AW134" i="2"/>
  <c r="AF134" i="2"/>
  <c r="AE134" i="2"/>
  <c r="AX133" i="2"/>
  <c r="AW133" i="2"/>
  <c r="AF133" i="2"/>
  <c r="AE133" i="2"/>
  <c r="AX132" i="2"/>
  <c r="AW132" i="2"/>
  <c r="AF132" i="2"/>
  <c r="AE132" i="2"/>
  <c r="AX131" i="2"/>
  <c r="AW131" i="2"/>
  <c r="AF131" i="2"/>
  <c r="AE131" i="2"/>
  <c r="AX130" i="2"/>
  <c r="AW130" i="2"/>
  <c r="AF130" i="2"/>
  <c r="AE130" i="2"/>
  <c r="AX129" i="2"/>
  <c r="AW129" i="2"/>
  <c r="AF129" i="2"/>
  <c r="AE129" i="2"/>
  <c r="AX128" i="2"/>
  <c r="AW128" i="2"/>
  <c r="AF128" i="2"/>
  <c r="AE128" i="2"/>
  <c r="AX127" i="2"/>
  <c r="AW127" i="2"/>
  <c r="AF127" i="2"/>
  <c r="AE127" i="2"/>
  <c r="AX126" i="2"/>
  <c r="AW126" i="2"/>
  <c r="AF126" i="2"/>
  <c r="AE126" i="2"/>
  <c r="AX125" i="2"/>
  <c r="AW125" i="2"/>
  <c r="AF125" i="2"/>
  <c r="AE125" i="2"/>
  <c r="AX124" i="2"/>
  <c r="AW124" i="2"/>
  <c r="AO124" i="2"/>
  <c r="AN124" i="2"/>
  <c r="AF124" i="2"/>
  <c r="AE124" i="2"/>
  <c r="AX123" i="2"/>
  <c r="AW123" i="2"/>
  <c r="AO123" i="2"/>
  <c r="AN123" i="2"/>
  <c r="AF123" i="2"/>
  <c r="AE123" i="2"/>
  <c r="AX122" i="2"/>
  <c r="AW122" i="2"/>
  <c r="AO122" i="2"/>
  <c r="AN122" i="2"/>
  <c r="AF122" i="2"/>
  <c r="AE122" i="2"/>
  <c r="AX121" i="2"/>
  <c r="AW121" i="2"/>
  <c r="AO121" i="2"/>
  <c r="AN121" i="2"/>
  <c r="AF121" i="2"/>
  <c r="AE121" i="2"/>
  <c r="AX120" i="2"/>
  <c r="AW120" i="2"/>
  <c r="AO120" i="2"/>
  <c r="AN120" i="2"/>
  <c r="AF120" i="2"/>
  <c r="AE120" i="2"/>
  <c r="AX119" i="2"/>
  <c r="AW119" i="2"/>
  <c r="AO119" i="2"/>
  <c r="AN119" i="2"/>
  <c r="AF119" i="2"/>
  <c r="AE119" i="2"/>
  <c r="AX118" i="2"/>
  <c r="AW118" i="2"/>
  <c r="AO118" i="2"/>
  <c r="AN118" i="2"/>
  <c r="AF118" i="2"/>
  <c r="AE118" i="2"/>
  <c r="AX117" i="2"/>
  <c r="AW117" i="2"/>
  <c r="AO117" i="2"/>
  <c r="AN117" i="2"/>
  <c r="AF117" i="2"/>
  <c r="AE117" i="2"/>
  <c r="AX116" i="2"/>
  <c r="AW116" i="2"/>
  <c r="AO116" i="2"/>
  <c r="AN116" i="2"/>
  <c r="AF116" i="2"/>
  <c r="AE116" i="2"/>
  <c r="AX115" i="2"/>
  <c r="AW115" i="2"/>
  <c r="AO115" i="2"/>
  <c r="AN115" i="2"/>
  <c r="AF115" i="2"/>
  <c r="AE115" i="2"/>
  <c r="AX114" i="2"/>
  <c r="AW114" i="2"/>
  <c r="AO114" i="2"/>
  <c r="AN114" i="2"/>
  <c r="AF114" i="2"/>
  <c r="AE114" i="2"/>
  <c r="AX113" i="2"/>
  <c r="AW113" i="2"/>
  <c r="AO113" i="2"/>
  <c r="AN113" i="2"/>
  <c r="AF113" i="2"/>
  <c r="AE113" i="2"/>
  <c r="AX112" i="2"/>
  <c r="AW112" i="2"/>
  <c r="AO112" i="2"/>
  <c r="AN112" i="2"/>
  <c r="AF112" i="2"/>
  <c r="AE112" i="2"/>
  <c r="AX111" i="2"/>
  <c r="AW111" i="2"/>
  <c r="AO111" i="2"/>
  <c r="AN111" i="2"/>
  <c r="AF111" i="2"/>
  <c r="AE111" i="2"/>
  <c r="AX110" i="2"/>
  <c r="AW110" i="2"/>
  <c r="AO110" i="2"/>
  <c r="AN110" i="2"/>
  <c r="AF110" i="2"/>
  <c r="AE110" i="2"/>
  <c r="AX109" i="2"/>
  <c r="AW109" i="2"/>
  <c r="AO109" i="2"/>
  <c r="AN109" i="2"/>
  <c r="AF109" i="2"/>
  <c r="AE109" i="2"/>
  <c r="AX108" i="2"/>
  <c r="AW108" i="2"/>
  <c r="AO108" i="2"/>
  <c r="AN108" i="2"/>
  <c r="AF108" i="2"/>
  <c r="AE108" i="2"/>
  <c r="AX107" i="2"/>
  <c r="AW107" i="2"/>
  <c r="AO107" i="2"/>
  <c r="AN107" i="2"/>
  <c r="AF107" i="2"/>
  <c r="AE107" i="2"/>
  <c r="AX106" i="2"/>
  <c r="AW106" i="2"/>
  <c r="AO106" i="2"/>
  <c r="AN106" i="2"/>
  <c r="AF106" i="2"/>
  <c r="AE106" i="2"/>
  <c r="AX105" i="2"/>
  <c r="AW105" i="2"/>
  <c r="AO105" i="2"/>
  <c r="AN105" i="2"/>
  <c r="AF105" i="2"/>
  <c r="AE105" i="2"/>
  <c r="AX104" i="2"/>
  <c r="AW104" i="2"/>
  <c r="AO104" i="2"/>
  <c r="AN104" i="2"/>
  <c r="AF104" i="2"/>
  <c r="AE104" i="2"/>
  <c r="AX103" i="2"/>
  <c r="AW103" i="2"/>
  <c r="AO103" i="2"/>
  <c r="AN103" i="2"/>
  <c r="AF103" i="2"/>
  <c r="AE103" i="2"/>
  <c r="AX102" i="2"/>
  <c r="AW102" i="2"/>
  <c r="AO102" i="2"/>
  <c r="AN102" i="2"/>
  <c r="AF102" i="2"/>
  <c r="AE102" i="2"/>
  <c r="AX101" i="2"/>
  <c r="AW101" i="2"/>
  <c r="AO101" i="2"/>
  <c r="AN101" i="2"/>
  <c r="AF101" i="2"/>
  <c r="AE101" i="2"/>
  <c r="AX100" i="2"/>
  <c r="AW100" i="2"/>
  <c r="AO100" i="2"/>
  <c r="AN100" i="2"/>
  <c r="AF100" i="2"/>
  <c r="AE100" i="2"/>
  <c r="AX99" i="2"/>
  <c r="AW99" i="2"/>
  <c r="AO99" i="2"/>
  <c r="AN99" i="2"/>
  <c r="AF99" i="2"/>
  <c r="AE99" i="2"/>
  <c r="AX98" i="2"/>
  <c r="AW98" i="2"/>
  <c r="AO98" i="2"/>
  <c r="AN98" i="2"/>
  <c r="AF98" i="2"/>
  <c r="AE98" i="2"/>
  <c r="AX97" i="2"/>
  <c r="AW97" i="2"/>
  <c r="AO97" i="2"/>
  <c r="AN97" i="2"/>
  <c r="AF97" i="2"/>
  <c r="AE97" i="2"/>
  <c r="AX96" i="2"/>
  <c r="AW96" i="2"/>
  <c r="AO96" i="2"/>
  <c r="AN96" i="2"/>
  <c r="AF96" i="2"/>
  <c r="AE96" i="2"/>
  <c r="AX95" i="2"/>
  <c r="AW95" i="2"/>
  <c r="AO95" i="2"/>
  <c r="AN95" i="2"/>
  <c r="AF95" i="2"/>
  <c r="AE95" i="2"/>
  <c r="AX94" i="2"/>
  <c r="AW94" i="2"/>
  <c r="AO94" i="2"/>
  <c r="AN94" i="2"/>
  <c r="AF94" i="2"/>
  <c r="AE94" i="2"/>
  <c r="AX93" i="2"/>
  <c r="AW93" i="2"/>
  <c r="AO93" i="2"/>
  <c r="AN93" i="2"/>
  <c r="AF93" i="2"/>
  <c r="AE93" i="2"/>
  <c r="AX92" i="2"/>
  <c r="AW92" i="2"/>
  <c r="AO92" i="2"/>
  <c r="AN92" i="2"/>
  <c r="AF92" i="2"/>
  <c r="AE92" i="2"/>
  <c r="AX91" i="2"/>
  <c r="AW91" i="2"/>
  <c r="AO91" i="2"/>
  <c r="AN91" i="2"/>
  <c r="AF91" i="2"/>
  <c r="AE91" i="2"/>
  <c r="AX90" i="2"/>
  <c r="AW90" i="2"/>
  <c r="AO90" i="2"/>
  <c r="AN90" i="2"/>
  <c r="AF90" i="2"/>
  <c r="AE90" i="2"/>
  <c r="AX89" i="2"/>
  <c r="AW89" i="2"/>
  <c r="AO89" i="2"/>
  <c r="AN89" i="2"/>
  <c r="AF89" i="2"/>
  <c r="AE89" i="2"/>
  <c r="AX88" i="2"/>
  <c r="AW88" i="2"/>
  <c r="AO88" i="2"/>
  <c r="AN88" i="2"/>
  <c r="AF88" i="2"/>
  <c r="AE88" i="2"/>
  <c r="AX87" i="2"/>
  <c r="AW87" i="2"/>
  <c r="AO87" i="2"/>
  <c r="AN87" i="2"/>
  <c r="AF87" i="2"/>
  <c r="AE87" i="2"/>
  <c r="AX86" i="2"/>
  <c r="AW86" i="2"/>
  <c r="AO86" i="2"/>
  <c r="AN86" i="2"/>
  <c r="AF86" i="2"/>
  <c r="AE86" i="2"/>
  <c r="AX85" i="2"/>
  <c r="AW85" i="2"/>
  <c r="AO85" i="2"/>
  <c r="AN85" i="2"/>
  <c r="AF85" i="2"/>
  <c r="AE85" i="2"/>
  <c r="AX84" i="2"/>
  <c r="AW84" i="2"/>
  <c r="AO84" i="2"/>
  <c r="AN84" i="2"/>
  <c r="AF84" i="2"/>
  <c r="AE84" i="2"/>
  <c r="AX83" i="2"/>
  <c r="AW83" i="2"/>
  <c r="AO83" i="2"/>
  <c r="AN83" i="2"/>
  <c r="AF83" i="2"/>
  <c r="AE83" i="2"/>
  <c r="AX82" i="2"/>
  <c r="AW82" i="2"/>
  <c r="AO82" i="2"/>
  <c r="AN82" i="2"/>
  <c r="AF82" i="2"/>
  <c r="AE82" i="2"/>
  <c r="AX81" i="2"/>
  <c r="AW81" i="2"/>
  <c r="AO81" i="2"/>
  <c r="AN81" i="2"/>
  <c r="AF81" i="2"/>
  <c r="AE81" i="2"/>
  <c r="AX80" i="2"/>
  <c r="AW80" i="2"/>
  <c r="AO80" i="2"/>
  <c r="AN80" i="2"/>
  <c r="AF80" i="2"/>
  <c r="AE80" i="2"/>
  <c r="AX79" i="2"/>
  <c r="AW79" i="2"/>
  <c r="AO79" i="2"/>
  <c r="AN79" i="2"/>
  <c r="AF79" i="2"/>
  <c r="AE79" i="2"/>
  <c r="AX78" i="2"/>
  <c r="AW78" i="2"/>
  <c r="AO78" i="2"/>
  <c r="AN78" i="2"/>
  <c r="AF78" i="2"/>
  <c r="AE78" i="2"/>
  <c r="AX77" i="2"/>
  <c r="AW77" i="2"/>
  <c r="AO77" i="2"/>
  <c r="AN77" i="2"/>
  <c r="AF77" i="2"/>
  <c r="AE77" i="2"/>
  <c r="AX76" i="2"/>
  <c r="AW76" i="2"/>
  <c r="AO76" i="2"/>
  <c r="AN76" i="2"/>
  <c r="AF76" i="2"/>
  <c r="AE76" i="2"/>
  <c r="AX75" i="2"/>
  <c r="AW75" i="2"/>
  <c r="AO75" i="2"/>
  <c r="AN75" i="2"/>
  <c r="AF75" i="2"/>
  <c r="AE75" i="2"/>
  <c r="AX74" i="2"/>
  <c r="AW74" i="2"/>
  <c r="AO74" i="2"/>
  <c r="AN74" i="2"/>
  <c r="AF74" i="2"/>
  <c r="AE74" i="2"/>
  <c r="AX73" i="2"/>
  <c r="AW73" i="2"/>
  <c r="AO73" i="2"/>
  <c r="AN73" i="2"/>
  <c r="AF73" i="2"/>
  <c r="AE73" i="2"/>
  <c r="AX72" i="2"/>
  <c r="AW72" i="2"/>
  <c r="AO72" i="2"/>
  <c r="AN72" i="2"/>
  <c r="AF72" i="2"/>
  <c r="AE72" i="2"/>
  <c r="AX71" i="2"/>
  <c r="AW71" i="2"/>
  <c r="AO71" i="2"/>
  <c r="AN71" i="2"/>
  <c r="AF71" i="2"/>
  <c r="AE71" i="2"/>
  <c r="AX70" i="2"/>
  <c r="AW70" i="2"/>
  <c r="AO70" i="2"/>
  <c r="AN70" i="2"/>
  <c r="AF70" i="2"/>
  <c r="AE70" i="2"/>
  <c r="AX69" i="2"/>
  <c r="AW69" i="2"/>
  <c r="AO69" i="2"/>
  <c r="AN69" i="2"/>
  <c r="AF69" i="2"/>
  <c r="AE69" i="2"/>
  <c r="AX68" i="2"/>
  <c r="AW68" i="2"/>
  <c r="AO68" i="2"/>
  <c r="AN68" i="2"/>
  <c r="AF68" i="2"/>
  <c r="AE68" i="2"/>
  <c r="AX67" i="2"/>
  <c r="AW67" i="2"/>
  <c r="AO67" i="2"/>
  <c r="AN67" i="2"/>
  <c r="AF67" i="2"/>
  <c r="AE67" i="2"/>
  <c r="AX66" i="2"/>
  <c r="AW66" i="2"/>
  <c r="AO66" i="2"/>
  <c r="AN66" i="2"/>
  <c r="AF66" i="2"/>
  <c r="AE66" i="2"/>
  <c r="AX65" i="2"/>
  <c r="AW65" i="2"/>
  <c r="AO65" i="2"/>
  <c r="AN65" i="2"/>
  <c r="AF65" i="2"/>
  <c r="AE65" i="2"/>
  <c r="AX64" i="2"/>
  <c r="AW64" i="2"/>
  <c r="AO64" i="2"/>
  <c r="AN64" i="2"/>
  <c r="AF64" i="2"/>
  <c r="AE64" i="2"/>
  <c r="AX63" i="2"/>
  <c r="AW63" i="2"/>
  <c r="AO63" i="2"/>
  <c r="AN63" i="2"/>
  <c r="AF63" i="2"/>
  <c r="AE63" i="2"/>
  <c r="AX62" i="2"/>
  <c r="AW62" i="2"/>
  <c r="AO62" i="2"/>
  <c r="AN62" i="2"/>
  <c r="AF62" i="2"/>
  <c r="AE62" i="2"/>
  <c r="AX61" i="2"/>
  <c r="AW61" i="2"/>
  <c r="AO61" i="2"/>
  <c r="AN61" i="2"/>
  <c r="AF61" i="2"/>
  <c r="AE61" i="2"/>
  <c r="AX60" i="2"/>
  <c r="AW60" i="2"/>
  <c r="AO60" i="2"/>
  <c r="AN60" i="2"/>
  <c r="AF60" i="2"/>
  <c r="AE60" i="2"/>
  <c r="AX59" i="2"/>
  <c r="AW59" i="2"/>
  <c r="AO59" i="2"/>
  <c r="AN59" i="2"/>
  <c r="AF59" i="2"/>
  <c r="AE59" i="2"/>
  <c r="AX58" i="2"/>
  <c r="AW58" i="2"/>
  <c r="AO58" i="2"/>
  <c r="AN58" i="2"/>
  <c r="AF58" i="2"/>
  <c r="AE58" i="2"/>
  <c r="AX57" i="2"/>
  <c r="AW57" i="2"/>
  <c r="AO57" i="2"/>
  <c r="AN57" i="2"/>
  <c r="AF57" i="2"/>
  <c r="AE57" i="2"/>
  <c r="AX56" i="2"/>
  <c r="AW56" i="2"/>
  <c r="AO56" i="2"/>
  <c r="AN56" i="2"/>
  <c r="AF56" i="2"/>
  <c r="AE56" i="2"/>
  <c r="AX55" i="2"/>
  <c r="AW55" i="2"/>
  <c r="AO55" i="2"/>
  <c r="AN55" i="2"/>
  <c r="AF55" i="2"/>
  <c r="AE55" i="2"/>
  <c r="AX54" i="2"/>
  <c r="AW54" i="2"/>
  <c r="AO54" i="2"/>
  <c r="AN54" i="2"/>
  <c r="AF54" i="2"/>
  <c r="AE54" i="2"/>
  <c r="AX53" i="2"/>
  <c r="AW53" i="2"/>
  <c r="AO53" i="2"/>
  <c r="AN53" i="2"/>
  <c r="AF53" i="2"/>
  <c r="AE53" i="2"/>
  <c r="AX52" i="2"/>
  <c r="AW52" i="2"/>
  <c r="AO52" i="2"/>
  <c r="AN52" i="2"/>
  <c r="AF52" i="2"/>
  <c r="AE52" i="2"/>
  <c r="AX51" i="2"/>
  <c r="AW51" i="2"/>
  <c r="AO51" i="2"/>
  <c r="AN51" i="2"/>
  <c r="AF51" i="2"/>
  <c r="AE51" i="2"/>
  <c r="AX50" i="2"/>
  <c r="AW50" i="2"/>
  <c r="AO50" i="2"/>
  <c r="AN50" i="2"/>
  <c r="AF50" i="2"/>
  <c r="AE50" i="2"/>
  <c r="AX49" i="2"/>
  <c r="AW49" i="2"/>
  <c r="AO49" i="2"/>
  <c r="AN49" i="2"/>
  <c r="AF49" i="2"/>
  <c r="AE49" i="2"/>
  <c r="AX48" i="2"/>
  <c r="AW48" i="2"/>
  <c r="AO48" i="2"/>
  <c r="AN48" i="2"/>
  <c r="AF48" i="2"/>
  <c r="AE48" i="2"/>
  <c r="AX47" i="2"/>
  <c r="AW47" i="2"/>
  <c r="AO47" i="2"/>
  <c r="AN47" i="2"/>
  <c r="AF47" i="2"/>
  <c r="AE47" i="2"/>
  <c r="AX46" i="2"/>
  <c r="AW46" i="2"/>
  <c r="AO46" i="2"/>
  <c r="AN46" i="2"/>
  <c r="AF46" i="2"/>
  <c r="AE46" i="2"/>
  <c r="AX45" i="2"/>
  <c r="AW45" i="2"/>
  <c r="AO45" i="2"/>
  <c r="AN45" i="2"/>
  <c r="AF45" i="2"/>
  <c r="AE45" i="2"/>
  <c r="AX44" i="2"/>
  <c r="AW44" i="2"/>
  <c r="AO44" i="2"/>
  <c r="AN44" i="2"/>
  <c r="AF44" i="2"/>
  <c r="AE44" i="2"/>
  <c r="AX43" i="2"/>
  <c r="AW43" i="2"/>
  <c r="AO43" i="2"/>
  <c r="AN43" i="2"/>
  <c r="AF43" i="2"/>
  <c r="AE43" i="2"/>
  <c r="AX42" i="2"/>
  <c r="AW42" i="2"/>
  <c r="AO42" i="2"/>
  <c r="AN42" i="2"/>
  <c r="AF42" i="2"/>
  <c r="AE42" i="2"/>
  <c r="AX41" i="2"/>
  <c r="AW41" i="2"/>
  <c r="AO41" i="2"/>
  <c r="AN41" i="2"/>
  <c r="AF41" i="2"/>
  <c r="AE41" i="2"/>
  <c r="AX40" i="2"/>
  <c r="AW40" i="2"/>
  <c r="AO40" i="2"/>
  <c r="AN40" i="2"/>
  <c r="AF40" i="2"/>
  <c r="AE40" i="2"/>
  <c r="AX39" i="2"/>
  <c r="AW39" i="2"/>
  <c r="AO39" i="2"/>
  <c r="AN39" i="2"/>
  <c r="AF39" i="2"/>
  <c r="AE39" i="2"/>
  <c r="AX38" i="2"/>
  <c r="AW38" i="2"/>
  <c r="AO38" i="2"/>
  <c r="AN38" i="2"/>
  <c r="AF38" i="2"/>
  <c r="AE38" i="2"/>
  <c r="AX37" i="2"/>
  <c r="AW37" i="2"/>
  <c r="AO37" i="2"/>
  <c r="AN37" i="2"/>
  <c r="AF37" i="2"/>
  <c r="AE37" i="2"/>
  <c r="AX36" i="2"/>
  <c r="AW36" i="2"/>
  <c r="AO36" i="2"/>
  <c r="AN36" i="2"/>
  <c r="AF36" i="2"/>
  <c r="AE36" i="2"/>
  <c r="AX35" i="2"/>
  <c r="AW35" i="2"/>
  <c r="AO35" i="2"/>
  <c r="AN35" i="2"/>
  <c r="AF35" i="2"/>
  <c r="AE35" i="2"/>
  <c r="AX34" i="2"/>
  <c r="AW34" i="2"/>
  <c r="AO34" i="2"/>
  <c r="AN34" i="2"/>
  <c r="AF34" i="2"/>
  <c r="AE34" i="2"/>
  <c r="AX33" i="2"/>
  <c r="AW33" i="2"/>
  <c r="AO33" i="2"/>
  <c r="AN33" i="2"/>
  <c r="AF33" i="2"/>
  <c r="AE33" i="2"/>
  <c r="AX32" i="2"/>
  <c r="AW32" i="2"/>
  <c r="AO32" i="2"/>
  <c r="AN32" i="2"/>
  <c r="AF32" i="2"/>
  <c r="AE32" i="2"/>
  <c r="AX31" i="2"/>
  <c r="AW31" i="2"/>
  <c r="AO31" i="2"/>
  <c r="AN31" i="2"/>
  <c r="AF31" i="2"/>
  <c r="AE31" i="2"/>
  <c r="AX30" i="2"/>
  <c r="AW30" i="2"/>
  <c r="AO30" i="2"/>
  <c r="AN30" i="2"/>
  <c r="AF30" i="2"/>
  <c r="AE30" i="2"/>
  <c r="AX29" i="2"/>
  <c r="AW29" i="2"/>
  <c r="AO29" i="2"/>
  <c r="AN29" i="2"/>
  <c r="AF29" i="2"/>
  <c r="AE29" i="2"/>
  <c r="AX28" i="2"/>
  <c r="AW28" i="2"/>
  <c r="AO28" i="2"/>
  <c r="AN28" i="2"/>
  <c r="AF28" i="2"/>
  <c r="AE28" i="2"/>
  <c r="AX27" i="2"/>
  <c r="AW27" i="2"/>
  <c r="AO27" i="2"/>
  <c r="AN27" i="2"/>
  <c r="AF27" i="2"/>
  <c r="AE27" i="2"/>
  <c r="AX26" i="2"/>
  <c r="AW26" i="2"/>
  <c r="AO26" i="2"/>
  <c r="AN26" i="2"/>
  <c r="AF26" i="2"/>
  <c r="AE26" i="2"/>
  <c r="AX25" i="2"/>
  <c r="AW25" i="2"/>
  <c r="AO25" i="2"/>
  <c r="AN25" i="2"/>
  <c r="AF25" i="2"/>
  <c r="AE25" i="2"/>
  <c r="AX24" i="2"/>
  <c r="AW24" i="2"/>
  <c r="AO24" i="2"/>
  <c r="AN24" i="2"/>
  <c r="AF24" i="2"/>
  <c r="AE24" i="2"/>
  <c r="AX23" i="2"/>
  <c r="AW23" i="2"/>
  <c r="AO23" i="2"/>
  <c r="AN23" i="2"/>
  <c r="AF23" i="2"/>
  <c r="AE23" i="2"/>
  <c r="AX22" i="2"/>
  <c r="AW22" i="2"/>
  <c r="AO22" i="2"/>
  <c r="AN22" i="2"/>
  <c r="AF22" i="2"/>
  <c r="AE22" i="2"/>
  <c r="AX21" i="2"/>
  <c r="AW21" i="2"/>
  <c r="AO21" i="2"/>
  <c r="AN21" i="2"/>
  <c r="AF21" i="2"/>
  <c r="AE21" i="2"/>
  <c r="AX20" i="2"/>
  <c r="AW20" i="2"/>
  <c r="AO20" i="2"/>
  <c r="AN20" i="2"/>
  <c r="AF20" i="2"/>
  <c r="AE20" i="2"/>
  <c r="AX19" i="2"/>
  <c r="AW19" i="2"/>
  <c r="AO19" i="2"/>
  <c r="AN19" i="2"/>
  <c r="AF19" i="2"/>
  <c r="AE19" i="2"/>
  <c r="AX18" i="2"/>
  <c r="AW18" i="2"/>
  <c r="AO18" i="2"/>
  <c r="AN18" i="2"/>
  <c r="AF18" i="2"/>
  <c r="AE18" i="2"/>
  <c r="AX17" i="2"/>
  <c r="AW17" i="2"/>
  <c r="AO17" i="2"/>
  <c r="AN17" i="2"/>
  <c r="AF17" i="2"/>
  <c r="AE17" i="2"/>
  <c r="AW16" i="2"/>
  <c r="AO16" i="2"/>
  <c r="AN16" i="2"/>
  <c r="AF16" i="2"/>
  <c r="AE16" i="2"/>
  <c r="AX15" i="2"/>
  <c r="AW15" i="2"/>
  <c r="AO15" i="2"/>
  <c r="AN15" i="2"/>
  <c r="AF15" i="2"/>
  <c r="AE15" i="2"/>
  <c r="AX14" i="2"/>
  <c r="AW14" i="2"/>
  <c r="AO14" i="2"/>
  <c r="AN14" i="2"/>
  <c r="AF14" i="2"/>
  <c r="AE14" i="2"/>
  <c r="AX13" i="2"/>
  <c r="AW13" i="2"/>
  <c r="AO13" i="2"/>
  <c r="AN13" i="2"/>
  <c r="AF13" i="2"/>
  <c r="AE13" i="2"/>
  <c r="AX12" i="2"/>
  <c r="AW12" i="2"/>
  <c r="AO12" i="2"/>
  <c r="AN12" i="2"/>
  <c r="AF12" i="2"/>
  <c r="AE12" i="2"/>
  <c r="AX11" i="2"/>
  <c r="AW11" i="2"/>
  <c r="AO11" i="2"/>
  <c r="AN11" i="2"/>
  <c r="AF11" i="2"/>
  <c r="AE11" i="2"/>
  <c r="AX10" i="2"/>
  <c r="AW10" i="2"/>
  <c r="AO10" i="2"/>
  <c r="AN10" i="2"/>
  <c r="AF10" i="2"/>
  <c r="AE10" i="2"/>
  <c r="AX9" i="2"/>
  <c r="AW9" i="2"/>
  <c r="AO9" i="2"/>
  <c r="AN9" i="2"/>
  <c r="AF9" i="2"/>
  <c r="AE9" i="2"/>
  <c r="AX8" i="2"/>
  <c r="AW8" i="2"/>
  <c r="AO8" i="2"/>
  <c r="AN8" i="2"/>
  <c r="AF8" i="2"/>
  <c r="AE8" i="2"/>
  <c r="AX7" i="2"/>
  <c r="AW7" i="2"/>
  <c r="AO7" i="2"/>
  <c r="AN7" i="2"/>
  <c r="AF7" i="2"/>
  <c r="AE7" i="2"/>
  <c r="AX6" i="2"/>
  <c r="AW6" i="2"/>
  <c r="AO6" i="2"/>
  <c r="AN6" i="2"/>
  <c r="AF6" i="2"/>
  <c r="AE6" i="2"/>
  <c r="AX5" i="2"/>
  <c r="AW5" i="2"/>
  <c r="AO5" i="2"/>
  <c r="AN5" i="2"/>
  <c r="AF5" i="2"/>
  <c r="AE5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M5" i="2"/>
  <c r="Q5" i="2" s="1"/>
  <c r="M6" i="2"/>
  <c r="M7" i="2"/>
  <c r="Q7" i="2" s="1"/>
  <c r="M8" i="2"/>
  <c r="Q8" i="2" s="1"/>
  <c r="M9" i="2"/>
  <c r="M10" i="2"/>
  <c r="M11" i="2"/>
  <c r="Q11" i="2" s="1"/>
  <c r="M12" i="2"/>
  <c r="Q12" i="2" s="1"/>
  <c r="M13" i="2"/>
  <c r="Q13" i="2" s="1"/>
  <c r="M14" i="2"/>
  <c r="Q14" i="2" s="1"/>
  <c r="M15" i="2"/>
  <c r="Q15" i="2" s="1"/>
  <c r="M16" i="2"/>
  <c r="Q16" i="2" s="1"/>
  <c r="M17" i="2"/>
  <c r="Q17" i="2" s="1"/>
  <c r="M18" i="2"/>
  <c r="M19" i="2"/>
  <c r="Q19" i="2" s="1"/>
  <c r="M20" i="2"/>
  <c r="M21" i="2"/>
  <c r="M22" i="2"/>
  <c r="M23" i="2"/>
  <c r="Q23" i="2" s="1"/>
  <c r="M24" i="2"/>
  <c r="Q24" i="2" s="1"/>
  <c r="M25" i="2"/>
  <c r="Q25" i="2" s="1"/>
  <c r="M26" i="2"/>
  <c r="M27" i="2"/>
  <c r="Q27" i="2" s="1"/>
  <c r="M28" i="2"/>
  <c r="Q28" i="2" s="1"/>
  <c r="M29" i="2"/>
  <c r="M30" i="2"/>
  <c r="Q30" i="2" s="1"/>
  <c r="M31" i="2"/>
  <c r="M32" i="2"/>
  <c r="Q32" i="2" s="1"/>
  <c r="M33" i="2"/>
  <c r="Q33" i="2" s="1"/>
  <c r="M34" i="2"/>
  <c r="M35" i="2"/>
  <c r="Q35" i="2" s="1"/>
  <c r="M36" i="2"/>
  <c r="M37" i="2"/>
  <c r="Q37" i="2" s="1"/>
  <c r="M38" i="2"/>
  <c r="Q38" i="2" s="1"/>
  <c r="M39" i="2"/>
  <c r="M40" i="2"/>
  <c r="Q40" i="2" s="1"/>
  <c r="M41" i="2"/>
  <c r="M42" i="2"/>
  <c r="M43" i="2"/>
  <c r="Q43" i="2" s="1"/>
  <c r="M44" i="2"/>
  <c r="Q44" i="2" s="1"/>
  <c r="M45" i="2"/>
  <c r="Q45" i="2" s="1"/>
  <c r="M46" i="2"/>
  <c r="Q46" i="2" s="1"/>
  <c r="M47" i="2"/>
  <c r="M48" i="2"/>
  <c r="Q48" i="2" s="1"/>
  <c r="M49" i="2"/>
  <c r="Q49" i="2" s="1"/>
  <c r="M50" i="2"/>
  <c r="M51" i="2"/>
  <c r="M52" i="2"/>
  <c r="M53" i="2"/>
  <c r="Q53" i="2" s="1"/>
  <c r="M54" i="2"/>
  <c r="Q54" i="2" s="1"/>
  <c r="M55" i="2"/>
  <c r="M56" i="2"/>
  <c r="Q56" i="2" s="1"/>
  <c r="M57" i="2"/>
  <c r="Q57" i="2" s="1"/>
  <c r="M58" i="2"/>
  <c r="M59" i="2"/>
  <c r="M60" i="2"/>
  <c r="M61" i="2"/>
  <c r="Q61" i="2" s="1"/>
  <c r="M62" i="2"/>
  <c r="M63" i="2"/>
  <c r="Q63" i="2" s="1"/>
  <c r="M64" i="2"/>
  <c r="Q64" i="2" s="1"/>
  <c r="M65" i="2"/>
  <c r="Q65" i="2" s="1"/>
  <c r="M66" i="2"/>
  <c r="M67" i="2"/>
  <c r="Q67" i="2" s="1"/>
  <c r="M68" i="2"/>
  <c r="Q68" i="2" s="1"/>
  <c r="M69" i="2"/>
  <c r="Q69" i="2" s="1"/>
  <c r="M70" i="2"/>
  <c r="Q70" i="2" s="1"/>
  <c r="M71" i="2"/>
  <c r="Q71" i="2" s="1"/>
  <c r="M72" i="2"/>
  <c r="Q72" i="2" s="1"/>
  <c r="M73" i="2"/>
  <c r="Q73" i="2" s="1"/>
  <c r="M74" i="2"/>
  <c r="M75" i="2"/>
  <c r="Q75" i="2" s="1"/>
  <c r="M76" i="2"/>
  <c r="M77" i="2"/>
  <c r="Q77" i="2" s="1"/>
  <c r="M78" i="2"/>
  <c r="M79" i="2"/>
  <c r="Q79" i="2" s="1"/>
  <c r="M80" i="2"/>
  <c r="Q80" i="2" s="1"/>
  <c r="M81" i="2"/>
  <c r="Q81" i="2" s="1"/>
  <c r="M82" i="2"/>
  <c r="M83" i="2"/>
  <c r="Q83" i="2" s="1"/>
  <c r="M84" i="2"/>
  <c r="M85" i="2"/>
  <c r="Q85" i="2" s="1"/>
  <c r="M86" i="2"/>
  <c r="Q86" i="2" s="1"/>
  <c r="M87" i="2"/>
  <c r="Q87" i="2" s="1"/>
  <c r="M88" i="2"/>
  <c r="M89" i="2"/>
  <c r="Q89" i="2" s="1"/>
  <c r="M90" i="2"/>
  <c r="M91" i="2"/>
  <c r="Q91" i="2" s="1"/>
  <c r="M92" i="2"/>
  <c r="M93" i="2"/>
  <c r="Q93" i="2" s="1"/>
  <c r="M94" i="2"/>
  <c r="M95" i="2"/>
  <c r="Q95" i="2" s="1"/>
  <c r="M96" i="2"/>
  <c r="Q96" i="2" s="1"/>
  <c r="M97" i="2"/>
  <c r="Q97" i="2" s="1"/>
  <c r="M98" i="2"/>
  <c r="M99" i="2"/>
  <c r="Q99" i="2" s="1"/>
  <c r="M100" i="2"/>
  <c r="M101" i="2"/>
  <c r="Q101" i="2" s="1"/>
  <c r="M102" i="2"/>
  <c r="Q102" i="2" s="1"/>
  <c r="M103" i="2"/>
  <c r="M104" i="2"/>
  <c r="Q104" i="2" s="1"/>
  <c r="M105" i="2"/>
  <c r="M106" i="2"/>
  <c r="M107" i="2"/>
  <c r="Q107" i="2" s="1"/>
  <c r="M108" i="2"/>
  <c r="M109" i="2"/>
  <c r="M110" i="2"/>
  <c r="M111" i="2"/>
  <c r="Q111" i="2" s="1"/>
  <c r="M112" i="2"/>
  <c r="Q112" i="2" s="1"/>
  <c r="M113" i="2"/>
  <c r="M114" i="2"/>
  <c r="M115" i="2"/>
  <c r="Q115" i="2" s="1"/>
  <c r="M116" i="2"/>
  <c r="M117" i="2"/>
  <c r="M118" i="2"/>
  <c r="Q118" i="2" s="1"/>
  <c r="M119" i="2"/>
  <c r="M120" i="2"/>
  <c r="Q120" i="2" s="1"/>
  <c r="M121" i="2"/>
  <c r="M122" i="2"/>
  <c r="M123" i="2"/>
  <c r="Q123" i="2" s="1"/>
  <c r="M12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H19" i="2" s="1"/>
  <c r="E20" i="2"/>
  <c r="E21" i="2"/>
  <c r="H21" i="2" s="1"/>
  <c r="E22" i="2"/>
  <c r="E23" i="2"/>
  <c r="E24" i="2"/>
  <c r="E25" i="2"/>
  <c r="E26" i="2"/>
  <c r="E27" i="2"/>
  <c r="E28" i="2"/>
  <c r="H28" i="2" s="1"/>
  <c r="E29" i="2"/>
  <c r="E30" i="2"/>
  <c r="E31" i="2"/>
  <c r="E32" i="2"/>
  <c r="E33" i="2"/>
  <c r="E34" i="2"/>
  <c r="E35" i="2"/>
  <c r="E36" i="2"/>
  <c r="H36" i="2" s="1"/>
  <c r="E37" i="2"/>
  <c r="H37" i="2" s="1"/>
  <c r="E38" i="2"/>
  <c r="H38" i="2" s="1"/>
  <c r="E39" i="2"/>
  <c r="E40" i="2"/>
  <c r="E41" i="2"/>
  <c r="E42" i="2"/>
  <c r="E43" i="2"/>
  <c r="H43" i="2" s="1"/>
  <c r="E44" i="2"/>
  <c r="E45" i="2"/>
  <c r="E46" i="2"/>
  <c r="E47" i="2"/>
  <c r="E48" i="2"/>
  <c r="E49" i="2"/>
  <c r="E50" i="2"/>
  <c r="E51" i="2"/>
  <c r="E52" i="2"/>
  <c r="E53" i="2"/>
  <c r="H53" i="2" s="1"/>
  <c r="E54" i="2"/>
  <c r="E55" i="2"/>
  <c r="E56" i="2"/>
  <c r="H56" i="2" s="1"/>
  <c r="E57" i="2"/>
  <c r="E58" i="2"/>
  <c r="E59" i="2"/>
  <c r="E60" i="2"/>
  <c r="E61" i="2"/>
  <c r="H61" i="2" s="1"/>
  <c r="E62" i="2"/>
  <c r="E63" i="2"/>
  <c r="E64" i="2"/>
  <c r="E65" i="2"/>
  <c r="E66" i="2"/>
  <c r="E67" i="2"/>
  <c r="E68" i="2"/>
  <c r="H68" i="2" s="1"/>
  <c r="E69" i="2"/>
  <c r="E70" i="2"/>
  <c r="E71" i="2"/>
  <c r="E72" i="2"/>
  <c r="E73" i="2"/>
  <c r="E74" i="2"/>
  <c r="E75" i="2"/>
  <c r="E76" i="2"/>
  <c r="H76" i="2" s="1"/>
  <c r="E77" i="2"/>
  <c r="H77" i="2" s="1"/>
  <c r="E78" i="2"/>
  <c r="E79" i="2"/>
  <c r="H79" i="2" s="1"/>
  <c r="E80" i="2"/>
  <c r="E81" i="2"/>
  <c r="H81" i="2" s="1"/>
  <c r="E82" i="2"/>
  <c r="E83" i="2"/>
  <c r="E84" i="2"/>
  <c r="H84" i="2" s="1"/>
  <c r="E85" i="2"/>
  <c r="E86" i="2"/>
  <c r="E87" i="2"/>
  <c r="H87" i="2" s="1"/>
  <c r="E88" i="2"/>
  <c r="E89" i="2"/>
  <c r="E90" i="2"/>
  <c r="E91" i="2"/>
  <c r="E92" i="2"/>
  <c r="H92" i="2" s="1"/>
  <c r="E93" i="2"/>
  <c r="H93" i="2" s="1"/>
  <c r="E94" i="2"/>
  <c r="E95" i="2"/>
  <c r="E96" i="2"/>
  <c r="E97" i="2"/>
  <c r="E98" i="2"/>
  <c r="E99" i="2"/>
  <c r="E100" i="2"/>
  <c r="H100" i="2" s="1"/>
  <c r="E101" i="2"/>
  <c r="E102" i="2"/>
  <c r="E103" i="2"/>
  <c r="E104" i="2"/>
  <c r="E105" i="2"/>
  <c r="E106" i="2"/>
  <c r="E107" i="2"/>
  <c r="E108" i="2"/>
  <c r="H108" i="2" s="1"/>
  <c r="E109" i="2"/>
  <c r="E110" i="2"/>
  <c r="E111" i="2"/>
  <c r="E112" i="2"/>
  <c r="E113" i="2"/>
  <c r="E114" i="2"/>
  <c r="E115" i="2"/>
  <c r="E116" i="2"/>
  <c r="H116" i="2" s="1"/>
  <c r="E117" i="2"/>
  <c r="E118" i="2"/>
  <c r="E119" i="2"/>
  <c r="E120" i="2"/>
  <c r="E121" i="2"/>
  <c r="E122" i="2"/>
  <c r="E123" i="2"/>
  <c r="E124" i="2"/>
  <c r="H124" i="2" s="1"/>
  <c r="E125" i="2"/>
  <c r="E126" i="2"/>
  <c r="E127" i="2"/>
  <c r="E128" i="2"/>
  <c r="E129" i="2"/>
  <c r="E130" i="2"/>
  <c r="E131" i="2"/>
  <c r="E132" i="2"/>
  <c r="H132" i="2" s="1"/>
  <c r="E133" i="2"/>
  <c r="E134" i="2"/>
  <c r="E135" i="2"/>
  <c r="E136" i="2"/>
  <c r="H136" i="2" s="1"/>
  <c r="E137" i="2"/>
  <c r="H137" i="2" s="1"/>
  <c r="E138" i="2"/>
  <c r="E139" i="2"/>
  <c r="E140" i="2"/>
  <c r="H140" i="2" s="1"/>
  <c r="E141" i="2"/>
  <c r="E142" i="2"/>
  <c r="E143" i="2"/>
  <c r="E144" i="2"/>
  <c r="E145" i="2"/>
  <c r="E146" i="2"/>
  <c r="E147" i="2"/>
  <c r="E148" i="2"/>
  <c r="H148" i="2" s="1"/>
  <c r="E149" i="2"/>
  <c r="H149" i="2" s="1"/>
  <c r="E150" i="2"/>
  <c r="E151" i="2"/>
  <c r="E152" i="2"/>
  <c r="H152" i="2" s="1"/>
  <c r="E153" i="2"/>
  <c r="H153" i="2" s="1"/>
  <c r="E154" i="2"/>
  <c r="E155" i="2"/>
  <c r="E156" i="2"/>
  <c r="H156" i="2" s="1"/>
  <c r="E157" i="2"/>
  <c r="E158" i="2"/>
  <c r="E159" i="2"/>
  <c r="E160" i="2"/>
  <c r="E161" i="2"/>
  <c r="E162" i="2"/>
  <c r="E163" i="2"/>
  <c r="H163" i="2" s="1"/>
  <c r="E164" i="2"/>
  <c r="H164" i="2" s="1"/>
  <c r="E165" i="2"/>
  <c r="H165" i="2" s="1"/>
  <c r="E166" i="2"/>
  <c r="E167" i="2"/>
  <c r="H167" i="2" s="1"/>
  <c r="E168" i="2"/>
  <c r="E169" i="2"/>
  <c r="E170" i="2"/>
  <c r="E171" i="2"/>
  <c r="E172" i="2"/>
  <c r="H172" i="2" s="1"/>
  <c r="E173" i="2"/>
  <c r="H173" i="2" s="1"/>
  <c r="E174" i="2"/>
  <c r="E175" i="2"/>
  <c r="E176" i="2"/>
  <c r="H176" i="2" s="1"/>
  <c r="E177" i="2"/>
  <c r="E178" i="2"/>
  <c r="E179" i="2"/>
  <c r="E180" i="2"/>
  <c r="H180" i="2" s="1"/>
  <c r="E181" i="2"/>
  <c r="E182" i="2"/>
  <c r="E183" i="2"/>
  <c r="E184" i="2"/>
  <c r="E185" i="2"/>
  <c r="E186" i="2"/>
  <c r="E187" i="2"/>
  <c r="E188" i="2"/>
  <c r="H188" i="2" s="1"/>
  <c r="E189" i="2"/>
  <c r="E190" i="2"/>
  <c r="E191" i="2"/>
  <c r="E192" i="2"/>
  <c r="E193" i="2"/>
  <c r="E194" i="2"/>
  <c r="E195" i="2"/>
  <c r="E196" i="2"/>
  <c r="H196" i="2" s="1"/>
  <c r="E197" i="2"/>
  <c r="E198" i="2"/>
  <c r="E199" i="2"/>
  <c r="E200" i="2"/>
  <c r="H200" i="2" s="1"/>
  <c r="E201" i="2"/>
  <c r="H201" i="2" s="1"/>
  <c r="E202" i="2"/>
  <c r="E203" i="2"/>
  <c r="H203" i="2" s="1"/>
  <c r="E204" i="2"/>
  <c r="H204" i="2" s="1"/>
  <c r="E205" i="2"/>
  <c r="E206" i="2"/>
  <c r="E207" i="2"/>
  <c r="H207" i="2" s="1"/>
  <c r="E208" i="2"/>
  <c r="E209" i="2"/>
  <c r="E210" i="2"/>
  <c r="E211" i="2"/>
  <c r="E212" i="2"/>
  <c r="H212" i="2" s="1"/>
  <c r="E213" i="2"/>
  <c r="E214" i="2"/>
  <c r="E215" i="2"/>
  <c r="H215" i="2" s="1"/>
  <c r="E216" i="2"/>
  <c r="E217" i="2"/>
  <c r="E218" i="2"/>
  <c r="E219" i="2"/>
  <c r="E220" i="2"/>
  <c r="E221" i="2"/>
  <c r="E222" i="2"/>
  <c r="E223" i="2"/>
  <c r="E224" i="2"/>
  <c r="H224" i="2" s="1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H243" i="2" s="1"/>
  <c r="E244" i="2"/>
  <c r="E245" i="2"/>
  <c r="E246" i="2"/>
  <c r="E247" i="2"/>
  <c r="E248" i="2"/>
  <c r="E249" i="2"/>
  <c r="E250" i="2"/>
  <c r="E251" i="2"/>
  <c r="H251" i="2" s="1"/>
  <c r="E252" i="2"/>
  <c r="E253" i="2"/>
  <c r="E254" i="2"/>
  <c r="E255" i="2"/>
  <c r="E256" i="2"/>
  <c r="H256" i="2" s="1"/>
  <c r="E257" i="2"/>
  <c r="H257" i="2" s="1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H272" i="2" s="1"/>
  <c r="E273" i="2"/>
  <c r="E274" i="2"/>
  <c r="E275" i="2"/>
  <c r="E276" i="2"/>
  <c r="E277" i="2"/>
  <c r="H277" i="2" s="1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H291" i="2" s="1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H315" i="2" s="1"/>
  <c r="E316" i="2"/>
  <c r="E317" i="2"/>
  <c r="E318" i="2"/>
  <c r="H318" i="2" s="1"/>
  <c r="E319" i="2"/>
  <c r="E320" i="2"/>
  <c r="E321" i="2"/>
  <c r="E322" i="2"/>
  <c r="E323" i="2"/>
  <c r="H323" i="2" s="1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H339" i="2" s="1"/>
  <c r="E340" i="2"/>
  <c r="E341" i="2"/>
  <c r="E342" i="2"/>
  <c r="E343" i="2"/>
  <c r="H343" i="2" s="1"/>
  <c r="E344" i="2"/>
  <c r="E345" i="2"/>
  <c r="E346" i="2"/>
  <c r="E347" i="2"/>
  <c r="E348" i="2"/>
  <c r="H348" i="2" s="1"/>
  <c r="E349" i="2"/>
  <c r="E350" i="2"/>
  <c r="E351" i="2"/>
  <c r="E352" i="2"/>
  <c r="E353" i="2"/>
  <c r="E354" i="2"/>
  <c r="E355" i="2"/>
  <c r="H355" i="2" s="1"/>
  <c r="E356" i="2"/>
  <c r="H356" i="2" s="1"/>
  <c r="E357" i="2"/>
  <c r="E358" i="2"/>
  <c r="E359" i="2"/>
  <c r="E360" i="2"/>
  <c r="E361" i="2"/>
  <c r="E362" i="2"/>
  <c r="E363" i="2"/>
  <c r="E364" i="2"/>
  <c r="H364" i="2" s="1"/>
  <c r="E365" i="2"/>
  <c r="E366" i="2"/>
  <c r="E367" i="2"/>
  <c r="E368" i="2"/>
  <c r="E369" i="2"/>
  <c r="E370" i="2"/>
  <c r="E371" i="2"/>
  <c r="H371" i="2" s="1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H388" i="2" s="1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H404" i="2" s="1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H419" i="2" s="1"/>
  <c r="E420" i="2"/>
  <c r="E421" i="2"/>
  <c r="H421" i="2" s="1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H435" i="2" s="1"/>
  <c r="E436" i="2"/>
  <c r="E437" i="2"/>
  <c r="E438" i="2"/>
  <c r="E439" i="2"/>
  <c r="E440" i="2"/>
  <c r="E441" i="2"/>
  <c r="E442" i="2"/>
  <c r="E443" i="2"/>
  <c r="E444" i="2"/>
  <c r="H444" i="2" s="1"/>
  <c r="E445" i="2"/>
  <c r="E446" i="2"/>
  <c r="E447" i="2"/>
  <c r="E448" i="2"/>
  <c r="H448" i="2" s="1"/>
  <c r="E449" i="2"/>
  <c r="E450" i="2"/>
  <c r="E451" i="2"/>
  <c r="E452" i="2"/>
  <c r="H452" i="2" s="1"/>
  <c r="E453" i="2"/>
  <c r="H453" i="2" s="1"/>
  <c r="E454" i="2"/>
  <c r="E455" i="2"/>
  <c r="H455" i="2" s="1"/>
  <c r="E456" i="2"/>
  <c r="E457" i="2"/>
  <c r="E458" i="2"/>
  <c r="E459" i="2"/>
  <c r="H459" i="2" s="1"/>
  <c r="E460" i="2"/>
  <c r="H460" i="2" s="1"/>
  <c r="E461" i="2"/>
  <c r="E462" i="2"/>
  <c r="E463" i="2"/>
  <c r="E464" i="2"/>
  <c r="E465" i="2"/>
  <c r="E466" i="2"/>
  <c r="E467" i="2"/>
  <c r="E468" i="2"/>
  <c r="H468" i="2" s="1"/>
  <c r="E469" i="2"/>
  <c r="E470" i="2"/>
  <c r="E471" i="2"/>
  <c r="E472" i="2"/>
  <c r="E473" i="2"/>
  <c r="E474" i="2"/>
  <c r="E475" i="2"/>
  <c r="E476" i="2"/>
  <c r="H476" i="2" s="1"/>
  <c r="E477" i="2"/>
  <c r="E478" i="2"/>
  <c r="E479" i="2"/>
  <c r="E480" i="2"/>
  <c r="E481" i="2"/>
  <c r="E482" i="2"/>
  <c r="E483" i="2"/>
  <c r="H483" i="2" s="1"/>
  <c r="E484" i="2"/>
  <c r="H484" i="2" s="1"/>
  <c r="E485" i="2"/>
  <c r="E486" i="2"/>
  <c r="E487" i="2"/>
  <c r="H487" i="2" s="1"/>
  <c r="E488" i="2"/>
  <c r="E489" i="2"/>
  <c r="E490" i="2"/>
  <c r="E491" i="2"/>
  <c r="E492" i="2"/>
  <c r="E493" i="2"/>
  <c r="E494" i="2"/>
  <c r="E495" i="2"/>
  <c r="E496" i="2"/>
  <c r="E497" i="2"/>
  <c r="H497" i="2" s="1"/>
  <c r="E498" i="2"/>
  <c r="E499" i="2"/>
  <c r="E500" i="2"/>
  <c r="H500" i="2" s="1"/>
  <c r="E501" i="2"/>
  <c r="H501" i="2" s="1"/>
  <c r="E502" i="2"/>
  <c r="E503" i="2"/>
  <c r="E504" i="2"/>
  <c r="E505" i="2"/>
  <c r="E506" i="2"/>
  <c r="E507" i="2"/>
  <c r="E508" i="2"/>
  <c r="H508" i="2" s="1"/>
  <c r="E509" i="2"/>
  <c r="E510" i="2"/>
  <c r="E511" i="2"/>
  <c r="E512" i="2"/>
  <c r="E513" i="2"/>
  <c r="E514" i="2"/>
  <c r="E515" i="2"/>
  <c r="H515" i="2" s="1"/>
  <c r="E516" i="2"/>
  <c r="E517" i="2"/>
  <c r="E518" i="2"/>
  <c r="E519" i="2"/>
  <c r="H519" i="2" s="1"/>
  <c r="E520" i="2"/>
  <c r="E521" i="2"/>
  <c r="E522" i="2"/>
  <c r="E523" i="2"/>
  <c r="E524" i="2"/>
  <c r="E525" i="2"/>
  <c r="H525" i="2" s="1"/>
  <c r="E526" i="2"/>
  <c r="E527" i="2"/>
  <c r="E528" i="2"/>
  <c r="E529" i="2"/>
  <c r="E530" i="2"/>
  <c r="E531" i="2"/>
  <c r="H531" i="2" s="1"/>
  <c r="E532" i="2"/>
  <c r="E533" i="2"/>
  <c r="E534" i="2"/>
  <c r="E535" i="2"/>
  <c r="H535" i="2" s="1"/>
  <c r="E536" i="2"/>
  <c r="E537" i="2"/>
  <c r="E538" i="2"/>
  <c r="E539" i="2"/>
  <c r="E540" i="2"/>
  <c r="E541" i="2"/>
  <c r="E542" i="2"/>
  <c r="E543" i="2"/>
  <c r="H543" i="2" s="1"/>
  <c r="E544" i="2"/>
  <c r="E545" i="2"/>
  <c r="E546" i="2"/>
  <c r="E547" i="2"/>
  <c r="E548" i="2"/>
  <c r="E549" i="2"/>
  <c r="H549" i="2" s="1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H581" i="2" s="1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H597" i="2" s="1"/>
  <c r="E598" i="2"/>
  <c r="E599" i="2"/>
  <c r="E600" i="2"/>
  <c r="E601" i="2"/>
  <c r="E602" i="2"/>
  <c r="E603" i="2"/>
  <c r="E604" i="2"/>
  <c r="E605" i="2"/>
  <c r="E606" i="2"/>
  <c r="E607" i="2"/>
  <c r="E608" i="2"/>
  <c r="E609" i="2"/>
  <c r="H609" i="2" s="1"/>
  <c r="E610" i="2"/>
  <c r="E611" i="2"/>
  <c r="E612" i="2"/>
  <c r="E613" i="2"/>
  <c r="E614" i="2"/>
  <c r="E615" i="2"/>
  <c r="E616" i="2"/>
  <c r="E617" i="2"/>
  <c r="E618" i="2"/>
  <c r="E619" i="2"/>
  <c r="E620" i="2"/>
  <c r="E621" i="2"/>
  <c r="H621" i="2" s="1"/>
  <c r="E622" i="2"/>
  <c r="E623" i="2"/>
  <c r="E624" i="2"/>
  <c r="E625" i="2"/>
  <c r="E626" i="2"/>
  <c r="E627" i="2"/>
  <c r="E628" i="2"/>
  <c r="H628" i="2" s="1"/>
  <c r="E629" i="2"/>
  <c r="H629" i="2" s="1"/>
  <c r="E630" i="2"/>
  <c r="E631" i="2"/>
  <c r="E632" i="2"/>
  <c r="H632" i="2" s="1"/>
  <c r="E633" i="2"/>
  <c r="E634" i="2"/>
  <c r="E635" i="2"/>
  <c r="E636" i="2"/>
  <c r="H636" i="2" s="1"/>
  <c r="E637" i="2"/>
  <c r="E638" i="2"/>
  <c r="E639" i="2"/>
  <c r="E640" i="2"/>
  <c r="E641" i="2"/>
  <c r="E642" i="2"/>
  <c r="E643" i="2"/>
  <c r="E644" i="2"/>
  <c r="H644" i="2" s="1"/>
  <c r="E645" i="2"/>
  <c r="E646" i="2"/>
  <c r="E647" i="2"/>
  <c r="E648" i="2"/>
  <c r="E649" i="2"/>
  <c r="E650" i="2"/>
  <c r="E651" i="2"/>
  <c r="E652" i="2"/>
  <c r="H652" i="2" s="1"/>
  <c r="E653" i="2"/>
  <c r="E654" i="2"/>
  <c r="E655" i="2"/>
  <c r="E656" i="2"/>
  <c r="E657" i="2"/>
  <c r="E658" i="2"/>
  <c r="E659" i="2"/>
  <c r="H659" i="2" s="1"/>
  <c r="E660" i="2"/>
  <c r="H660" i="2" s="1"/>
  <c r="E661" i="2"/>
  <c r="E662" i="2"/>
  <c r="E663" i="2"/>
  <c r="E664" i="2"/>
  <c r="E665" i="2"/>
  <c r="E666" i="2"/>
  <c r="E667" i="2"/>
  <c r="E668" i="2"/>
  <c r="H668" i="2" s="1"/>
  <c r="E669" i="2"/>
  <c r="H669" i="2" s="1"/>
  <c r="E670" i="2"/>
  <c r="E671" i="2"/>
  <c r="E672" i="2"/>
  <c r="E673" i="2"/>
  <c r="E674" i="2"/>
  <c r="E675" i="2"/>
  <c r="H675" i="2" s="1"/>
  <c r="E676" i="2"/>
  <c r="H676" i="2" s="1"/>
  <c r="E677" i="2"/>
  <c r="E678" i="2"/>
  <c r="E679" i="2"/>
  <c r="E680" i="2"/>
  <c r="E681" i="2"/>
  <c r="E682" i="2"/>
  <c r="E683" i="2"/>
  <c r="E684" i="2"/>
  <c r="H684" i="2" s="1"/>
  <c r="E685" i="2"/>
  <c r="E686" i="2"/>
  <c r="E687" i="2"/>
  <c r="E688" i="2"/>
  <c r="E689" i="2"/>
  <c r="E690" i="2"/>
  <c r="E691" i="2"/>
  <c r="E692" i="2"/>
  <c r="H692" i="2" s="1"/>
  <c r="E693" i="2"/>
  <c r="E694" i="2"/>
  <c r="E695" i="2"/>
  <c r="E696" i="2"/>
  <c r="E697" i="2"/>
  <c r="E698" i="2"/>
  <c r="E699" i="2"/>
  <c r="E700" i="2"/>
  <c r="H700" i="2" s="1"/>
  <c r="E701" i="2"/>
  <c r="E702" i="2"/>
  <c r="E703" i="2"/>
  <c r="E704" i="2"/>
  <c r="E705" i="2"/>
  <c r="E706" i="2"/>
  <c r="E707" i="2"/>
  <c r="E708" i="2"/>
  <c r="H708" i="2" s="1"/>
  <c r="E709" i="2"/>
  <c r="E710" i="2"/>
  <c r="E711" i="2"/>
  <c r="E712" i="2"/>
  <c r="E713" i="2"/>
  <c r="E714" i="2"/>
  <c r="E715" i="2"/>
  <c r="E716" i="2"/>
  <c r="H716" i="2" s="1"/>
  <c r="E717" i="2"/>
  <c r="E718" i="2"/>
  <c r="E719" i="2"/>
  <c r="E720" i="2"/>
  <c r="E721" i="2"/>
  <c r="E722" i="2"/>
  <c r="E723" i="2"/>
  <c r="E724" i="2"/>
  <c r="H724" i="2" s="1"/>
  <c r="E725" i="2"/>
  <c r="H725" i="2" s="1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H740" i="2" s="1"/>
  <c r="E741" i="2"/>
  <c r="H741" i="2" s="1"/>
  <c r="E742" i="2"/>
  <c r="E743" i="2"/>
  <c r="E744" i="2"/>
  <c r="E745" i="2"/>
  <c r="E746" i="2"/>
  <c r="E747" i="2"/>
  <c r="E748" i="2"/>
  <c r="H748" i="2" s="1"/>
  <c r="E749" i="2"/>
  <c r="E750" i="2"/>
  <c r="E751" i="2"/>
  <c r="E752" i="2"/>
  <c r="E753" i="2"/>
  <c r="E754" i="2"/>
  <c r="E755" i="2"/>
  <c r="E756" i="2"/>
  <c r="H756" i="2" s="1"/>
  <c r="E757" i="2"/>
  <c r="E758" i="2"/>
  <c r="E759" i="2"/>
  <c r="E760" i="2"/>
  <c r="H760" i="2" s="1"/>
  <c r="E761" i="2"/>
  <c r="E762" i="2"/>
  <c r="E763" i="2"/>
  <c r="E764" i="2"/>
  <c r="H764" i="2" s="1"/>
  <c r="E765" i="2"/>
  <c r="E766" i="2"/>
  <c r="E767" i="2"/>
  <c r="E768" i="2"/>
  <c r="E769" i="2"/>
  <c r="E770" i="2"/>
  <c r="E771" i="2"/>
  <c r="E772" i="2"/>
  <c r="E773" i="2"/>
  <c r="E774" i="2"/>
  <c r="H774" i="2" s="1"/>
  <c r="E775" i="2"/>
  <c r="E776" i="2"/>
  <c r="E777" i="2"/>
  <c r="E778" i="2"/>
  <c r="E779" i="2"/>
  <c r="E780" i="2"/>
  <c r="H780" i="2" s="1"/>
  <c r="E781" i="2"/>
  <c r="E782" i="2"/>
  <c r="E783" i="2"/>
  <c r="E784" i="2"/>
  <c r="E785" i="2"/>
  <c r="E786" i="2"/>
  <c r="E787" i="2"/>
  <c r="E788" i="2"/>
  <c r="E789" i="2"/>
  <c r="E790" i="2"/>
  <c r="E791" i="2"/>
  <c r="E792" i="2"/>
  <c r="H792" i="2" s="1"/>
  <c r="E793" i="2"/>
  <c r="E794" i="2"/>
  <c r="E795" i="2"/>
  <c r="E796" i="2"/>
  <c r="H796" i="2" s="1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H812" i="2" s="1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H828" i="2" s="1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H844" i="2" s="1"/>
  <c r="H677" i="2"/>
  <c r="C9" i="1"/>
  <c r="C10" i="1"/>
  <c r="C11" i="1"/>
  <c r="C12" i="1"/>
  <c r="B9" i="1"/>
  <c r="B10" i="1"/>
  <c r="B11" i="1"/>
  <c r="B12" i="1"/>
  <c r="G10" i="3" l="1"/>
  <c r="G12" i="3"/>
  <c r="G40" i="3"/>
  <c r="G42" i="3"/>
  <c r="G27" i="3"/>
  <c r="BJ674" i="2"/>
  <c r="BJ702" i="2"/>
  <c r="BJ718" i="2"/>
  <c r="BJ738" i="2"/>
  <c r="H372" i="2"/>
  <c r="CB7" i="2"/>
  <c r="BJ205" i="2"/>
  <c r="H171" i="2"/>
  <c r="BJ326" i="2"/>
  <c r="BJ667" i="2"/>
  <c r="BJ779" i="2"/>
  <c r="BS59" i="2"/>
  <c r="BJ385" i="2"/>
  <c r="BJ391" i="2"/>
  <c r="BJ475" i="2"/>
  <c r="BJ479" i="2"/>
  <c r="BJ481" i="2"/>
  <c r="BJ513" i="2"/>
  <c r="BJ519" i="2"/>
  <c r="BJ613" i="2"/>
  <c r="BJ629" i="2"/>
  <c r="BJ633" i="2"/>
  <c r="BJ649" i="2"/>
  <c r="BJ653" i="2"/>
  <c r="BJ657" i="2"/>
  <c r="BJ661" i="2"/>
  <c r="BJ665" i="2"/>
  <c r="BJ789" i="2"/>
  <c r="BJ793" i="2"/>
  <c r="BJ797" i="2"/>
  <c r="BJ801" i="2"/>
  <c r="BJ837" i="2"/>
  <c r="CB98" i="2"/>
  <c r="BS8" i="2"/>
  <c r="CB9" i="2"/>
  <c r="BS16" i="2"/>
  <c r="BJ51" i="2"/>
  <c r="CB57" i="2"/>
  <c r="BJ75" i="2"/>
  <c r="BS116" i="2"/>
  <c r="BS120" i="2"/>
  <c r="CB121" i="2"/>
  <c r="BS124" i="2"/>
  <c r="BJ168" i="2"/>
  <c r="BJ180" i="2"/>
  <c r="BJ220" i="2"/>
  <c r="BJ288" i="2"/>
  <c r="BJ306" i="2"/>
  <c r="CB124" i="2"/>
  <c r="CB126" i="2"/>
  <c r="CB128" i="2"/>
  <c r="CB130" i="2"/>
  <c r="CB132" i="2"/>
  <c r="CB148" i="2"/>
  <c r="CB150" i="2"/>
  <c r="CB154" i="2"/>
  <c r="CB238" i="2"/>
  <c r="CB242" i="2"/>
  <c r="CB244" i="2"/>
  <c r="CB246" i="2"/>
  <c r="CB276" i="2"/>
  <c r="CB308" i="2"/>
  <c r="CB316" i="2"/>
  <c r="BJ342" i="2"/>
  <c r="BJ542" i="2"/>
  <c r="BJ571" i="2"/>
  <c r="BJ595" i="2"/>
  <c r="CB376" i="2"/>
  <c r="CB378" i="2"/>
  <c r="CB394" i="2"/>
  <c r="CB406" i="2"/>
  <c r="CB410" i="2"/>
  <c r="CB428" i="2"/>
  <c r="CB472" i="2"/>
  <c r="CB474" i="2"/>
  <c r="CB506" i="2"/>
  <c r="CB514" i="2"/>
  <c r="CB516" i="2"/>
  <c r="BJ748" i="2"/>
  <c r="BJ804" i="2"/>
  <c r="BJ812" i="2"/>
  <c r="BS34" i="2"/>
  <c r="BS66" i="2"/>
  <c r="CB71" i="2"/>
  <c r="CB99" i="2"/>
  <c r="BJ101" i="2"/>
  <c r="BS106" i="2"/>
  <c r="BJ109" i="2"/>
  <c r="BS110" i="2"/>
  <c r="BJ673" i="2"/>
  <c r="BJ8" i="2"/>
  <c r="BS17" i="2"/>
  <c r="CB18" i="2"/>
  <c r="CB165" i="2"/>
  <c r="CB359" i="2"/>
  <c r="CB361" i="2"/>
  <c r="CB367" i="2"/>
  <c r="CB407" i="2"/>
  <c r="CB409" i="2"/>
  <c r="CB411" i="2"/>
  <c r="CB417" i="2"/>
  <c r="CB419" i="2"/>
  <c r="CB423" i="2"/>
  <c r="CB425" i="2"/>
  <c r="CB427" i="2"/>
  <c r="CB493" i="2"/>
  <c r="CB497" i="2"/>
  <c r="CB517" i="2"/>
  <c r="BJ642" i="2"/>
  <c r="BJ650" i="2"/>
  <c r="BJ666" i="2"/>
  <c r="BJ99" i="2"/>
  <c r="BS100" i="2"/>
  <c r="CB113" i="2"/>
  <c r="BS123" i="2"/>
  <c r="CB156" i="2"/>
  <c r="CB176" i="2"/>
  <c r="CB188" i="2"/>
  <c r="CB198" i="2"/>
  <c r="CB212" i="2"/>
  <c r="CB304" i="2"/>
  <c r="BJ24" i="2"/>
  <c r="BS25" i="2"/>
  <c r="CB26" i="2"/>
  <c r="CB30" i="2"/>
  <c r="BJ32" i="2"/>
  <c r="BS33" i="2"/>
  <c r="CB34" i="2"/>
  <c r="BJ72" i="2"/>
  <c r="BJ133" i="2"/>
  <c r="BJ137" i="2"/>
  <c r="BJ139" i="2"/>
  <c r="BJ143" i="2"/>
  <c r="BJ151" i="2"/>
  <c r="BJ153" i="2"/>
  <c r="BJ249" i="2"/>
  <c r="CB334" i="2"/>
  <c r="CB400" i="2"/>
  <c r="CB446" i="2"/>
  <c r="CB450" i="2"/>
  <c r="BJ668" i="2"/>
  <c r="BJ23" i="2"/>
  <c r="CB65" i="2"/>
  <c r="BJ71" i="2"/>
  <c r="CB73" i="2"/>
  <c r="CB225" i="2"/>
  <c r="CB229" i="2"/>
  <c r="CB315" i="2"/>
  <c r="CB319" i="2"/>
  <c r="CB321" i="2"/>
  <c r="CB323" i="2"/>
  <c r="CB325" i="2"/>
  <c r="BJ405" i="2"/>
  <c r="BJ573" i="2"/>
  <c r="CB28" i="2"/>
  <c r="BS31" i="2"/>
  <c r="BS67" i="2"/>
  <c r="BS84" i="2"/>
  <c r="BJ87" i="2"/>
  <c r="BJ138" i="2"/>
  <c r="BJ140" i="2"/>
  <c r="BJ142" i="2"/>
  <c r="BJ144" i="2"/>
  <c r="BJ146" i="2"/>
  <c r="BJ224" i="2"/>
  <c r="BJ234" i="2"/>
  <c r="BJ238" i="2"/>
  <c r="BJ248" i="2"/>
  <c r="BJ250" i="2"/>
  <c r="BJ254" i="2"/>
  <c r="BJ264" i="2"/>
  <c r="BJ286" i="2"/>
  <c r="BJ310" i="2"/>
  <c r="BJ312" i="2"/>
  <c r="BJ314" i="2"/>
  <c r="CB401" i="2"/>
  <c r="CB435" i="2"/>
  <c r="CB459" i="2"/>
  <c r="BJ598" i="2"/>
  <c r="BJ697" i="2"/>
  <c r="BJ721" i="2"/>
  <c r="BJ745" i="2"/>
  <c r="BJ10" i="2"/>
  <c r="CB104" i="2"/>
  <c r="BJ106" i="2"/>
  <c r="CB112" i="2"/>
  <c r="BJ358" i="2"/>
  <c r="BJ380" i="2"/>
  <c r="BJ382" i="2"/>
  <c r="BJ390" i="2"/>
  <c r="BJ468" i="2"/>
  <c r="BJ476" i="2"/>
  <c r="BJ480" i="2"/>
  <c r="BJ490" i="2"/>
  <c r="BJ498" i="2"/>
  <c r="BJ510" i="2"/>
  <c r="BJ603" i="2"/>
  <c r="BJ746" i="2"/>
  <c r="BJ750" i="2"/>
  <c r="BJ754" i="2"/>
  <c r="BJ758" i="2"/>
  <c r="BJ770" i="2"/>
  <c r="BJ778" i="2"/>
  <c r="BJ802" i="2"/>
  <c r="BJ806" i="2"/>
  <c r="BJ810" i="2"/>
  <c r="BJ834" i="2"/>
  <c r="CB10" i="2"/>
  <c r="BJ12" i="2"/>
  <c r="BJ37" i="2"/>
  <c r="CB72" i="2"/>
  <c r="CB76" i="2"/>
  <c r="BJ78" i="2"/>
  <c r="BS79" i="2"/>
  <c r="BJ82" i="2"/>
  <c r="BS83" i="2"/>
  <c r="BJ86" i="2"/>
  <c r="CB177" i="2"/>
  <c r="CB340" i="2"/>
  <c r="BJ400" i="2"/>
  <c r="BJ487" i="2"/>
  <c r="BJ495" i="2"/>
  <c r="CB520" i="2"/>
  <c r="CB536" i="2"/>
  <c r="BJ564" i="2"/>
  <c r="BJ592" i="2"/>
  <c r="BJ643" i="2"/>
  <c r="BJ677" i="2"/>
  <c r="BJ681" i="2"/>
  <c r="BJ11" i="2"/>
  <c r="BS12" i="2"/>
  <c r="CB42" i="2"/>
  <c r="BJ48" i="2"/>
  <c r="BJ52" i="2"/>
  <c r="BS53" i="2"/>
  <c r="CB54" i="2"/>
  <c r="BJ60" i="2"/>
  <c r="BJ77" i="2"/>
  <c r="BJ126" i="2"/>
  <c r="BJ176" i="2"/>
  <c r="BJ182" i="2"/>
  <c r="BJ190" i="2"/>
  <c r="BJ192" i="2"/>
  <c r="BJ202" i="2"/>
  <c r="BJ210" i="2"/>
  <c r="CB293" i="2"/>
  <c r="CB303" i="2"/>
  <c r="CB305" i="2"/>
  <c r="BJ345" i="2"/>
  <c r="BJ353" i="2"/>
  <c r="BJ355" i="2"/>
  <c r="BJ432" i="2"/>
  <c r="BJ434" i="2"/>
  <c r="BJ436" i="2"/>
  <c r="BJ440" i="2"/>
  <c r="BJ442" i="2"/>
  <c r="BJ444" i="2"/>
  <c r="BJ448" i="2"/>
  <c r="BJ450" i="2"/>
  <c r="BJ456" i="2"/>
  <c r="BJ458" i="2"/>
  <c r="CB481" i="2"/>
  <c r="BJ523" i="2"/>
  <c r="BJ616" i="2"/>
  <c r="BJ825" i="2"/>
  <c r="BJ833" i="2"/>
  <c r="CB29" i="2"/>
  <c r="CB37" i="2"/>
  <c r="CB61" i="2"/>
  <c r="BJ63" i="2"/>
  <c r="BS64" i="2"/>
  <c r="CB70" i="2"/>
  <c r="BJ76" i="2"/>
  <c r="BS77" i="2"/>
  <c r="BJ88" i="2"/>
  <c r="CB90" i="2"/>
  <c r="BJ92" i="2"/>
  <c r="BJ96" i="2"/>
  <c r="BS114" i="2"/>
  <c r="CB115" i="2"/>
  <c r="BJ117" i="2"/>
  <c r="CB119" i="2"/>
  <c r="BJ121" i="2"/>
  <c r="BS122" i="2"/>
  <c r="CB178" i="2"/>
  <c r="CB180" i="2"/>
  <c r="CB216" i="2"/>
  <c r="CB222" i="2"/>
  <c r="BJ268" i="2"/>
  <c r="BJ276" i="2"/>
  <c r="BJ294" i="2"/>
  <c r="BJ296" i="2"/>
  <c r="BJ308" i="2"/>
  <c r="CB327" i="2"/>
  <c r="CB329" i="2"/>
  <c r="BJ377" i="2"/>
  <c r="BJ379" i="2"/>
  <c r="BJ381" i="2"/>
  <c r="CB539" i="2"/>
  <c r="CB543" i="2"/>
  <c r="BJ550" i="2"/>
  <c r="BJ554" i="2"/>
  <c r="BJ558" i="2"/>
  <c r="BJ570" i="2"/>
  <c r="BJ679" i="2"/>
  <c r="BJ683" i="2"/>
  <c r="BJ695" i="2"/>
  <c r="BJ731" i="2"/>
  <c r="BJ794" i="2"/>
  <c r="BJ826" i="2"/>
  <c r="BJ21" i="2"/>
  <c r="BS22" i="2"/>
  <c r="BS43" i="2"/>
  <c r="CB44" i="2"/>
  <c r="BJ46" i="2"/>
  <c r="CB60" i="2"/>
  <c r="BJ62" i="2"/>
  <c r="CB64" i="2"/>
  <c r="CB69" i="2"/>
  <c r="BS92" i="2"/>
  <c r="CB97" i="2"/>
  <c r="CB114" i="2"/>
  <c r="BJ116" i="2"/>
  <c r="BS117" i="2"/>
  <c r="BS121" i="2"/>
  <c r="CB122" i="2"/>
  <c r="BJ155" i="2"/>
  <c r="BJ157" i="2"/>
  <c r="BJ159" i="2"/>
  <c r="BJ173" i="2"/>
  <c r="BJ213" i="2"/>
  <c r="BJ215" i="2"/>
  <c r="CB254" i="2"/>
  <c r="CB300" i="2"/>
  <c r="CB302" i="2"/>
  <c r="BJ330" i="2"/>
  <c r="BJ332" i="2"/>
  <c r="BJ334" i="2"/>
  <c r="BJ336" i="2"/>
  <c r="BJ338" i="2"/>
  <c r="BJ340" i="2"/>
  <c r="CB383" i="2"/>
  <c r="CB385" i="2"/>
  <c r="BJ415" i="2"/>
  <c r="BJ417" i="2"/>
  <c r="BJ433" i="2"/>
  <c r="BJ435" i="2"/>
  <c r="BJ441" i="2"/>
  <c r="BJ451" i="2"/>
  <c r="BJ457" i="2"/>
  <c r="BJ459" i="2"/>
  <c r="BJ465" i="2"/>
  <c r="BJ528" i="2"/>
  <c r="BJ536" i="2"/>
  <c r="BJ540" i="2"/>
  <c r="BJ622" i="2"/>
  <c r="BJ638" i="2"/>
  <c r="BJ763" i="2"/>
  <c r="BJ771" i="2"/>
  <c r="BJ835" i="2"/>
  <c r="BJ843" i="2"/>
  <c r="BJ287" i="2"/>
  <c r="BJ289" i="2"/>
  <c r="BJ291" i="2"/>
  <c r="BS7" i="2"/>
  <c r="BJ19" i="2"/>
  <c r="BJ27" i="2"/>
  <c r="BS28" i="2"/>
  <c r="BJ31" i="2"/>
  <c r="CB43" i="2"/>
  <c r="BJ45" i="2"/>
  <c r="BS46" i="2"/>
  <c r="CB174" i="2"/>
  <c r="CB253" i="2"/>
  <c r="CB255" i="2"/>
  <c r="CB257" i="2"/>
  <c r="CB259" i="2"/>
  <c r="CB261" i="2"/>
  <c r="CB277" i="2"/>
  <c r="CB281" i="2"/>
  <c r="CB283" i="2"/>
  <c r="CB285" i="2"/>
  <c r="CB12" i="2"/>
  <c r="BS15" i="2"/>
  <c r="CB20" i="2"/>
  <c r="AI405" i="2"/>
  <c r="AI605" i="2"/>
  <c r="AI613" i="2"/>
  <c r="AI681" i="2"/>
  <c r="CB24" i="2"/>
  <c r="BJ95" i="2"/>
  <c r="CB118" i="2"/>
  <c r="BJ120" i="2"/>
  <c r="BJ181" i="2"/>
  <c r="BJ185" i="2"/>
  <c r="BJ189" i="2"/>
  <c r="BJ193" i="2"/>
  <c r="BJ197" i="2"/>
  <c r="BJ199" i="2"/>
  <c r="BJ203" i="2"/>
  <c r="CB342" i="2"/>
  <c r="CB346" i="2"/>
  <c r="CB352" i="2"/>
  <c r="CB360" i="2"/>
  <c r="BS18" i="2"/>
  <c r="BJ29" i="2"/>
  <c r="CB31" i="2"/>
  <c r="BS35" i="2"/>
  <c r="CB36" i="2"/>
  <c r="BS52" i="2"/>
  <c r="CB53" i="2"/>
  <c r="BJ55" i="2"/>
  <c r="BS56" i="2"/>
  <c r="BJ59" i="2"/>
  <c r="BJ331" i="2"/>
  <c r="BJ333" i="2"/>
  <c r="BJ337" i="2"/>
  <c r="BJ339" i="2"/>
  <c r="AI506" i="2"/>
  <c r="AI538" i="2"/>
  <c r="AI683" i="2"/>
  <c r="CB5" i="2"/>
  <c r="BJ7" i="2"/>
  <c r="CB87" i="2"/>
  <c r="BJ93" i="2"/>
  <c r="BS94" i="2"/>
  <c r="CB95" i="2"/>
  <c r="BJ118" i="2"/>
  <c r="BJ152" i="2"/>
  <c r="BJ156" i="2"/>
  <c r="BJ162" i="2"/>
  <c r="BJ164" i="2"/>
  <c r="BJ170" i="2"/>
  <c r="BJ172" i="2"/>
  <c r="BJ174" i="2"/>
  <c r="CB470" i="2"/>
  <c r="BJ509" i="2"/>
  <c r="BJ560" i="2"/>
  <c r="BJ599" i="2"/>
  <c r="BJ635" i="2"/>
  <c r="BJ816" i="2"/>
  <c r="BJ820" i="2"/>
  <c r="BJ39" i="2"/>
  <c r="CB41" i="2"/>
  <c r="BS44" i="2"/>
  <c r="CB45" i="2"/>
  <c r="BJ47" i="2"/>
  <c r="BJ56" i="2"/>
  <c r="BJ61" i="2"/>
  <c r="BS62" i="2"/>
  <c r="CB63" i="2"/>
  <c r="BJ65" i="2"/>
  <c r="BS71" i="2"/>
  <c r="CB77" i="2"/>
  <c r="BS101" i="2"/>
  <c r="CB102" i="2"/>
  <c r="BJ104" i="2"/>
  <c r="BS105" i="2"/>
  <c r="BS109" i="2"/>
  <c r="CB110" i="2"/>
  <c r="BJ127" i="2"/>
  <c r="BJ129" i="2"/>
  <c r="CB140" i="2"/>
  <c r="CB162" i="2"/>
  <c r="CB172" i="2"/>
  <c r="BJ178" i="2"/>
  <c r="CB181" i="2"/>
  <c r="CB193" i="2"/>
  <c r="CB195" i="2"/>
  <c r="CB197" i="2"/>
  <c r="CB209" i="2"/>
  <c r="BJ217" i="2"/>
  <c r="BJ225" i="2"/>
  <c r="BJ227" i="2"/>
  <c r="CB232" i="2"/>
  <c r="CB236" i="2"/>
  <c r="BJ256" i="2"/>
  <c r="BJ260" i="2"/>
  <c r="BJ272" i="2"/>
  <c r="BJ278" i="2"/>
  <c r="BJ280" i="2"/>
  <c r="BJ318" i="2"/>
  <c r="BJ320" i="2"/>
  <c r="CB331" i="2"/>
  <c r="BJ361" i="2"/>
  <c r="BJ367" i="2"/>
  <c r="CB392" i="2"/>
  <c r="BJ408" i="2"/>
  <c r="BJ410" i="2"/>
  <c r="CB433" i="2"/>
  <c r="CB441" i="2"/>
  <c r="CB443" i="2"/>
  <c r="CB451" i="2"/>
  <c r="CB455" i="2"/>
  <c r="CB457" i="2"/>
  <c r="BJ473" i="2"/>
  <c r="CB476" i="2"/>
  <c r="BJ515" i="2"/>
  <c r="BJ549" i="2"/>
  <c r="BJ557" i="2"/>
  <c r="BJ565" i="2"/>
  <c r="BJ577" i="2"/>
  <c r="BJ581" i="2"/>
  <c r="BJ585" i="2"/>
  <c r="BJ596" i="2"/>
  <c r="BJ600" i="2"/>
  <c r="BJ604" i="2"/>
  <c r="BJ620" i="2"/>
  <c r="BJ628" i="2"/>
  <c r="BJ632" i="2"/>
  <c r="BJ658" i="2"/>
  <c r="BJ669" i="2"/>
  <c r="BJ676" i="2"/>
  <c r="BJ680" i="2"/>
  <c r="BJ747" i="2"/>
  <c r="BJ805" i="2"/>
  <c r="BJ809" i="2"/>
  <c r="BJ844" i="2"/>
  <c r="BJ231" i="2"/>
  <c r="BJ235" i="2"/>
  <c r="BJ237" i="2"/>
  <c r="BJ243" i="2"/>
  <c r="BJ245" i="2"/>
  <c r="CB260" i="2"/>
  <c r="CB297" i="2"/>
  <c r="CB299" i="2"/>
  <c r="CB301" i="2"/>
  <c r="CB341" i="2"/>
  <c r="CB345" i="2"/>
  <c r="CB349" i="2"/>
  <c r="CB357" i="2"/>
  <c r="BJ369" i="2"/>
  <c r="CB402" i="2"/>
  <c r="CB404" i="2"/>
  <c r="CB463" i="2"/>
  <c r="CB465" i="2"/>
  <c r="CB467" i="2"/>
  <c r="CB482" i="2"/>
  <c r="CB486" i="2"/>
  <c r="CB488" i="2"/>
  <c r="BJ506" i="2"/>
  <c r="CB511" i="2"/>
  <c r="CB526" i="2"/>
  <c r="CB534" i="2"/>
  <c r="BJ538" i="2"/>
  <c r="CB541" i="2"/>
  <c r="BJ597" i="2"/>
  <c r="BJ692" i="2"/>
  <c r="BJ696" i="2"/>
  <c r="BJ716" i="2"/>
  <c r="BJ724" i="2"/>
  <c r="BJ728" i="2"/>
  <c r="BJ732" i="2"/>
  <c r="BJ782" i="2"/>
  <c r="BJ786" i="2"/>
  <c r="BJ798" i="2"/>
  <c r="BJ813" i="2"/>
  <c r="BJ817" i="2"/>
  <c r="BJ829" i="2"/>
  <c r="BS20" i="2"/>
  <c r="CB52" i="2"/>
  <c r="BJ54" i="2"/>
  <c r="BS74" i="2"/>
  <c r="CB92" i="2"/>
  <c r="BJ94" i="2"/>
  <c r="BS95" i="2"/>
  <c r="BS108" i="2"/>
  <c r="BJ119" i="2"/>
  <c r="CB131" i="2"/>
  <c r="CB133" i="2"/>
  <c r="CB135" i="2"/>
  <c r="CB137" i="2"/>
  <c r="CB139" i="2"/>
  <c r="CB141" i="2"/>
  <c r="CB143" i="2"/>
  <c r="CB145" i="2"/>
  <c r="CB147" i="2"/>
  <c r="CB149" i="2"/>
  <c r="CB153" i="2"/>
  <c r="BJ177" i="2"/>
  <c r="BJ198" i="2"/>
  <c r="BJ214" i="2"/>
  <c r="BJ216" i="2"/>
  <c r="CB264" i="2"/>
  <c r="CB268" i="2"/>
  <c r="CB280" i="2"/>
  <c r="CB282" i="2"/>
  <c r="CB307" i="2"/>
  <c r="BJ309" i="2"/>
  <c r="CB320" i="2"/>
  <c r="CB322" i="2"/>
  <c r="BJ344" i="2"/>
  <c r="BJ346" i="2"/>
  <c r="BJ350" i="2"/>
  <c r="BJ352" i="2"/>
  <c r="BJ354" i="2"/>
  <c r="BJ356" i="2"/>
  <c r="CB377" i="2"/>
  <c r="BJ393" i="2"/>
  <c r="BJ399" i="2"/>
  <c r="CB418" i="2"/>
  <c r="CB420" i="2"/>
  <c r="CB422" i="2"/>
  <c r="CB424" i="2"/>
  <c r="CB426" i="2"/>
  <c r="BJ460" i="2"/>
  <c r="BJ464" i="2"/>
  <c r="BJ466" i="2"/>
  <c r="BJ489" i="2"/>
  <c r="CB498" i="2"/>
  <c r="BJ512" i="2"/>
  <c r="CB513" i="2"/>
  <c r="BJ529" i="2"/>
  <c r="BJ531" i="2"/>
  <c r="BJ533" i="2"/>
  <c r="BJ566" i="2"/>
  <c r="BJ625" i="2"/>
  <c r="BJ701" i="2"/>
  <c r="BJ705" i="2"/>
  <c r="BJ709" i="2"/>
  <c r="BJ713" i="2"/>
  <c r="BJ725" i="2"/>
  <c r="BJ729" i="2"/>
  <c r="BJ733" i="2"/>
  <c r="BJ737" i="2"/>
  <c r="BJ764" i="2"/>
  <c r="BJ787" i="2"/>
  <c r="BJ818" i="2"/>
  <c r="BJ822" i="2"/>
  <c r="BJ830" i="2"/>
  <c r="BJ841" i="2"/>
  <c r="CB163" i="2"/>
  <c r="CB167" i="2"/>
  <c r="CB169" i="2"/>
  <c r="CB171" i="2"/>
  <c r="CB182" i="2"/>
  <c r="CB184" i="2"/>
  <c r="CB202" i="2"/>
  <c r="CB206" i="2"/>
  <c r="CB208" i="2"/>
  <c r="BJ228" i="2"/>
  <c r="BJ269" i="2"/>
  <c r="BJ279" i="2"/>
  <c r="BJ304" i="2"/>
  <c r="CB389" i="2"/>
  <c r="CB391" i="2"/>
  <c r="CB393" i="2"/>
  <c r="CB430" i="2"/>
  <c r="CB432" i="2"/>
  <c r="CB434" i="2"/>
  <c r="CB436" i="2"/>
  <c r="CB440" i="2"/>
  <c r="CB442" i="2"/>
  <c r="CB456" i="2"/>
  <c r="CB458" i="2"/>
  <c r="BJ472" i="2"/>
  <c r="BJ474" i="2"/>
  <c r="CB475" i="2"/>
  <c r="BJ497" i="2"/>
  <c r="BJ547" i="2"/>
  <c r="BJ559" i="2"/>
  <c r="BJ602" i="2"/>
  <c r="BJ614" i="2"/>
  <c r="BJ626" i="2"/>
  <c r="BJ634" i="2"/>
  <c r="BJ419" i="2"/>
  <c r="BJ425" i="2"/>
  <c r="BJ427" i="2"/>
  <c r="CB466" i="2"/>
  <c r="CB487" i="2"/>
  <c r="CB489" i="2"/>
  <c r="BJ499" i="2"/>
  <c r="BJ503" i="2"/>
  <c r="BJ520" i="2"/>
  <c r="CB523" i="2"/>
  <c r="CB525" i="2"/>
  <c r="CB527" i="2"/>
  <c r="CB529" i="2"/>
  <c r="CB531" i="2"/>
  <c r="CB533" i="2"/>
  <c r="CB542" i="2"/>
  <c r="BJ678" i="2"/>
  <c r="BJ690" i="2"/>
  <c r="BJ714" i="2"/>
  <c r="BJ722" i="2"/>
  <c r="BJ730" i="2"/>
  <c r="BJ753" i="2"/>
  <c r="BJ757" i="2"/>
  <c r="BJ811" i="2"/>
  <c r="BJ819" i="2"/>
  <c r="BJ827" i="2"/>
  <c r="Z355" i="2"/>
  <c r="Z227" i="2"/>
  <c r="Z163" i="2"/>
  <c r="Z83" i="2"/>
  <c r="BA514" i="2"/>
  <c r="BJ6" i="2"/>
  <c r="CB13" i="2"/>
  <c r="BJ15" i="2"/>
  <c r="BJ20" i="2"/>
  <c r="CB23" i="2"/>
  <c r="BJ25" i="2"/>
  <c r="BS26" i="2"/>
  <c r="BS27" i="2"/>
  <c r="CB39" i="2"/>
  <c r="BJ41" i="2"/>
  <c r="BS42" i="2"/>
  <c r="BS47" i="2"/>
  <c r="CB48" i="2"/>
  <c r="BJ50" i="2"/>
  <c r="BS51" i="2"/>
  <c r="BS57" i="2"/>
  <c r="CB58" i="2"/>
  <c r="BJ66" i="2"/>
  <c r="BJ97" i="2"/>
  <c r="BS99" i="2"/>
  <c r="CB100" i="2"/>
  <c r="BJ112" i="2"/>
  <c r="BS113" i="2"/>
  <c r="BJ134" i="2"/>
  <c r="BJ136" i="2"/>
  <c r="CB166" i="2"/>
  <c r="BJ179" i="2"/>
  <c r="BJ184" i="2"/>
  <c r="BJ186" i="2"/>
  <c r="CB218" i="2"/>
  <c r="CB220" i="2"/>
  <c r="BJ230" i="2"/>
  <c r="BJ232" i="2"/>
  <c r="BJ253" i="2"/>
  <c r="CB270" i="2"/>
  <c r="CB272" i="2"/>
  <c r="BJ5" i="2"/>
  <c r="BS6" i="2"/>
  <c r="BJ9" i="2"/>
  <c r="CB17" i="2"/>
  <c r="BS21" i="2"/>
  <c r="CB22" i="2"/>
  <c r="CB27" i="2"/>
  <c r="BS32" i="2"/>
  <c r="BJ36" i="2"/>
  <c r="BS37" i="2"/>
  <c r="BS72" i="2"/>
  <c r="CB74" i="2"/>
  <c r="BS88" i="2"/>
  <c r="CB89" i="2"/>
  <c r="BJ91" i="2"/>
  <c r="BS93" i="2"/>
  <c r="CB94" i="2"/>
  <c r="BJ102" i="2"/>
  <c r="BS103" i="2"/>
  <c r="CB144" i="2"/>
  <c r="CB146" i="2"/>
  <c r="CB203" i="2"/>
  <c r="CB205" i="2"/>
  <c r="CB207" i="2"/>
  <c r="CB228" i="2"/>
  <c r="BJ246" i="2"/>
  <c r="BJ261" i="2"/>
  <c r="BJ263" i="2"/>
  <c r="CB284" i="2"/>
  <c r="BJ307" i="2"/>
  <c r="BJ316" i="2"/>
  <c r="CB368" i="2"/>
  <c r="BS5" i="2"/>
  <c r="CB6" i="2"/>
  <c r="BS9" i="2"/>
  <c r="BS10" i="2"/>
  <c r="CB11" i="2"/>
  <c r="BJ14" i="2"/>
  <c r="BJ18" i="2"/>
  <c r="BJ44" i="2"/>
  <c r="BS45" i="2"/>
  <c r="CB46" i="2"/>
  <c r="BJ53" i="2"/>
  <c r="BS61" i="2"/>
  <c r="BJ64" i="2"/>
  <c r="BS65" i="2"/>
  <c r="BS70" i="2"/>
  <c r="CB80" i="2"/>
  <c r="BS87" i="2"/>
  <c r="CB88" i="2"/>
  <c r="BJ90" i="2"/>
  <c r="BS91" i="2"/>
  <c r="CB103" i="2"/>
  <c r="BS107" i="2"/>
  <c r="CB108" i="2"/>
  <c r="BJ115" i="2"/>
  <c r="CB117" i="2"/>
  <c r="BJ125" i="2"/>
  <c r="BJ149" i="2"/>
  <c r="CB158" i="2"/>
  <c r="BJ169" i="2"/>
  <c r="CB194" i="2"/>
  <c r="CB196" i="2"/>
  <c r="CB213" i="2"/>
  <c r="CB217" i="2"/>
  <c r="CB219" i="2"/>
  <c r="CB221" i="2"/>
  <c r="CB223" i="2"/>
  <c r="BJ285" i="2"/>
  <c r="BJ298" i="2"/>
  <c r="BJ300" i="2"/>
  <c r="BJ302" i="2"/>
  <c r="CB353" i="2"/>
  <c r="CB355" i="2"/>
  <c r="BJ13" i="2"/>
  <c r="BS14" i="2"/>
  <c r="CB15" i="2"/>
  <c r="BS24" i="2"/>
  <c r="CB25" i="2"/>
  <c r="BS29" i="2"/>
  <c r="BS40" i="2"/>
  <c r="BS49" i="2"/>
  <c r="CB50" i="2"/>
  <c r="CB55" i="2"/>
  <c r="CB66" i="2"/>
  <c r="BJ68" i="2"/>
  <c r="BS69" i="2"/>
  <c r="BJ81" i="2"/>
  <c r="BS82" i="2"/>
  <c r="BS86" i="2"/>
  <c r="BS96" i="2"/>
  <c r="BJ100" i="2"/>
  <c r="BJ105" i="2"/>
  <c r="BS111" i="2"/>
  <c r="BS13" i="2"/>
  <c r="CB14" i="2"/>
  <c r="BJ16" i="2"/>
  <c r="BJ22" i="2"/>
  <c r="BS23" i="2"/>
  <c r="BJ26" i="2"/>
  <c r="BS39" i="2"/>
  <c r="CB40" i="2"/>
  <c r="BJ42" i="2"/>
  <c r="BS58" i="2"/>
  <c r="BS60" i="2"/>
  <c r="BJ67" i="2"/>
  <c r="BS68" i="2"/>
  <c r="CB78" i="2"/>
  <c r="BJ80" i="2"/>
  <c r="BS81" i="2"/>
  <c r="CB82" i="2"/>
  <c r="BJ84" i="2"/>
  <c r="BS85" i="2"/>
  <c r="CB86" i="2"/>
  <c r="CB96" i="2"/>
  <c r="CB111" i="2"/>
  <c r="BS119" i="2"/>
  <c r="BJ122" i="2"/>
  <c r="BJ130" i="2"/>
  <c r="BJ132" i="2"/>
  <c r="CB173" i="2"/>
  <c r="CB185" i="2"/>
  <c r="CB187" i="2"/>
  <c r="CB189" i="2"/>
  <c r="CB191" i="2"/>
  <c r="CB200" i="2"/>
  <c r="CB204" i="2"/>
  <c r="BJ226" i="2"/>
  <c r="CB233" i="2"/>
  <c r="CB235" i="2"/>
  <c r="CB237" i="2"/>
  <c r="CB239" i="2"/>
  <c r="CB241" i="2"/>
  <c r="BJ266" i="2"/>
  <c r="BJ270" i="2"/>
  <c r="BJ329" i="2"/>
  <c r="BJ265" i="2"/>
  <c r="BJ194" i="2"/>
  <c r="BJ196" i="2"/>
  <c r="BJ201" i="2"/>
  <c r="BJ207" i="2"/>
  <c r="BJ218" i="2"/>
  <c r="BJ222" i="2"/>
  <c r="CB230" i="2"/>
  <c r="CB245" i="2"/>
  <c r="BJ247" i="2"/>
  <c r="CB248" i="2"/>
  <c r="CB250" i="2"/>
  <c r="BJ258" i="2"/>
  <c r="CB265" i="2"/>
  <c r="CB267" i="2"/>
  <c r="CB269" i="2"/>
  <c r="BJ275" i="2"/>
  <c r="BJ282" i="2"/>
  <c r="CB287" i="2"/>
  <c r="CB289" i="2"/>
  <c r="CB291" i="2"/>
  <c r="CB296" i="2"/>
  <c r="CB298" i="2"/>
  <c r="BJ313" i="2"/>
  <c r="CB314" i="2"/>
  <c r="BJ322" i="2"/>
  <c r="BJ324" i="2"/>
  <c r="BJ341" i="2"/>
  <c r="CB348" i="2"/>
  <c r="BJ373" i="2"/>
  <c r="BJ375" i="2"/>
  <c r="CB399" i="2"/>
  <c r="BJ407" i="2"/>
  <c r="CB412" i="2"/>
  <c r="BJ420" i="2"/>
  <c r="CB471" i="2"/>
  <c r="BJ477" i="2"/>
  <c r="CB494" i="2"/>
  <c r="BJ511" i="2"/>
  <c r="BJ594" i="2"/>
  <c r="BS112" i="2"/>
  <c r="CB136" i="2"/>
  <c r="CB138" i="2"/>
  <c r="CB142" i="2"/>
  <c r="BJ150" i="2"/>
  <c r="CB155" i="2"/>
  <c r="CB157" i="2"/>
  <c r="CB159" i="2"/>
  <c r="CB161" i="2"/>
  <c r="CB164" i="2"/>
  <c r="BJ183" i="2"/>
  <c r="CB186" i="2"/>
  <c r="CB190" i="2"/>
  <c r="CB192" i="2"/>
  <c r="CB201" i="2"/>
  <c r="BJ209" i="2"/>
  <c r="CB214" i="2"/>
  <c r="BJ229" i="2"/>
  <c r="CB234" i="2"/>
  <c r="BJ242" i="2"/>
  <c r="BJ244" i="2"/>
  <c r="BJ262" i="2"/>
  <c r="CB271" i="2"/>
  <c r="BJ277" i="2"/>
  <c r="CB278" i="2"/>
  <c r="BJ299" i="2"/>
  <c r="BJ301" i="2"/>
  <c r="CB309" i="2"/>
  <c r="CB311" i="2"/>
  <c r="BJ315" i="2"/>
  <c r="BJ328" i="2"/>
  <c r="CB339" i="2"/>
  <c r="BJ360" i="2"/>
  <c r="CB384" i="2"/>
  <c r="BJ409" i="2"/>
  <c r="BJ424" i="2"/>
  <c r="BJ426" i="2"/>
  <c r="CB452" i="2"/>
  <c r="BJ493" i="2"/>
  <c r="CB509" i="2"/>
  <c r="BJ591" i="2"/>
  <c r="CB273" i="2"/>
  <c r="CB275" i="2"/>
  <c r="BJ290" i="2"/>
  <c r="CB295" i="2"/>
  <c r="CB313" i="2"/>
  <c r="BJ317" i="2"/>
  <c r="CB324" i="2"/>
  <c r="BJ349" i="2"/>
  <c r="CB356" i="2"/>
  <c r="BJ366" i="2"/>
  <c r="CB375" i="2"/>
  <c r="BJ383" i="2"/>
  <c r="CB390" i="2"/>
  <c r="BJ396" i="2"/>
  <c r="BJ398" i="2"/>
  <c r="BJ428" i="2"/>
  <c r="CB460" i="2"/>
  <c r="CB464" i="2"/>
  <c r="BJ500" i="2"/>
  <c r="BJ502" i="2"/>
  <c r="BJ572" i="2"/>
  <c r="BJ17" i="2"/>
  <c r="CB21" i="2"/>
  <c r="BJ28" i="2"/>
  <c r="BS30" i="2"/>
  <c r="BJ34" i="2"/>
  <c r="BJ35" i="2"/>
  <c r="BJ40" i="2"/>
  <c r="BS50" i="2"/>
  <c r="BS55" i="2"/>
  <c r="BS73" i="2"/>
  <c r="BS80" i="2"/>
  <c r="BJ83" i="2"/>
  <c r="BJ98" i="2"/>
  <c r="CB106" i="2"/>
  <c r="BJ108" i="2"/>
  <c r="CB116" i="2"/>
  <c r="BJ123" i="2"/>
  <c r="BJ124" i="2"/>
  <c r="CB125" i="2"/>
  <c r="CB127" i="2"/>
  <c r="CB129" i="2"/>
  <c r="BJ141" i="2"/>
  <c r="CB168" i="2"/>
  <c r="CB170" i="2"/>
  <c r="CB175" i="2"/>
  <c r="BJ195" i="2"/>
  <c r="BJ204" i="2"/>
  <c r="BJ206" i="2"/>
  <c r="BJ208" i="2"/>
  <c r="BJ221" i="2"/>
  <c r="CB224" i="2"/>
  <c r="BJ233" i="2"/>
  <c r="BJ241" i="2"/>
  <c r="CB249" i="2"/>
  <c r="CB251" i="2"/>
  <c r="BJ259" i="2"/>
  <c r="CB266" i="2"/>
  <c r="BJ274" i="2"/>
  <c r="BJ281" i="2"/>
  <c r="BJ283" i="2"/>
  <c r="CB286" i="2"/>
  <c r="CB290" i="2"/>
  <c r="BJ305" i="2"/>
  <c r="CB317" i="2"/>
  <c r="BJ321" i="2"/>
  <c r="BJ323" i="2"/>
  <c r="BJ325" i="2"/>
  <c r="CB326" i="2"/>
  <c r="CB347" i="2"/>
  <c r="BJ374" i="2"/>
  <c r="BJ389" i="2"/>
  <c r="BJ406" i="2"/>
  <c r="CB413" i="2"/>
  <c r="BJ527" i="2"/>
  <c r="BJ611" i="2"/>
  <c r="BJ686" i="2"/>
  <c r="BJ742" i="2"/>
  <c r="CB330" i="2"/>
  <c r="CB332" i="2"/>
  <c r="CB343" i="2"/>
  <c r="BJ347" i="2"/>
  <c r="CB363" i="2"/>
  <c r="CB365" i="2"/>
  <c r="CB370" i="2"/>
  <c r="CB372" i="2"/>
  <c r="CB374" i="2"/>
  <c r="CB381" i="2"/>
  <c r="CB386" i="2"/>
  <c r="CB388" i="2"/>
  <c r="CB397" i="2"/>
  <c r="BJ401" i="2"/>
  <c r="BJ403" i="2"/>
  <c r="CB408" i="2"/>
  <c r="BJ412" i="2"/>
  <c r="BJ421" i="2"/>
  <c r="BJ443" i="2"/>
  <c r="CB444" i="2"/>
  <c r="CB448" i="2"/>
  <c r="BJ452" i="2"/>
  <c r="BJ467" i="2"/>
  <c r="CB468" i="2"/>
  <c r="BJ483" i="2"/>
  <c r="CB490" i="2"/>
  <c r="BJ494" i="2"/>
  <c r="CB500" i="2"/>
  <c r="CB502" i="2"/>
  <c r="BJ535" i="2"/>
  <c r="CB538" i="2"/>
  <c r="BJ546" i="2"/>
  <c r="BJ567" i="2"/>
  <c r="BJ574" i="2"/>
  <c r="BJ578" i="2"/>
  <c r="BJ582" i="2"/>
  <c r="BJ586" i="2"/>
  <c r="BJ590" i="2"/>
  <c r="BJ593" i="2"/>
  <c r="BJ606" i="2"/>
  <c r="BJ610" i="2"/>
  <c r="BJ621" i="2"/>
  <c r="BJ636" i="2"/>
  <c r="BJ647" i="2"/>
  <c r="BJ694" i="2"/>
  <c r="BJ698" i="2"/>
  <c r="BJ706" i="2"/>
  <c r="BJ717" i="2"/>
  <c r="BJ739" i="2"/>
  <c r="BJ743" i="2"/>
  <c r="BJ761" i="2"/>
  <c r="BJ765" i="2"/>
  <c r="BJ769" i="2"/>
  <c r="BJ772" i="2"/>
  <c r="BJ776" i="2"/>
  <c r="BJ783" i="2"/>
  <c r="BJ790" i="2"/>
  <c r="BJ836" i="2"/>
  <c r="BJ840" i="2"/>
  <c r="CB414" i="2"/>
  <c r="CB416" i="2"/>
  <c r="BJ423" i="2"/>
  <c r="BJ445" i="2"/>
  <c r="BJ449" i="2"/>
  <c r="CB483" i="2"/>
  <c r="BJ491" i="2"/>
  <c r="BJ501" i="2"/>
  <c r="CB508" i="2"/>
  <c r="CB535" i="2"/>
  <c r="BJ544" i="2"/>
  <c r="BJ583" i="2"/>
  <c r="BJ587" i="2"/>
  <c r="BJ607" i="2"/>
  <c r="BJ618" i="2"/>
  <c r="BJ637" i="2"/>
  <c r="BJ641" i="2"/>
  <c r="BJ644" i="2"/>
  <c r="BJ651" i="2"/>
  <c r="BJ655" i="2"/>
  <c r="BJ662" i="2"/>
  <c r="BJ684" i="2"/>
  <c r="BJ699" i="2"/>
  <c r="BJ707" i="2"/>
  <c r="BJ711" i="2"/>
  <c r="BJ740" i="2"/>
  <c r="BJ744" i="2"/>
  <c r="BJ762" i="2"/>
  <c r="BJ766" i="2"/>
  <c r="BJ773" i="2"/>
  <c r="BJ777" i="2"/>
  <c r="BJ780" i="2"/>
  <c r="CB333" i="2"/>
  <c r="CB335" i="2"/>
  <c r="CB337" i="2"/>
  <c r="BJ348" i="2"/>
  <c r="CB351" i="2"/>
  <c r="BJ357" i="2"/>
  <c r="CB358" i="2"/>
  <c r="CB362" i="2"/>
  <c r="CB364" i="2"/>
  <c r="CB366" i="2"/>
  <c r="BJ368" i="2"/>
  <c r="CB371" i="2"/>
  <c r="CB373" i="2"/>
  <c r="CB380" i="2"/>
  <c r="CB382" i="2"/>
  <c r="BJ384" i="2"/>
  <c r="CB387" i="2"/>
  <c r="CB396" i="2"/>
  <c r="CB398" i="2"/>
  <c r="CB405" i="2"/>
  <c r="BJ411" i="2"/>
  <c r="BJ413" i="2"/>
  <c r="BJ429" i="2"/>
  <c r="CB447" i="2"/>
  <c r="CB449" i="2"/>
  <c r="CB454" i="2"/>
  <c r="BJ484" i="2"/>
  <c r="BJ486" i="2"/>
  <c r="CB491" i="2"/>
  <c r="CB496" i="2"/>
  <c r="CB499" i="2"/>
  <c r="BJ505" i="2"/>
  <c r="BJ507" i="2"/>
  <c r="CB510" i="2"/>
  <c r="BJ514" i="2"/>
  <c r="CB519" i="2"/>
  <c r="BJ534" i="2"/>
  <c r="BJ569" i="2"/>
  <c r="BJ576" i="2"/>
  <c r="BJ584" i="2"/>
  <c r="BJ588" i="2"/>
  <c r="BJ619" i="2"/>
  <c r="BJ623" i="2"/>
  <c r="BJ630" i="2"/>
  <c r="BJ645" i="2"/>
  <c r="BJ652" i="2"/>
  <c r="BJ659" i="2"/>
  <c r="BJ685" i="2"/>
  <c r="BJ689" i="2"/>
  <c r="BJ700" i="2"/>
  <c r="BJ708" i="2"/>
  <c r="BJ712" i="2"/>
  <c r="BJ715" i="2"/>
  <c r="BJ741" i="2"/>
  <c r="BJ755" i="2"/>
  <c r="BJ774" i="2"/>
  <c r="BJ781" i="2"/>
  <c r="BJ785" i="2"/>
  <c r="BJ788" i="2"/>
  <c r="BJ831" i="2"/>
  <c r="BJ838" i="2"/>
  <c r="CB473" i="2"/>
  <c r="CB478" i="2"/>
  <c r="CB505" i="2"/>
  <c r="BJ525" i="2"/>
  <c r="CB528" i="2"/>
  <c r="CB530" i="2"/>
  <c r="CB532" i="2"/>
  <c r="BJ543" i="2"/>
  <c r="BJ548" i="2"/>
  <c r="BJ551" i="2"/>
  <c r="BJ612" i="2"/>
  <c r="BJ627" i="2"/>
  <c r="BJ660" i="2"/>
  <c r="BJ664" i="2"/>
  <c r="BJ682" i="2"/>
  <c r="BJ693" i="2"/>
  <c r="BJ727" i="2"/>
  <c r="BJ734" i="2"/>
  <c r="BJ749" i="2"/>
  <c r="BJ756" i="2"/>
  <c r="BJ796" i="2"/>
  <c r="BJ803" i="2"/>
  <c r="BJ807" i="2"/>
  <c r="BJ814" i="2"/>
  <c r="BJ821" i="2"/>
  <c r="BJ828" i="2"/>
  <c r="BJ842" i="2"/>
  <c r="H75" i="2"/>
  <c r="AI56" i="2"/>
  <c r="BA233" i="2"/>
  <c r="BA301" i="2"/>
  <c r="BA303" i="2"/>
  <c r="BA307" i="2"/>
  <c r="BA379" i="2"/>
  <c r="CB8" i="2"/>
  <c r="BJ30" i="2"/>
  <c r="BJ38" i="2"/>
  <c r="CB68" i="2"/>
  <c r="CB84" i="2"/>
  <c r="BJ111" i="2"/>
  <c r="CB16" i="2"/>
  <c r="CB33" i="2"/>
  <c r="BS76" i="2"/>
  <c r="BS11" i="2"/>
  <c r="CB32" i="2"/>
  <c r="BS63" i="2"/>
  <c r="BS97" i="2"/>
  <c r="BJ103" i="2"/>
  <c r="BJ188" i="2"/>
  <c r="BJ212" i="2"/>
  <c r="BA52" i="2"/>
  <c r="AR55" i="2"/>
  <c r="AI58" i="2"/>
  <c r="BA156" i="2"/>
  <c r="BA166" i="2"/>
  <c r="BA168" i="2"/>
  <c r="BA188" i="2"/>
  <c r="BS19" i="2"/>
  <c r="BS36" i="2"/>
  <c r="CB38" i="2"/>
  <c r="CB105" i="2"/>
  <c r="BJ114" i="2"/>
  <c r="BS115" i="2"/>
  <c r="AI193" i="2"/>
  <c r="AI291" i="2"/>
  <c r="AI307" i="2"/>
  <c r="AI397" i="2"/>
  <c r="BJ128" i="2"/>
  <c r="CB152" i="2"/>
  <c r="BS48" i="2"/>
  <c r="CB49" i="2"/>
  <c r="CB79" i="2"/>
  <c r="BJ148" i="2"/>
  <c r="CB160" i="2"/>
  <c r="CB240" i="2"/>
  <c r="CB252" i="2"/>
  <c r="BJ284" i="2"/>
  <c r="CB294" i="2"/>
  <c r="CB306" i="2"/>
  <c r="CB318" i="2"/>
  <c r="CB344" i="2"/>
  <c r="CB485" i="2"/>
  <c r="BJ518" i="2"/>
  <c r="BJ615" i="2"/>
  <c r="BJ646" i="2"/>
  <c r="BJ670" i="2"/>
  <c r="BJ431" i="2"/>
  <c r="BJ453" i="2"/>
  <c r="BJ455" i="2"/>
  <c r="BJ482" i="2"/>
  <c r="CB537" i="2"/>
  <c r="BJ568" i="2"/>
  <c r="BJ579" i="2"/>
  <c r="BJ605" i="2"/>
  <c r="BJ691" i="2"/>
  <c r="BJ726" i="2"/>
  <c r="BJ795" i="2"/>
  <c r="BJ236" i="2"/>
  <c r="CB256" i="2"/>
  <c r="CB310" i="2"/>
  <c r="CB336" i="2"/>
  <c r="BJ371" i="2"/>
  <c r="CB403" i="2"/>
  <c r="CB415" i="2"/>
  <c r="BJ469" i="2"/>
  <c r="BJ522" i="2"/>
  <c r="BJ580" i="2"/>
  <c r="BJ654" i="2"/>
  <c r="CB56" i="2"/>
  <c r="BJ79" i="2"/>
  <c r="CB81" i="2"/>
  <c r="BS89" i="2"/>
  <c r="BJ110" i="2"/>
  <c r="BJ166" i="2"/>
  <c r="CB288" i="2"/>
  <c r="BJ292" i="2"/>
  <c r="CB312" i="2"/>
  <c r="CB338" i="2"/>
  <c r="CB350" i="2"/>
  <c r="CB369" i="2"/>
  <c r="BJ395" i="2"/>
  <c r="BJ397" i="2"/>
  <c r="CB438" i="2"/>
  <c r="BJ447" i="2"/>
  <c r="CB462" i="2"/>
  <c r="BJ471" i="2"/>
  <c r="BJ526" i="2"/>
  <c r="BJ555" i="2"/>
  <c r="BJ675" i="2"/>
  <c r="BJ710" i="2"/>
  <c r="BJ160" i="2"/>
  <c r="BJ240" i="2"/>
  <c r="BJ252" i="2"/>
  <c r="CB262" i="2"/>
  <c r="CB292" i="2"/>
  <c r="CB328" i="2"/>
  <c r="CB354" i="2"/>
  <c r="BJ363" i="2"/>
  <c r="BJ365" i="2"/>
  <c r="BJ387" i="2"/>
  <c r="BJ437" i="2"/>
  <c r="BJ439" i="2"/>
  <c r="BJ461" i="2"/>
  <c r="BJ463" i="2"/>
  <c r="CB479" i="2"/>
  <c r="BJ485" i="2"/>
  <c r="CB501" i="2"/>
  <c r="CB524" i="2"/>
  <c r="BJ530" i="2"/>
  <c r="BJ563" i="2"/>
  <c r="AI500" i="2"/>
  <c r="BA53" i="2"/>
  <c r="AI55" i="2"/>
  <c r="AI152" i="2"/>
  <c r="AI226" i="2"/>
  <c r="AI270" i="2"/>
  <c r="AI310" i="2"/>
  <c r="AI312" i="2"/>
  <c r="AI316" i="2"/>
  <c r="AI330" i="2"/>
  <c r="AI332" i="2"/>
  <c r="BA286" i="2"/>
  <c r="BA298" i="2"/>
  <c r="BA308" i="2"/>
  <c r="BA332" i="2"/>
  <c r="BA398" i="2"/>
  <c r="BA400" i="2"/>
  <c r="BA402" i="2"/>
  <c r="BA406" i="2"/>
  <c r="BA414" i="2"/>
  <c r="BA490" i="2"/>
  <c r="BA498" i="2"/>
  <c r="AI804" i="2"/>
  <c r="AI828" i="2"/>
  <c r="AI836" i="2"/>
  <c r="AI844" i="2"/>
  <c r="AR46" i="2"/>
  <c r="BA59" i="2"/>
  <c r="AI181" i="2"/>
  <c r="AI461" i="2"/>
  <c r="H123" i="2"/>
  <c r="H11" i="2"/>
  <c r="H139" i="2"/>
  <c r="BA449" i="2"/>
  <c r="BA505" i="2"/>
  <c r="H143" i="2"/>
  <c r="BA45" i="2"/>
  <c r="BA97" i="2"/>
  <c r="AI111" i="2"/>
  <c r="AR116" i="2"/>
  <c r="AI210" i="2"/>
  <c r="AI212" i="2"/>
  <c r="AI220" i="2"/>
  <c r="AI222" i="2"/>
  <c r="BA287" i="2"/>
  <c r="BA401" i="2"/>
  <c r="AI531" i="2"/>
  <c r="AI539" i="2"/>
  <c r="H246" i="2"/>
  <c r="AR71" i="2"/>
  <c r="AI86" i="2"/>
  <c r="AI94" i="2"/>
  <c r="BA108" i="2"/>
  <c r="BA124" i="2"/>
  <c r="BA194" i="2"/>
  <c r="BA208" i="2"/>
  <c r="AI426" i="2"/>
  <c r="AI428" i="2"/>
  <c r="BA541" i="2"/>
  <c r="AI554" i="2"/>
  <c r="AI582" i="2"/>
  <c r="AI606" i="2"/>
  <c r="AI610" i="2"/>
  <c r="AI630" i="2"/>
  <c r="AI650" i="2"/>
  <c r="AI678" i="2"/>
  <c r="AI833" i="2"/>
  <c r="AR78" i="2"/>
  <c r="BA79" i="2"/>
  <c r="AR82" i="2"/>
  <c r="BA119" i="2"/>
  <c r="AI129" i="2"/>
  <c r="AI131" i="2"/>
  <c r="BA236" i="2"/>
  <c r="BA248" i="2"/>
  <c r="BA250" i="2"/>
  <c r="BA342" i="2"/>
  <c r="BA350" i="2"/>
  <c r="BA374" i="2"/>
  <c r="BA384" i="2"/>
  <c r="BA386" i="2"/>
  <c r="AI452" i="2"/>
  <c r="AI454" i="2"/>
  <c r="AI460" i="2"/>
  <c r="AI488" i="2"/>
  <c r="AI838" i="2"/>
  <c r="Z319" i="2"/>
  <c r="Z95" i="2"/>
  <c r="Z87" i="2"/>
  <c r="Z7" i="2"/>
  <c r="BA420" i="2"/>
  <c r="AI547" i="2"/>
  <c r="AI551" i="2"/>
  <c r="AI579" i="2"/>
  <c r="BA66" i="2"/>
  <c r="BA118" i="2"/>
  <c r="AI124" i="2"/>
  <c r="BA131" i="2"/>
  <c r="AI337" i="2"/>
  <c r="AI341" i="2"/>
  <c r="AI351" i="2"/>
  <c r="AI369" i="2"/>
  <c r="AI417" i="2"/>
  <c r="AI421" i="2"/>
  <c r="AI435" i="2"/>
  <c r="BA470" i="2"/>
  <c r="BA472" i="2"/>
  <c r="BA542" i="2"/>
  <c r="BA544" i="2"/>
  <c r="AI548" i="2"/>
  <c r="AI552" i="2"/>
  <c r="AI564" i="2"/>
  <c r="AI604" i="2"/>
  <c r="AI676" i="2"/>
  <c r="AI843" i="2"/>
  <c r="H185" i="2"/>
  <c r="AI24" i="2"/>
  <c r="AR45" i="2"/>
  <c r="BA67" i="2"/>
  <c r="AR90" i="2"/>
  <c r="BA358" i="2"/>
  <c r="BA366" i="2"/>
  <c r="BA382" i="2"/>
  <c r="AI432" i="2"/>
  <c r="AI446" i="2"/>
  <c r="H313" i="2"/>
  <c r="BA13" i="2"/>
  <c r="AI15" i="2"/>
  <c r="AR16" i="2"/>
  <c r="BA17" i="2"/>
  <c r="AI19" i="2"/>
  <c r="AR24" i="2"/>
  <c r="AR44" i="2"/>
  <c r="AI84" i="2"/>
  <c r="AI96" i="2"/>
  <c r="BA98" i="2"/>
  <c r="AI100" i="2"/>
  <c r="BA102" i="2"/>
  <c r="AI104" i="2"/>
  <c r="BA106" i="2"/>
  <c r="AI108" i="2"/>
  <c r="AI153" i="2"/>
  <c r="AI155" i="2"/>
  <c r="AI173" i="2"/>
  <c r="AI230" i="2"/>
  <c r="BA259" i="2"/>
  <c r="AI293" i="2"/>
  <c r="AI295" i="2"/>
  <c r="AI299" i="2"/>
  <c r="AI301" i="2"/>
  <c r="AI367" i="2"/>
  <c r="AI383" i="2"/>
  <c r="BA434" i="2"/>
  <c r="BA442" i="2"/>
  <c r="AI480" i="2"/>
  <c r="AI523" i="2"/>
  <c r="AI557" i="2"/>
  <c r="AI708" i="2"/>
  <c r="AI716" i="2"/>
  <c r="AI756" i="2"/>
  <c r="AI772" i="2"/>
  <c r="AI411" i="2"/>
  <c r="AI413" i="2"/>
  <c r="BA486" i="2"/>
  <c r="AI494" i="2"/>
  <c r="AI496" i="2"/>
  <c r="AI498" i="2"/>
  <c r="BA525" i="2"/>
  <c r="AI705" i="2"/>
  <c r="AI709" i="2"/>
  <c r="AI713" i="2"/>
  <c r="AI765" i="2"/>
  <c r="AI773" i="2"/>
  <c r="AR7" i="2"/>
  <c r="BA28" i="2"/>
  <c r="AI67" i="2"/>
  <c r="AR68" i="2"/>
  <c r="BA69" i="2"/>
  <c r="AI71" i="2"/>
  <c r="AI128" i="2"/>
  <c r="BA135" i="2"/>
  <c r="BA151" i="2"/>
  <c r="AI238" i="2"/>
  <c r="AI242" i="2"/>
  <c r="AI246" i="2"/>
  <c r="AI250" i="2"/>
  <c r="BA291" i="2"/>
  <c r="BA295" i="2"/>
  <c r="AI272" i="2"/>
  <c r="AI284" i="2"/>
  <c r="BA363" i="2"/>
  <c r="BA387" i="2"/>
  <c r="AI429" i="2"/>
  <c r="AI504" i="2"/>
  <c r="AI566" i="2"/>
  <c r="AI13" i="2"/>
  <c r="AR14" i="2"/>
  <c r="BA19" i="2"/>
  <c r="AI25" i="2"/>
  <c r="AR34" i="2"/>
  <c r="AI37" i="2"/>
  <c r="AR38" i="2"/>
  <c r="BA39" i="2"/>
  <c r="AI45" i="2"/>
  <c r="AI74" i="2"/>
  <c r="BA76" i="2"/>
  <c r="AI82" i="2"/>
  <c r="AI140" i="2"/>
  <c r="BA280" i="2"/>
  <c r="AI292" i="2"/>
  <c r="AI308" i="2"/>
  <c r="BA427" i="2"/>
  <c r="AI481" i="2"/>
  <c r="BA496" i="2"/>
  <c r="BA504" i="2"/>
  <c r="AI520" i="2"/>
  <c r="AI534" i="2"/>
  <c r="AI571" i="2"/>
  <c r="AI575" i="2"/>
  <c r="AI583" i="2"/>
  <c r="AI595" i="2"/>
  <c r="AI599" i="2"/>
  <c r="AI659" i="2"/>
  <c r="AI690" i="2"/>
  <c r="AI706" i="2"/>
  <c r="AR54" i="2"/>
  <c r="AI57" i="2"/>
  <c r="AR58" i="2"/>
  <c r="BA136" i="2"/>
  <c r="BA140" i="2"/>
  <c r="BA150" i="2"/>
  <c r="AI188" i="2"/>
  <c r="BA193" i="2"/>
  <c r="BA201" i="2"/>
  <c r="BA203" i="2"/>
  <c r="BA294" i="2"/>
  <c r="BA302" i="2"/>
  <c r="BA324" i="2"/>
  <c r="BA477" i="2"/>
  <c r="BA479" i="2"/>
  <c r="BA481" i="2"/>
  <c r="BA483" i="2"/>
  <c r="BA485" i="2"/>
  <c r="BA487" i="2"/>
  <c r="AI495" i="2"/>
  <c r="BA528" i="2"/>
  <c r="AI739" i="2"/>
  <c r="AI763" i="2"/>
  <c r="AI767" i="2"/>
  <c r="AI771" i="2"/>
  <c r="AI775" i="2"/>
  <c r="AI779" i="2"/>
  <c r="AI803" i="2"/>
  <c r="BA29" i="2"/>
  <c r="BA60" i="2"/>
  <c r="AR63" i="2"/>
  <c r="AI66" i="2"/>
  <c r="AR76" i="2"/>
  <c r="BA85" i="2"/>
  <c r="BA93" i="2"/>
  <c r="AI112" i="2"/>
  <c r="AR113" i="2"/>
  <c r="BA114" i="2"/>
  <c r="BA125" i="2"/>
  <c r="AI141" i="2"/>
  <c r="AI190" i="2"/>
  <c r="AI192" i="2"/>
  <c r="BA207" i="2"/>
  <c r="BA211" i="2"/>
  <c r="BA221" i="2"/>
  <c r="BA225" i="2"/>
  <c r="BA227" i="2"/>
  <c r="AI235" i="2"/>
  <c r="AI259" i="2"/>
  <c r="AI269" i="2"/>
  <c r="AI328" i="2"/>
  <c r="AI342" i="2"/>
  <c r="BA355" i="2"/>
  <c r="BA359" i="2"/>
  <c r="BA409" i="2"/>
  <c r="BA411" i="2"/>
  <c r="BA436" i="2"/>
  <c r="BA446" i="2"/>
  <c r="AI466" i="2"/>
  <c r="AI470" i="2"/>
  <c r="AI472" i="2"/>
  <c r="BA500" i="2"/>
  <c r="AI514" i="2"/>
  <c r="AI518" i="2"/>
  <c r="AI666" i="2"/>
  <c r="AI674" i="2"/>
  <c r="AI745" i="2"/>
  <c r="AI753" i="2"/>
  <c r="AI801" i="2"/>
  <c r="AI820" i="2"/>
  <c r="H281" i="2"/>
  <c r="AI88" i="2"/>
  <c r="BA148" i="2"/>
  <c r="BA268" i="2"/>
  <c r="AI355" i="2"/>
  <c r="AI758" i="2"/>
  <c r="AI790" i="2"/>
  <c r="AI798" i="2"/>
  <c r="AI805" i="2"/>
  <c r="AI813" i="2"/>
  <c r="AI357" i="2"/>
  <c r="BA432" i="2"/>
  <c r="AI737" i="2"/>
  <c r="AR15" i="2"/>
  <c r="BA20" i="2"/>
  <c r="BA44" i="2"/>
  <c r="AI69" i="2"/>
  <c r="AR83" i="2"/>
  <c r="BA96" i="2"/>
  <c r="AI119" i="2"/>
  <c r="BA121" i="2"/>
  <c r="BA141" i="2"/>
  <c r="BA147" i="2"/>
  <c r="AI204" i="2"/>
  <c r="BA257" i="2"/>
  <c r="AI279" i="2"/>
  <c r="BA290" i="2"/>
  <c r="BA310" i="2"/>
  <c r="BA330" i="2"/>
  <c r="BA336" i="2"/>
  <c r="AI379" i="2"/>
  <c r="AI412" i="2"/>
  <c r="BA452" i="2"/>
  <c r="BA456" i="2"/>
  <c r="BA464" i="2"/>
  <c r="BA478" i="2"/>
  <c r="BA499" i="2"/>
  <c r="AI505" i="2"/>
  <c r="BA506" i="2"/>
  <c r="AI532" i="2"/>
  <c r="AI550" i="2"/>
  <c r="AI569" i="2"/>
  <c r="AI607" i="2"/>
  <c r="AI611" i="2"/>
  <c r="AI619" i="2"/>
  <c r="AI623" i="2"/>
  <c r="AI627" i="2"/>
  <c r="AI639" i="2"/>
  <c r="AI647" i="2"/>
  <c r="AI699" i="2"/>
  <c r="AI703" i="2"/>
  <c r="AI707" i="2"/>
  <c r="AI711" i="2"/>
  <c r="AI715" i="2"/>
  <c r="AI723" i="2"/>
  <c r="H121" i="2"/>
  <c r="BA191" i="2"/>
  <c r="H217" i="2"/>
  <c r="AI363" i="2"/>
  <c r="Z488" i="2"/>
  <c r="Z456" i="2"/>
  <c r="Z208" i="2"/>
  <c r="Z88" i="2"/>
  <c r="Z8" i="2"/>
  <c r="Z235" i="2"/>
  <c r="AR10" i="2"/>
  <c r="AI41" i="2"/>
  <c r="AI50" i="2"/>
  <c r="AI102" i="2"/>
  <c r="AI106" i="2"/>
  <c r="AI110" i="2"/>
  <c r="AR111" i="2"/>
  <c r="AI114" i="2"/>
  <c r="AR115" i="2"/>
  <c r="BA116" i="2"/>
  <c r="AR119" i="2"/>
  <c r="BA126" i="2"/>
  <c r="AI132" i="2"/>
  <c r="BA179" i="2"/>
  <c r="BA187" i="2"/>
  <c r="AI189" i="2"/>
  <c r="BA226" i="2"/>
  <c r="AI236" i="2"/>
  <c r="AI258" i="2"/>
  <c r="AI260" i="2"/>
  <c r="AI262" i="2"/>
  <c r="AI321" i="2"/>
  <c r="AI323" i="2"/>
  <c r="AI385" i="2"/>
  <c r="AI387" i="2"/>
  <c r="AI389" i="2"/>
  <c r="AI395" i="2"/>
  <c r="BA441" i="2"/>
  <c r="AI465" i="2"/>
  <c r="AI471" i="2"/>
  <c r="AI479" i="2"/>
  <c r="AI558" i="2"/>
  <c r="AI573" i="2"/>
  <c r="AI584" i="2"/>
  <c r="AI588" i="2"/>
  <c r="AI596" i="2"/>
  <c r="AI608" i="2"/>
  <c r="AI652" i="2"/>
  <c r="AI668" i="2"/>
  <c r="AI696" i="2"/>
  <c r="AI724" i="2"/>
  <c r="AI736" i="2"/>
  <c r="AI810" i="2"/>
  <c r="AI826" i="2"/>
  <c r="BA264" i="2"/>
  <c r="AI353" i="2"/>
  <c r="AI361" i="2"/>
  <c r="AR5" i="2"/>
  <c r="BA6" i="2"/>
  <c r="AR9" i="2"/>
  <c r="BA10" i="2"/>
  <c r="AR13" i="2"/>
  <c r="AI40" i="2"/>
  <c r="BA42" i="2"/>
  <c r="AI44" i="2"/>
  <c r="BA57" i="2"/>
  <c r="BA74" i="2"/>
  <c r="AR77" i="2"/>
  <c r="AR98" i="2"/>
  <c r="BA99" i="2"/>
  <c r="AR106" i="2"/>
  <c r="AI156" i="2"/>
  <c r="AI158" i="2"/>
  <c r="AI160" i="2"/>
  <c r="AI168" i="2"/>
  <c r="AI172" i="2"/>
  <c r="AI180" i="2"/>
  <c r="AI223" i="2"/>
  <c r="AI225" i="2"/>
  <c r="AI343" i="2"/>
  <c r="AI349" i="2"/>
  <c r="AI376" i="2"/>
  <c r="AI378" i="2"/>
  <c r="BA426" i="2"/>
  <c r="AI438" i="2"/>
  <c r="AI559" i="2"/>
  <c r="AI574" i="2"/>
  <c r="AI665" i="2"/>
  <c r="AI669" i="2"/>
  <c r="AI673" i="2"/>
  <c r="AI788" i="2"/>
  <c r="AI796" i="2"/>
  <c r="AI807" i="2"/>
  <c r="AI811" i="2"/>
  <c r="AI815" i="2"/>
  <c r="AI819" i="2"/>
  <c r="AI823" i="2"/>
  <c r="AI26" i="2"/>
  <c r="BA65" i="2"/>
  <c r="AI164" i="2"/>
  <c r="AI231" i="2"/>
  <c r="BA240" i="2"/>
  <c r="AI285" i="2"/>
  <c r="BA425" i="2"/>
  <c r="BA444" i="2"/>
  <c r="AI450" i="2"/>
  <c r="Z270" i="2"/>
  <c r="Z126" i="2"/>
  <c r="Z102" i="2"/>
  <c r="Z94" i="2"/>
  <c r="Z70" i="2"/>
  <c r="AR18" i="2"/>
  <c r="AI87" i="2"/>
  <c r="BA89" i="2"/>
  <c r="AI176" i="2"/>
  <c r="BA183" i="2"/>
  <c r="AI216" i="2"/>
  <c r="AI266" i="2"/>
  <c r="BA271" i="2"/>
  <c r="BA275" i="2"/>
  <c r="AI298" i="2"/>
  <c r="AI344" i="2"/>
  <c r="AI346" i="2"/>
  <c r="AI348" i="2"/>
  <c r="BA376" i="2"/>
  <c r="BA378" i="2"/>
  <c r="BA408" i="2"/>
  <c r="BA410" i="2"/>
  <c r="AI420" i="2"/>
  <c r="AI422" i="2"/>
  <c r="BA429" i="2"/>
  <c r="BA458" i="2"/>
  <c r="BA535" i="2"/>
  <c r="BA9" i="2"/>
  <c r="BA18" i="2"/>
  <c r="AR21" i="2"/>
  <c r="BA22" i="2"/>
  <c r="AI29" i="2"/>
  <c r="AR31" i="2"/>
  <c r="AI34" i="2"/>
  <c r="AR39" i="2"/>
  <c r="AR40" i="2"/>
  <c r="AR57" i="2"/>
  <c r="AI61" i="2"/>
  <c r="BA78" i="2"/>
  <c r="BA88" i="2"/>
  <c r="AI95" i="2"/>
  <c r="AR96" i="2"/>
  <c r="AR101" i="2"/>
  <c r="AR114" i="2"/>
  <c r="BA137" i="2"/>
  <c r="BA139" i="2"/>
  <c r="BA164" i="2"/>
  <c r="AI304" i="2"/>
  <c r="BA323" i="2"/>
  <c r="BA327" i="2"/>
  <c r="AI335" i="2"/>
  <c r="AI352" i="2"/>
  <c r="AI354" i="2"/>
  <c r="AI356" i="2"/>
  <c r="AI371" i="2"/>
  <c r="AI447" i="2"/>
  <c r="AI449" i="2"/>
  <c r="AI11" i="2"/>
  <c r="AR12" i="2"/>
  <c r="BA26" i="2"/>
  <c r="AR30" i="2"/>
  <c r="BA31" i="2"/>
  <c r="AI33" i="2"/>
  <c r="AR50" i="2"/>
  <c r="BA58" i="2"/>
  <c r="BA63" i="2"/>
  <c r="AI65" i="2"/>
  <c r="AR66" i="2"/>
  <c r="BA77" i="2"/>
  <c r="AI80" i="2"/>
  <c r="BA105" i="2"/>
  <c r="AR109" i="2"/>
  <c r="AI209" i="2"/>
  <c r="AI211" i="2"/>
  <c r="AI232" i="2"/>
  <c r="BA237" i="2"/>
  <c r="BA239" i="2"/>
  <c r="AI407" i="2"/>
  <c r="Z531" i="2"/>
  <c r="Z499" i="2"/>
  <c r="Z475" i="2"/>
  <c r="Z443" i="2"/>
  <c r="Z419" i="2"/>
  <c r="Z395" i="2"/>
  <c r="Z363" i="2"/>
  <c r="Z331" i="2"/>
  <c r="Z187" i="2"/>
  <c r="BA395" i="2"/>
  <c r="Z539" i="2"/>
  <c r="Z515" i="2"/>
  <c r="Z491" i="2"/>
  <c r="Z467" i="2"/>
  <c r="Z451" i="2"/>
  <c r="Z427" i="2"/>
  <c r="Z403" i="2"/>
  <c r="Z379" i="2"/>
  <c r="Z347" i="2"/>
  <c r="Z323" i="2"/>
  <c r="Z418" i="2"/>
  <c r="Z282" i="2"/>
  <c r="Z66" i="2"/>
  <c r="AI23" i="2"/>
  <c r="AR43" i="2"/>
  <c r="AI59" i="2"/>
  <c r="AR70" i="2"/>
  <c r="BA71" i="2"/>
  <c r="AI78" i="2"/>
  <c r="AR80" i="2"/>
  <c r="AR85" i="2"/>
  <c r="BA95" i="2"/>
  <c r="AI98" i="2"/>
  <c r="AR99" i="2"/>
  <c r="BA100" i="2"/>
  <c r="BA128" i="2"/>
  <c r="AI142" i="2"/>
  <c r="AI144" i="2"/>
  <c r="AI148" i="2"/>
  <c r="BA155" i="2"/>
  <c r="BA335" i="2"/>
  <c r="AI513" i="2"/>
  <c r="Z523" i="2"/>
  <c r="Z507" i="2"/>
  <c r="Z483" i="2"/>
  <c r="Z459" i="2"/>
  <c r="Z435" i="2"/>
  <c r="Z411" i="2"/>
  <c r="Z387" i="2"/>
  <c r="Z371" i="2"/>
  <c r="Z339" i="2"/>
  <c r="Z315" i="2"/>
  <c r="H195" i="2"/>
  <c r="H83" i="2"/>
  <c r="H27" i="2"/>
  <c r="Z273" i="2"/>
  <c r="Z257" i="2"/>
  <c r="Z161" i="2"/>
  <c r="Z137" i="2"/>
  <c r="Z89" i="2"/>
  <c r="Z49" i="2"/>
  <c r="Z17" i="2"/>
  <c r="AI5" i="2"/>
  <c r="BA7" i="2"/>
  <c r="AI18" i="2"/>
  <c r="AR53" i="2"/>
  <c r="BA61" i="2"/>
  <c r="AI63" i="2"/>
  <c r="AR69" i="2"/>
  <c r="AR74" i="2"/>
  <c r="BA75" i="2"/>
  <c r="AR79" i="2"/>
  <c r="AI83" i="2"/>
  <c r="BA86" i="2"/>
  <c r="AR89" i="2"/>
  <c r="AI120" i="2"/>
  <c r="AI125" i="2"/>
  <c r="BA132" i="2"/>
  <c r="BA173" i="2"/>
  <c r="AI185" i="2"/>
  <c r="AI187" i="2"/>
  <c r="BA190" i="2"/>
  <c r="AI194" i="2"/>
  <c r="AI196" i="2"/>
  <c r="BA213" i="2"/>
  <c r="BA217" i="2"/>
  <c r="AI252" i="2"/>
  <c r="AI254" i="2"/>
  <c r="BA261" i="2"/>
  <c r="BA263" i="2"/>
  <c r="BA267" i="2"/>
  <c r="AI271" i="2"/>
  <c r="AI275" i="2"/>
  <c r="AI277" i="2"/>
  <c r="AI303" i="2"/>
  <c r="AI305" i="2"/>
  <c r="BA314" i="2"/>
  <c r="BA318" i="2"/>
  <c r="AI359" i="2"/>
  <c r="AI448" i="2"/>
  <c r="BA453" i="2"/>
  <c r="AR108" i="2"/>
  <c r="AI117" i="2"/>
  <c r="AR118" i="2"/>
  <c r="AI126" i="2"/>
  <c r="BA129" i="2"/>
  <c r="BA142" i="2"/>
  <c r="BA159" i="2"/>
  <c r="BA167" i="2"/>
  <c r="BA169" i="2"/>
  <c r="BA171" i="2"/>
  <c r="BA199" i="2"/>
  <c r="BA230" i="2"/>
  <c r="BA232" i="2"/>
  <c r="BA253" i="2"/>
  <c r="AI263" i="2"/>
  <c r="BA270" i="2"/>
  <c r="BA322" i="2"/>
  <c r="BA328" i="2"/>
  <c r="AI336" i="2"/>
  <c r="AI345" i="2"/>
  <c r="AI364" i="2"/>
  <c r="AI373" i="2"/>
  <c r="AI375" i="2"/>
  <c r="BA404" i="2"/>
  <c r="AI408" i="2"/>
  <c r="AI410" i="2"/>
  <c r="AI415" i="2"/>
  <c r="AI427" i="2"/>
  <c r="BA428" i="2"/>
  <c r="BA430" i="2"/>
  <c r="AI436" i="2"/>
  <c r="AI442" i="2"/>
  <c r="AI476" i="2"/>
  <c r="AI478" i="2"/>
  <c r="BA489" i="2"/>
  <c r="AI517" i="2"/>
  <c r="AI519" i="2"/>
  <c r="BA520" i="2"/>
  <c r="BA522" i="2"/>
  <c r="AI555" i="2"/>
  <c r="AI563" i="2"/>
  <c r="AI567" i="2"/>
  <c r="AI597" i="2"/>
  <c r="AI601" i="2"/>
  <c r="AI628" i="2"/>
  <c r="AI632" i="2"/>
  <c r="AI636" i="2"/>
  <c r="AI648" i="2"/>
  <c r="AI663" i="2"/>
  <c r="AI667" i="2"/>
  <c r="AI671" i="2"/>
  <c r="AI675" i="2"/>
  <c r="AI701" i="2"/>
  <c r="AI721" i="2"/>
  <c r="AI732" i="2"/>
  <c r="AI740" i="2"/>
  <c r="AI748" i="2"/>
  <c r="AI783" i="2"/>
  <c r="AI787" i="2"/>
  <c r="AI821" i="2"/>
  <c r="BA309" i="2"/>
  <c r="AI319" i="2"/>
  <c r="AI325" i="2"/>
  <c r="AI327" i="2"/>
  <c r="BA334" i="2"/>
  <c r="BA343" i="2"/>
  <c r="BA347" i="2"/>
  <c r="AI399" i="2"/>
  <c r="BA415" i="2"/>
  <c r="BA438" i="2"/>
  <c r="BA451" i="2"/>
  <c r="AI463" i="2"/>
  <c r="BA468" i="2"/>
  <c r="AI482" i="2"/>
  <c r="AI486" i="2"/>
  <c r="BA493" i="2"/>
  <c r="BA495" i="2"/>
  <c r="BA513" i="2"/>
  <c r="AI536" i="2"/>
  <c r="BA539" i="2"/>
  <c r="AI543" i="2"/>
  <c r="AI586" i="2"/>
  <c r="AI594" i="2"/>
  <c r="AI679" i="2"/>
  <c r="AI702" i="2"/>
  <c r="AI718" i="2"/>
  <c r="AI725" i="2"/>
  <c r="AI791" i="2"/>
  <c r="AI795" i="2"/>
  <c r="AI814" i="2"/>
  <c r="AI510" i="2"/>
  <c r="AI512" i="2"/>
  <c r="BA517" i="2"/>
  <c r="AI527" i="2"/>
  <c r="BA534" i="2"/>
  <c r="AI553" i="2"/>
  <c r="AI568" i="2"/>
  <c r="AI598" i="2"/>
  <c r="AI602" i="2"/>
  <c r="AI609" i="2"/>
  <c r="AI629" i="2"/>
  <c r="AI637" i="2"/>
  <c r="AI645" i="2"/>
  <c r="AI649" i="2"/>
  <c r="AI660" i="2"/>
  <c r="AI687" i="2"/>
  <c r="AI757" i="2"/>
  <c r="AI780" i="2"/>
  <c r="AI784" i="2"/>
  <c r="AI822" i="2"/>
  <c r="AI841" i="2"/>
  <c r="BA482" i="2"/>
  <c r="AI492" i="2"/>
  <c r="AI730" i="2"/>
  <c r="AI738" i="2"/>
  <c r="AI834" i="2"/>
  <c r="AI134" i="2"/>
  <c r="AI136" i="2"/>
  <c r="AI157" i="2"/>
  <c r="AI165" i="2"/>
  <c r="BA172" i="2"/>
  <c r="BA174" i="2"/>
  <c r="AI197" i="2"/>
  <c r="AI199" i="2"/>
  <c r="AI201" i="2"/>
  <c r="BA216" i="2"/>
  <c r="BA218" i="2"/>
  <c r="BA235" i="2"/>
  <c r="AI251" i="2"/>
  <c r="AI253" i="2"/>
  <c r="AI255" i="2"/>
  <c r="AI257" i="2"/>
  <c r="BA258" i="2"/>
  <c r="BA262" i="2"/>
  <c r="AI274" i="2"/>
  <c r="AI276" i="2"/>
  <c r="AI280" i="2"/>
  <c r="AI282" i="2"/>
  <c r="BA348" i="2"/>
  <c r="BA370" i="2"/>
  <c r="BA372" i="2"/>
  <c r="BA388" i="2"/>
  <c r="BA392" i="2"/>
  <c r="BA394" i="2"/>
  <c r="AI400" i="2"/>
  <c r="AI402" i="2"/>
  <c r="AI409" i="2"/>
  <c r="BA416" i="2"/>
  <c r="AI424" i="2"/>
  <c r="BA437" i="2"/>
  <c r="BA439" i="2"/>
  <c r="BA450" i="2"/>
  <c r="AI456" i="2"/>
  <c r="BA469" i="2"/>
  <c r="AI485" i="2"/>
  <c r="AI487" i="2"/>
  <c r="BA494" i="2"/>
  <c r="BA508" i="2"/>
  <c r="BA512" i="2"/>
  <c r="AI524" i="2"/>
  <c r="BA531" i="2"/>
  <c r="AI535" i="2"/>
  <c r="AI537" i="2"/>
  <c r="BA540" i="2"/>
  <c r="AI544" i="2"/>
  <c r="AI565" i="2"/>
  <c r="AI576" i="2"/>
  <c r="AI592" i="2"/>
  <c r="AI626" i="2"/>
  <c r="AI642" i="2"/>
  <c r="AI661" i="2"/>
  <c r="AI677" i="2"/>
  <c r="AI684" i="2"/>
  <c r="AI704" i="2"/>
  <c r="AI727" i="2"/>
  <c r="AI731" i="2"/>
  <c r="AI746" i="2"/>
  <c r="AI766" i="2"/>
  <c r="AI774" i="2"/>
  <c r="AI785" i="2"/>
  <c r="AI789" i="2"/>
  <c r="AI812" i="2"/>
  <c r="AI827" i="2"/>
  <c r="AI511" i="2"/>
  <c r="AI528" i="2"/>
  <c r="AI570" i="2"/>
  <c r="AI581" i="2"/>
  <c r="AI600" i="2"/>
  <c r="AI631" i="2"/>
  <c r="AI643" i="2"/>
  <c r="AI685" i="2"/>
  <c r="AI693" i="2"/>
  <c r="AI743" i="2"/>
  <c r="AI747" i="2"/>
  <c r="AI755" i="2"/>
  <c r="AI759" i="2"/>
  <c r="AI782" i="2"/>
  <c r="H603" i="2"/>
  <c r="H523" i="2"/>
  <c r="H451" i="2"/>
  <c r="H427" i="2"/>
  <c r="H411" i="2"/>
  <c r="H307" i="2"/>
  <c r="H299" i="2"/>
  <c r="H275" i="2"/>
  <c r="H211" i="2"/>
  <c r="H187" i="2"/>
  <c r="H179" i="2"/>
  <c r="H155" i="2"/>
  <c r="H147" i="2"/>
  <c r="H131" i="2"/>
  <c r="H115" i="2"/>
  <c r="H107" i="2"/>
  <c r="H99" i="2"/>
  <c r="H91" i="2"/>
  <c r="H67" i="2"/>
  <c r="H59" i="2"/>
  <c r="H51" i="2"/>
  <c r="H35" i="2"/>
  <c r="BA12" i="2"/>
  <c r="BA36" i="2"/>
  <c r="AI73" i="2"/>
  <c r="H298" i="2"/>
  <c r="H74" i="2"/>
  <c r="H26" i="2"/>
  <c r="H18" i="2"/>
  <c r="BA11" i="2"/>
  <c r="AI22" i="2"/>
  <c r="AR29" i="2"/>
  <c r="BA35" i="2"/>
  <c r="BA87" i="2"/>
  <c r="AR100" i="2"/>
  <c r="AI149" i="2"/>
  <c r="BA34" i="2"/>
  <c r="AI60" i="2"/>
  <c r="AR62" i="2"/>
  <c r="AR84" i="2"/>
  <c r="AR103" i="2"/>
  <c r="AI107" i="2"/>
  <c r="Z541" i="2"/>
  <c r="Z533" i="2"/>
  <c r="Z525" i="2"/>
  <c r="Z517" i="2"/>
  <c r="Z509" i="2"/>
  <c r="Z501" i="2"/>
  <c r="Z493" i="2"/>
  <c r="Z485" i="2"/>
  <c r="Z477" i="2"/>
  <c r="Z469" i="2"/>
  <c r="Z461" i="2"/>
  <c r="Z453" i="2"/>
  <c r="Z445" i="2"/>
  <c r="Z437" i="2"/>
  <c r="Z429" i="2"/>
  <c r="Z421" i="2"/>
  <c r="Z413" i="2"/>
  <c r="Z405" i="2"/>
  <c r="Z397" i="2"/>
  <c r="Z389" i="2"/>
  <c r="Z381" i="2"/>
  <c r="Z373" i="2"/>
  <c r="Z365" i="2"/>
  <c r="Z357" i="2"/>
  <c r="Z245" i="2"/>
  <c r="Z189" i="2"/>
  <c r="Z149" i="2"/>
  <c r="Z77" i="2"/>
  <c r="Z29" i="2"/>
  <c r="Z528" i="2"/>
  <c r="Z520" i="2"/>
  <c r="Z512" i="2"/>
  <c r="Z504" i="2"/>
  <c r="Z496" i="2"/>
  <c r="Z472" i="2"/>
  <c r="Z464" i="2"/>
  <c r="Z448" i="2"/>
  <c r="Z432" i="2"/>
  <c r="Z328" i="2"/>
  <c r="Z320" i="2"/>
  <c r="Z312" i="2"/>
  <c r="Z296" i="2"/>
  <c r="Z240" i="2"/>
  <c r="Z160" i="2"/>
  <c r="Z72" i="2"/>
  <c r="Z32" i="2"/>
  <c r="Z16" i="2"/>
  <c r="AI7" i="2"/>
  <c r="AR8" i="2"/>
  <c r="AI16" i="2"/>
  <c r="BA23" i="2"/>
  <c r="AI31" i="2"/>
  <c r="AR32" i="2"/>
  <c r="BA33" i="2"/>
  <c r="AI81" i="2"/>
  <c r="AR93" i="2"/>
  <c r="BA94" i="2"/>
  <c r="AI101" i="2"/>
  <c r="BA110" i="2"/>
  <c r="AI35" i="2"/>
  <c r="BA56" i="2"/>
  <c r="H181" i="2"/>
  <c r="AI6" i="2"/>
  <c r="AI10" i="2"/>
  <c r="AR26" i="2"/>
  <c r="BA27" i="2"/>
  <c r="AI47" i="2"/>
  <c r="AR48" i="2"/>
  <c r="BA49" i="2"/>
  <c r="AI51" i="2"/>
  <c r="AR52" i="2"/>
  <c r="BA55" i="2"/>
  <c r="AI91" i="2"/>
  <c r="AR92" i="2"/>
  <c r="BA113" i="2"/>
  <c r="AI133" i="2"/>
  <c r="AR6" i="2"/>
  <c r="AI12" i="2"/>
  <c r="AI21" i="2"/>
  <c r="AR22" i="2"/>
  <c r="AR23" i="2"/>
  <c r="BA32" i="2"/>
  <c r="BA41" i="2"/>
  <c r="AI43" i="2"/>
  <c r="AR47" i="2"/>
  <c r="AR51" i="2"/>
  <c r="AR60" i="2"/>
  <c r="AR61" i="2"/>
  <c r="BA62" i="2"/>
  <c r="AI72" i="2"/>
  <c r="AR73" i="2"/>
  <c r="AI79" i="2"/>
  <c r="AI90" i="2"/>
  <c r="AR121" i="2"/>
  <c r="BA122" i="2"/>
  <c r="AI137" i="2"/>
  <c r="AI139" i="2"/>
  <c r="BA160" i="2"/>
  <c r="AI182" i="2"/>
  <c r="AI184" i="2"/>
  <c r="AI206" i="2"/>
  <c r="AI208" i="2"/>
  <c r="BA215" i="2"/>
  <c r="BA223" i="2"/>
  <c r="AI227" i="2"/>
  <c r="AI240" i="2"/>
  <c r="AI244" i="2"/>
  <c r="AI248" i="2"/>
  <c r="BA272" i="2"/>
  <c r="BA274" i="2"/>
  <c r="Z425" i="2"/>
  <c r="Z409" i="2"/>
  <c r="Z393" i="2"/>
  <c r="Z305" i="2"/>
  <c r="Z289" i="2"/>
  <c r="Z281" i="2"/>
  <c r="Z265" i="2"/>
  <c r="Z249" i="2"/>
  <c r="Z241" i="2"/>
  <c r="Z209" i="2"/>
  <c r="Z201" i="2"/>
  <c r="Z193" i="2"/>
  <c r="Z185" i="2"/>
  <c r="Z169" i="2"/>
  <c r="Z153" i="2"/>
  <c r="Z145" i="2"/>
  <c r="Z105" i="2"/>
  <c r="Z73" i="2"/>
  <c r="Z65" i="2"/>
  <c r="Z57" i="2"/>
  <c r="Z41" i="2"/>
  <c r="Z33" i="2"/>
  <c r="Z25" i="2"/>
  <c r="Z9" i="2"/>
  <c r="BA8" i="2"/>
  <c r="BA25" i="2"/>
  <c r="AI27" i="2"/>
  <c r="AR28" i="2"/>
  <c r="AR37" i="2"/>
  <c r="BA47" i="2"/>
  <c r="AI49" i="2"/>
  <c r="AR59" i="2"/>
  <c r="AI64" i="2"/>
  <c r="BA68" i="2"/>
  <c r="BA107" i="2"/>
  <c r="AR120" i="2"/>
  <c r="BA133" i="2"/>
  <c r="AI177" i="2"/>
  <c r="AI179" i="2"/>
  <c r="BA180" i="2"/>
  <c r="BA278" i="2"/>
  <c r="AI329" i="2"/>
  <c r="Z399" i="2"/>
  <c r="Z383" i="2"/>
  <c r="Z351" i="2"/>
  <c r="Z343" i="2"/>
  <c r="Z303" i="2"/>
  <c r="Z287" i="2"/>
  <c r="Z223" i="2"/>
  <c r="Z215" i="2"/>
  <c r="Z191" i="2"/>
  <c r="Z175" i="2"/>
  <c r="Z159" i="2"/>
  <c r="Z151" i="2"/>
  <c r="Z143" i="2"/>
  <c r="Z127" i="2"/>
  <c r="Z111" i="2"/>
  <c r="Z79" i="2"/>
  <c r="Z71" i="2"/>
  <c r="Z63" i="2"/>
  <c r="Z47" i="2"/>
  <c r="AI9" i="2"/>
  <c r="BA15" i="2"/>
  <c r="AI17" i="2"/>
  <c r="AR36" i="2"/>
  <c r="BA37" i="2"/>
  <c r="AI39" i="2"/>
  <c r="AI42" i="2"/>
  <c r="AI75" i="2"/>
  <c r="BA81" i="2"/>
  <c r="BA82" i="2"/>
  <c r="AI85" i="2"/>
  <c r="AI93" i="2"/>
  <c r="AR95" i="2"/>
  <c r="AI109" i="2"/>
  <c r="AI116" i="2"/>
  <c r="BA120" i="2"/>
  <c r="AR124" i="2"/>
  <c r="AI150" i="2"/>
  <c r="BA212" i="2"/>
  <c r="BA214" i="2"/>
  <c r="AI218" i="2"/>
  <c r="BA231" i="2"/>
  <c r="BA254" i="2"/>
  <c r="BA256" i="2"/>
  <c r="BA300" i="2"/>
  <c r="BA312" i="2"/>
  <c r="Z307" i="2"/>
  <c r="Z299" i="2"/>
  <c r="Z291" i="2"/>
  <c r="Z283" i="2"/>
  <c r="Z275" i="2"/>
  <c r="Z267" i="2"/>
  <c r="Z259" i="2"/>
  <c r="Z251" i="2"/>
  <c r="Z243" i="2"/>
  <c r="Z219" i="2"/>
  <c r="Z211" i="2"/>
  <c r="Z203" i="2"/>
  <c r="Z195" i="2"/>
  <c r="Z179" i="2"/>
  <c r="Z171" i="2"/>
  <c r="Z155" i="2"/>
  <c r="Z147" i="2"/>
  <c r="Z139" i="2"/>
  <c r="Z131" i="2"/>
  <c r="Z123" i="2"/>
  <c r="Z115" i="2"/>
  <c r="Z107" i="2"/>
  <c r="Z99" i="2"/>
  <c r="Z91" i="2"/>
  <c r="Z75" i="2"/>
  <c r="Z67" i="2"/>
  <c r="Z43" i="2"/>
  <c r="Z35" i="2"/>
  <c r="Z27" i="2"/>
  <c r="Z19" i="2"/>
  <c r="Z11" i="2"/>
  <c r="BA5" i="2"/>
  <c r="AI8" i="2"/>
  <c r="AR11" i="2"/>
  <c r="AR20" i="2"/>
  <c r="BA21" i="2"/>
  <c r="AI32" i="2"/>
  <c r="AR33" i="2"/>
  <c r="AR42" i="2"/>
  <c r="BA43" i="2"/>
  <c r="BA50" i="2"/>
  <c r="AI52" i="2"/>
  <c r="AI62" i="2"/>
  <c r="BA72" i="2"/>
  <c r="BA80" i="2"/>
  <c r="AR88" i="2"/>
  <c r="BA90" i="2"/>
  <c r="AR94" i="2"/>
  <c r="AI99" i="2"/>
  <c r="BA103" i="2"/>
  <c r="AI105" i="2"/>
  <c r="BA111" i="2"/>
  <c r="AI113" i="2"/>
  <c r="AI115" i="2"/>
  <c r="AR117" i="2"/>
  <c r="AI122" i="2"/>
  <c r="AI145" i="2"/>
  <c r="AI147" i="2"/>
  <c r="BA157" i="2"/>
  <c r="BA161" i="2"/>
  <c r="BA163" i="2"/>
  <c r="AI205" i="2"/>
  <c r="AI207" i="2"/>
  <c r="AI228" i="2"/>
  <c r="AI239" i="2"/>
  <c r="AI243" i="2"/>
  <c r="AI245" i="2"/>
  <c r="AI247" i="2"/>
  <c r="AI249" i="2"/>
  <c r="AI297" i="2"/>
  <c r="AI311" i="2"/>
  <c r="BA346" i="2"/>
  <c r="AR122" i="2"/>
  <c r="BA123" i="2"/>
  <c r="BA143" i="2"/>
  <c r="BA145" i="2"/>
  <c r="BA152" i="2"/>
  <c r="BA165" i="2"/>
  <c r="BA185" i="2"/>
  <c r="BA192" i="2"/>
  <c r="AI200" i="2"/>
  <c r="AI219" i="2"/>
  <c r="AI221" i="2"/>
  <c r="BA228" i="2"/>
  <c r="AI234" i="2"/>
  <c r="BA279" i="2"/>
  <c r="BA283" i="2"/>
  <c r="BA304" i="2"/>
  <c r="BA339" i="2"/>
  <c r="BA445" i="2"/>
  <c r="AI48" i="2"/>
  <c r="BA51" i="2"/>
  <c r="AI53" i="2"/>
  <c r="AR56" i="2"/>
  <c r="AR64" i="2"/>
  <c r="AR72" i="2"/>
  <c r="BA73" i="2"/>
  <c r="AI77" i="2"/>
  <c r="AR81" i="2"/>
  <c r="BA84" i="2"/>
  <c r="AR91" i="2"/>
  <c r="AR97" i="2"/>
  <c r="AI103" i="2"/>
  <c r="AR105" i="2"/>
  <c r="BA109" i="2"/>
  <c r="BA127" i="2"/>
  <c r="BA144" i="2"/>
  <c r="BA149" i="2"/>
  <c r="BA175" i="2"/>
  <c r="BA177" i="2"/>
  <c r="BA182" i="2"/>
  <c r="BA196" i="2"/>
  <c r="BA198" i="2"/>
  <c r="AI202" i="2"/>
  <c r="BA205" i="2"/>
  <c r="AI213" i="2"/>
  <c r="AI215" i="2"/>
  <c r="BA220" i="2"/>
  <c r="AI224" i="2"/>
  <c r="BA241" i="2"/>
  <c r="BA243" i="2"/>
  <c r="BA245" i="2"/>
  <c r="BA247" i="2"/>
  <c r="BA249" i="2"/>
  <c r="AI264" i="2"/>
  <c r="AI268" i="2"/>
  <c r="AI281" i="2"/>
  <c r="BA296" i="2"/>
  <c r="AI300" i="2"/>
  <c r="BA306" i="2"/>
  <c r="AI324" i="2"/>
  <c r="AI331" i="2"/>
  <c r="AI333" i="2"/>
  <c r="BA364" i="2"/>
  <c r="AI368" i="2"/>
  <c r="AI370" i="2"/>
  <c r="BA371" i="2"/>
  <c r="AI391" i="2"/>
  <c r="BA403" i="2"/>
  <c r="BA421" i="2"/>
  <c r="AI440" i="2"/>
  <c r="AI444" i="2"/>
  <c r="BA476" i="2"/>
  <c r="BA134" i="2"/>
  <c r="BA153" i="2"/>
  <c r="BA158" i="2"/>
  <c r="AI169" i="2"/>
  <c r="AI171" i="2"/>
  <c r="AI174" i="2"/>
  <c r="BA184" i="2"/>
  <c r="BA189" i="2"/>
  <c r="AI195" i="2"/>
  <c r="BA200" i="2"/>
  <c r="BA209" i="2"/>
  <c r="AI217" i="2"/>
  <c r="BA222" i="2"/>
  <c r="BA224" i="2"/>
  <c r="BA229" i="2"/>
  <c r="BA234" i="2"/>
  <c r="BA251" i="2"/>
  <c r="BA255" i="2"/>
  <c r="BA260" i="2"/>
  <c r="BA293" i="2"/>
  <c r="AI302" i="2"/>
  <c r="AI326" i="2"/>
  <c r="BA331" i="2"/>
  <c r="AI340" i="2"/>
  <c r="AI347" i="2"/>
  <c r="BA375" i="2"/>
  <c r="BA412" i="2"/>
  <c r="AI416" i="2"/>
  <c r="AI431" i="2"/>
  <c r="AI451" i="2"/>
  <c r="BA467" i="2"/>
  <c r="BA480" i="2"/>
  <c r="AI525" i="2"/>
  <c r="BA530" i="2"/>
  <c r="AI317" i="2"/>
  <c r="BA320" i="2"/>
  <c r="BA333" i="2"/>
  <c r="BA338" i="2"/>
  <c r="BA352" i="2"/>
  <c r="BA354" i="2"/>
  <c r="AI372" i="2"/>
  <c r="AI381" i="2"/>
  <c r="BA393" i="2"/>
  <c r="AI404" i="2"/>
  <c r="AI418" i="2"/>
  <c r="AI433" i="2"/>
  <c r="AI453" i="2"/>
  <c r="BA454" i="2"/>
  <c r="AI490" i="2"/>
  <c r="BA497" i="2"/>
  <c r="AI501" i="2"/>
  <c r="AI503" i="2"/>
  <c r="AI508" i="2"/>
  <c r="AI556" i="2"/>
  <c r="AI680" i="2"/>
  <c r="AI161" i="2"/>
  <c r="AI163" i="2"/>
  <c r="AI166" i="2"/>
  <c r="BA176" i="2"/>
  <c r="BA181" i="2"/>
  <c r="BA195" i="2"/>
  <c r="BA197" i="2"/>
  <c r="AI203" i="2"/>
  <c r="BA204" i="2"/>
  <c r="BA206" i="2"/>
  <c r="AI214" i="2"/>
  <c r="BA219" i="2"/>
  <c r="BA242" i="2"/>
  <c r="BA244" i="2"/>
  <c r="AI267" i="2"/>
  <c r="AI278" i="2"/>
  <c r="AI289" i="2"/>
  <c r="BA317" i="2"/>
  <c r="BA326" i="2"/>
  <c r="BA356" i="2"/>
  <c r="AI360" i="2"/>
  <c r="AI362" i="2"/>
  <c r="AI392" i="2"/>
  <c r="AI394" i="2"/>
  <c r="AI443" i="2"/>
  <c r="AI459" i="2"/>
  <c r="BA484" i="2"/>
  <c r="BA488" i="2"/>
  <c r="AI516" i="2"/>
  <c r="BA536" i="2"/>
  <c r="AI540" i="2"/>
  <c r="BA543" i="2"/>
  <c r="AI590" i="2"/>
  <c r="AI658" i="2"/>
  <c r="AI692" i="2"/>
  <c r="AI306" i="2"/>
  <c r="AI318" i="2"/>
  <c r="BA319" i="2"/>
  <c r="BA344" i="2"/>
  <c r="BA351" i="2"/>
  <c r="BA360" i="2"/>
  <c r="BA362" i="2"/>
  <c r="AI380" i="2"/>
  <c r="BA385" i="2"/>
  <c r="BA390" i="2"/>
  <c r="AI419" i="2"/>
  <c r="BA424" i="2"/>
  <c r="AI434" i="2"/>
  <c r="BA448" i="2"/>
  <c r="BA455" i="2"/>
  <c r="BA457" i="2"/>
  <c r="AI502" i="2"/>
  <c r="AI507" i="2"/>
  <c r="BA529" i="2"/>
  <c r="BA538" i="2"/>
  <c r="AI542" i="2"/>
  <c r="BA417" i="2"/>
  <c r="BA419" i="2"/>
  <c r="AI423" i="2"/>
  <c r="AI425" i="2"/>
  <c r="AI430" i="2"/>
  <c r="BA433" i="2"/>
  <c r="BA440" i="2"/>
  <c r="AI458" i="2"/>
  <c r="BA461" i="2"/>
  <c r="AI469" i="2"/>
  <c r="BA474" i="2"/>
  <c r="AI489" i="2"/>
  <c r="BA510" i="2"/>
  <c r="BA521" i="2"/>
  <c r="BA523" i="2"/>
  <c r="BA532" i="2"/>
  <c r="AI549" i="2"/>
  <c r="AI562" i="2"/>
  <c r="AI572" i="2"/>
  <c r="AI578" i="2"/>
  <c r="AI593" i="2"/>
  <c r="AI614" i="2"/>
  <c r="AI618" i="2"/>
  <c r="AI622" i="2"/>
  <c r="AI633" i="2"/>
  <c r="AI641" i="2"/>
  <c r="AI644" i="2"/>
  <c r="AI651" i="2"/>
  <c r="AI655" i="2"/>
  <c r="AI695" i="2"/>
  <c r="AI750" i="2"/>
  <c r="AI764" i="2"/>
  <c r="AI797" i="2"/>
  <c r="AI829" i="2"/>
  <c r="AI714" i="2"/>
  <c r="AI794" i="2"/>
  <c r="AI722" i="2"/>
  <c r="AI729" i="2"/>
  <c r="AI769" i="2"/>
  <c r="AI273" i="2"/>
  <c r="BA276" i="2"/>
  <c r="BA297" i="2"/>
  <c r="BA311" i="2"/>
  <c r="AI313" i="2"/>
  <c r="BA316" i="2"/>
  <c r="AI339" i="2"/>
  <c r="AI365" i="2"/>
  <c r="BA368" i="2"/>
  <c r="AI377" i="2"/>
  <c r="BA380" i="2"/>
  <c r="AI384" i="2"/>
  <c r="AI386" i="2"/>
  <c r="AI396" i="2"/>
  <c r="AI401" i="2"/>
  <c r="AI403" i="2"/>
  <c r="BA418" i="2"/>
  <c r="AI445" i="2"/>
  <c r="BA462" i="2"/>
  <c r="BA473" i="2"/>
  <c r="AI497" i="2"/>
  <c r="BA509" i="2"/>
  <c r="BA511" i="2"/>
  <c r="BA516" i="2"/>
  <c r="BA518" i="2"/>
  <c r="AI526" i="2"/>
  <c r="AI560" i="2"/>
  <c r="AI591" i="2"/>
  <c r="AI616" i="2"/>
  <c r="AI620" i="2"/>
  <c r="AI624" i="2"/>
  <c r="AI635" i="2"/>
  <c r="AI646" i="2"/>
  <c r="AI653" i="2"/>
  <c r="AI657" i="2"/>
  <c r="AI700" i="2"/>
  <c r="AI752" i="2"/>
  <c r="AI762" i="2"/>
  <c r="AI799" i="2"/>
  <c r="AI806" i="2"/>
  <c r="AI817" i="2"/>
  <c r="AI831" i="2"/>
  <c r="AI835" i="2"/>
  <c r="AI842" i="2"/>
  <c r="AI541" i="2"/>
  <c r="AI734" i="2"/>
  <c r="AI741" i="2"/>
  <c r="AI781" i="2"/>
  <c r="AI698" i="2"/>
  <c r="AI778" i="2"/>
  <c r="AI455" i="2"/>
  <c r="AI457" i="2"/>
  <c r="AI462" i="2"/>
  <c r="AI467" i="2"/>
  <c r="AI474" i="2"/>
  <c r="AI484" i="2"/>
  <c r="AI491" i="2"/>
  <c r="BA492" i="2"/>
  <c r="BA501" i="2"/>
  <c r="BA503" i="2"/>
  <c r="BA515" i="2"/>
  <c r="AI521" i="2"/>
  <c r="AI530" i="2"/>
  <c r="AI546" i="2"/>
  <c r="AI589" i="2"/>
  <c r="AI603" i="2"/>
  <c r="AI617" i="2"/>
  <c r="AI621" i="2"/>
  <c r="AI625" i="2"/>
  <c r="AI640" i="2"/>
  <c r="AI654" i="2"/>
  <c r="AI664" i="2"/>
  <c r="AI682" i="2"/>
  <c r="AI689" i="2"/>
  <c r="AI717" i="2"/>
  <c r="AI728" i="2"/>
  <c r="AI735" i="2"/>
  <c r="AI742" i="2"/>
  <c r="AI749" i="2"/>
  <c r="AI770" i="2"/>
  <c r="AI777" i="2"/>
  <c r="AI802" i="2"/>
  <c r="AI809" i="2"/>
  <c r="AI830" i="2"/>
  <c r="AI837" i="2"/>
  <c r="BA246" i="2"/>
  <c r="BA252" i="2"/>
  <c r="AI256" i="2"/>
  <c r="BA266" i="2"/>
  <c r="BA282" i="2"/>
  <c r="BA284" i="2"/>
  <c r="AI286" i="2"/>
  <c r="AI288" i="2"/>
  <c r="AI296" i="2"/>
  <c r="BA299" i="2"/>
  <c r="BA305" i="2"/>
  <c r="AI315" i="2"/>
  <c r="AI320" i="2"/>
  <c r="AI334" i="2"/>
  <c r="BA340" i="2"/>
  <c r="BA367" i="2"/>
  <c r="AI388" i="2"/>
  <c r="AI393" i="2"/>
  <c r="BA396" i="2"/>
  <c r="AI439" i="2"/>
  <c r="AI441" i="2"/>
  <c r="BA459" i="2"/>
  <c r="AI468" i="2"/>
  <c r="AI473" i="2"/>
  <c r="BA502" i="2"/>
  <c r="AI522" i="2"/>
  <c r="BA527" i="2"/>
  <c r="AI533" i="2"/>
  <c r="AI587" i="2"/>
  <c r="AI615" i="2"/>
  <c r="AI634" i="2"/>
  <c r="AI638" i="2"/>
  <c r="AI656" i="2"/>
  <c r="AI662" i="2"/>
  <c r="AI691" i="2"/>
  <c r="AI694" i="2"/>
  <c r="AI697" i="2"/>
  <c r="AI719" i="2"/>
  <c r="AI726" i="2"/>
  <c r="AI733" i="2"/>
  <c r="AI744" i="2"/>
  <c r="AI751" i="2"/>
  <c r="AI754" i="2"/>
  <c r="AI761" i="2"/>
  <c r="AI786" i="2"/>
  <c r="AI793" i="2"/>
  <c r="AI818" i="2"/>
  <c r="AI825" i="2"/>
  <c r="AI839" i="2"/>
  <c r="H437" i="2"/>
  <c r="H413" i="2"/>
  <c r="H261" i="2"/>
  <c r="Z324" i="2"/>
  <c r="Z140" i="2"/>
  <c r="Z116" i="2"/>
  <c r="Z52" i="2"/>
  <c r="H749" i="2"/>
  <c r="Z198" i="2"/>
  <c r="Z46" i="2"/>
  <c r="Z514" i="2"/>
  <c r="Z466" i="2"/>
  <c r="Z402" i="2"/>
  <c r="Z378" i="2"/>
  <c r="Z338" i="2"/>
  <c r="Z258" i="2"/>
  <c r="Z234" i="2"/>
  <c r="Z186" i="2"/>
  <c r="Z178" i="2"/>
  <c r="Z82" i="2"/>
  <c r="Z50" i="2"/>
  <c r="Z5" i="2"/>
  <c r="H405" i="2"/>
  <c r="H29" i="2"/>
  <c r="H314" i="2"/>
  <c r="H66" i="2"/>
  <c r="H245" i="2"/>
  <c r="Z350" i="2"/>
  <c r="Z254" i="2"/>
  <c r="Z134" i="2"/>
  <c r="Z62" i="2"/>
  <c r="H831" i="2"/>
  <c r="H367" i="2"/>
  <c r="H335" i="2"/>
  <c r="H159" i="2"/>
  <c r="H127" i="2"/>
  <c r="H39" i="2"/>
  <c r="Z536" i="2"/>
  <c r="Z176" i="2"/>
  <c r="Z48" i="2"/>
  <c r="H397" i="2"/>
  <c r="H309" i="2"/>
  <c r="H5" i="2"/>
  <c r="H274" i="2"/>
  <c r="Z230" i="2"/>
  <c r="Z150" i="2"/>
  <c r="Z110" i="2"/>
  <c r="Z54" i="2"/>
  <c r="H655" i="2"/>
  <c r="H391" i="2"/>
  <c r="H303" i="2"/>
  <c r="H191" i="2"/>
  <c r="H151" i="2"/>
  <c r="H95" i="2"/>
  <c r="H31" i="2"/>
  <c r="Z544" i="2"/>
  <c r="Z376" i="2"/>
  <c r="Z216" i="2"/>
  <c r="Z104" i="2"/>
  <c r="H527" i="2"/>
  <c r="H319" i="2"/>
  <c r="H55" i="2"/>
  <c r="H7" i="2"/>
  <c r="H213" i="2"/>
  <c r="Z480" i="2"/>
  <c r="Z408" i="2"/>
  <c r="Z352" i="2"/>
  <c r="Z232" i="2"/>
  <c r="Z184" i="2"/>
  <c r="Z96" i="2"/>
  <c r="Z190" i="2"/>
  <c r="Z118" i="2"/>
  <c r="H551" i="2"/>
  <c r="H511" i="2"/>
  <c r="H199" i="2"/>
  <c r="H341" i="2"/>
  <c r="H157" i="2"/>
  <c r="H815" i="2"/>
  <c r="H495" i="2"/>
  <c r="H47" i="2"/>
  <c r="H15" i="2"/>
  <c r="H709" i="2"/>
  <c r="H517" i="2"/>
  <c r="H365" i="2"/>
  <c r="H301" i="2"/>
  <c r="H229" i="2"/>
  <c r="H423" i="2"/>
  <c r="H311" i="2"/>
  <c r="H23" i="2"/>
  <c r="H485" i="2"/>
  <c r="H389" i="2"/>
  <c r="H333" i="2"/>
  <c r="H253" i="2"/>
  <c r="H69" i="2"/>
  <c r="H719" i="2"/>
  <c r="H567" i="2"/>
  <c r="H271" i="2"/>
  <c r="H557" i="2"/>
  <c r="H509" i="2"/>
  <c r="H357" i="2"/>
  <c r="H293" i="2"/>
  <c r="H221" i="2"/>
  <c r="H85" i="2"/>
  <c r="H642" i="2"/>
  <c r="Z392" i="2"/>
  <c r="Z304" i="2"/>
  <c r="Z248" i="2"/>
  <c r="Z112" i="2"/>
  <c r="H295" i="2"/>
  <c r="H135" i="2"/>
  <c r="H693" i="2"/>
  <c r="H533" i="2"/>
  <c r="H469" i="2"/>
  <c r="H381" i="2"/>
  <c r="H189" i="2"/>
  <c r="H101" i="2"/>
  <c r="H13" i="2"/>
  <c r="Z400" i="2"/>
  <c r="Z360" i="2"/>
  <c r="Z280" i="2"/>
  <c r="Z168" i="2"/>
  <c r="Z136" i="2"/>
  <c r="Z40" i="2"/>
  <c r="H598" i="2"/>
  <c r="H334" i="2"/>
  <c r="H286" i="2"/>
  <c r="H134" i="2"/>
  <c r="H126" i="2"/>
  <c r="H30" i="2"/>
  <c r="H14" i="2"/>
  <c r="H699" i="2"/>
  <c r="H656" i="2"/>
  <c r="H424" i="2"/>
  <c r="H392" i="2"/>
  <c r="H168" i="2"/>
  <c r="H144" i="2"/>
  <c r="Z542" i="2"/>
  <c r="Z534" i="2"/>
  <c r="Z526" i="2"/>
  <c r="Z518" i="2"/>
  <c r="Z510" i="2"/>
  <c r="Z502" i="2"/>
  <c r="Z494" i="2"/>
  <c r="Z486" i="2"/>
  <c r="Z478" i="2"/>
  <c r="Z470" i="2"/>
  <c r="Z462" i="2"/>
  <c r="Z454" i="2"/>
  <c r="Z446" i="2"/>
  <c r="Z438" i="2"/>
  <c r="Z430" i="2"/>
  <c r="Z422" i="2"/>
  <c r="Z414" i="2"/>
  <c r="Z406" i="2"/>
  <c r="Z398" i="2"/>
  <c r="Z390" i="2"/>
  <c r="Z382" i="2"/>
  <c r="Z374" i="2"/>
  <c r="Z366" i="2"/>
  <c r="Z358" i="2"/>
  <c r="Z342" i="2"/>
  <c r="Z334" i="2"/>
  <c r="Z326" i="2"/>
  <c r="Z318" i="2"/>
  <c r="Z310" i="2"/>
  <c r="Z302" i="2"/>
  <c r="Z294" i="2"/>
  <c r="Z286" i="2"/>
  <c r="Z278" i="2"/>
  <c r="Z262" i="2"/>
  <c r="Z246" i="2"/>
  <c r="Z238" i="2"/>
  <c r="Z222" i="2"/>
  <c r="Z214" i="2"/>
  <c r="Z206" i="2"/>
  <c r="Z182" i="2"/>
  <c r="Z174" i="2"/>
  <c r="Z166" i="2"/>
  <c r="Z158" i="2"/>
  <c r="Z142" i="2"/>
  <c r="Z86" i="2"/>
  <c r="Z78" i="2"/>
  <c r="Z38" i="2"/>
  <c r="Z22" i="2"/>
  <c r="Z14" i="2"/>
  <c r="Z6" i="2"/>
  <c r="H824" i="2"/>
  <c r="H552" i="2"/>
  <c r="H504" i="2"/>
  <c r="H464" i="2"/>
  <c r="H384" i="2"/>
  <c r="H328" i="2"/>
  <c r="H312" i="2"/>
  <c r="H280" i="2"/>
  <c r="H248" i="2"/>
  <c r="H216" i="2"/>
  <c r="H192" i="2"/>
  <c r="H120" i="2"/>
  <c r="H104" i="2"/>
  <c r="H80" i="2"/>
  <c r="H64" i="2"/>
  <c r="H40" i="2"/>
  <c r="H24" i="2"/>
  <c r="H16" i="2"/>
  <c r="H8" i="2"/>
  <c r="H784" i="2"/>
  <c r="H688" i="2"/>
  <c r="H600" i="2"/>
  <c r="H536" i="2"/>
  <c r="H520" i="2"/>
  <c r="H456" i="2"/>
  <c r="H368" i="2"/>
  <c r="H320" i="2"/>
  <c r="H304" i="2"/>
  <c r="H240" i="2"/>
  <c r="H208" i="2"/>
  <c r="H112" i="2"/>
  <c r="H88" i="2"/>
  <c r="H72" i="2"/>
  <c r="H48" i="2"/>
  <c r="H32" i="2"/>
  <c r="H782" i="2"/>
  <c r="H566" i="2"/>
  <c r="H462" i="2"/>
  <c r="H390" i="2"/>
  <c r="H278" i="2"/>
  <c r="H182" i="2"/>
  <c r="H118" i="2"/>
  <c r="H54" i="2"/>
  <c r="H400" i="2"/>
  <c r="H806" i="2"/>
  <c r="H718" i="2"/>
  <c r="H654" i="2"/>
  <c r="H358" i="2"/>
  <c r="H270" i="2"/>
  <c r="H198" i="2"/>
  <c r="H174" i="2"/>
  <c r="H70" i="2"/>
  <c r="H790" i="2"/>
  <c r="H622" i="2"/>
  <c r="H406" i="2"/>
  <c r="H366" i="2"/>
  <c r="H254" i="2"/>
  <c r="H158" i="2"/>
  <c r="H110" i="2"/>
  <c r="H822" i="2"/>
  <c r="H750" i="2"/>
  <c r="H630" i="2"/>
  <c r="H486" i="2"/>
  <c r="H430" i="2"/>
  <c r="H262" i="2"/>
  <c r="H150" i="2"/>
  <c r="H78" i="2"/>
  <c r="H542" i="2"/>
  <c r="H342" i="2"/>
  <c r="H238" i="2"/>
  <c r="H166" i="2"/>
  <c r="H94" i="2"/>
  <c r="H22" i="2"/>
  <c r="H432" i="2"/>
  <c r="H838" i="2"/>
  <c r="H758" i="2"/>
  <c r="H678" i="2"/>
  <c r="H510" i="2"/>
  <c r="H446" i="2"/>
  <c r="H294" i="2"/>
  <c r="H230" i="2"/>
  <c r="H142" i="2"/>
  <c r="H102" i="2"/>
  <c r="H46" i="2"/>
  <c r="H6" i="2"/>
  <c r="H839" i="2"/>
  <c r="H807" i="2"/>
  <c r="H799" i="2"/>
  <c r="H783" i="2"/>
  <c r="H775" i="2"/>
  <c r="H767" i="2"/>
  <c r="H759" i="2"/>
  <c r="H751" i="2"/>
  <c r="H743" i="2"/>
  <c r="H727" i="2"/>
  <c r="H703" i="2"/>
  <c r="H695" i="2"/>
  <c r="H679" i="2"/>
  <c r="H671" i="2"/>
  <c r="H663" i="2"/>
  <c r="H647" i="2"/>
  <c r="H631" i="2"/>
  <c r="H623" i="2"/>
  <c r="H599" i="2"/>
  <c r="H583" i="2"/>
  <c r="H575" i="2"/>
  <c r="H559" i="2"/>
  <c r="H503" i="2"/>
  <c r="H479" i="2"/>
  <c r="H471" i="2"/>
  <c r="H463" i="2"/>
  <c r="H447" i="2"/>
  <c r="H439" i="2"/>
  <c r="H415" i="2"/>
  <c r="H407" i="2"/>
  <c r="H383" i="2"/>
  <c r="H375" i="2"/>
  <c r="H351" i="2"/>
  <c r="H327" i="2"/>
  <c r="H287" i="2"/>
  <c r="H279" i="2"/>
  <c r="H263" i="2"/>
  <c r="H255" i="2"/>
  <c r="H247" i="2"/>
  <c r="H239" i="2"/>
  <c r="H223" i="2"/>
  <c r="H183" i="2"/>
  <c r="H111" i="2"/>
  <c r="H71" i="2"/>
  <c r="H63" i="2"/>
  <c r="Z440" i="2"/>
  <c r="Z424" i="2"/>
  <c r="Z416" i="2"/>
  <c r="Z384" i="2"/>
  <c r="Z368" i="2"/>
  <c r="Z344" i="2"/>
  <c r="Z336" i="2"/>
  <c r="Z288" i="2"/>
  <c r="Z272" i="2"/>
  <c r="Z264" i="2"/>
  <c r="Z256" i="2"/>
  <c r="Z224" i="2"/>
  <c r="Z200" i="2"/>
  <c r="Z192" i="2"/>
  <c r="Z152" i="2"/>
  <c r="Z144" i="2"/>
  <c r="Z128" i="2"/>
  <c r="Z120" i="2"/>
  <c r="Z80" i="2"/>
  <c r="H813" i="2"/>
  <c r="H717" i="2"/>
  <c r="H637" i="2"/>
  <c r="H573" i="2"/>
  <c r="H477" i="2"/>
  <c r="H429" i="2"/>
  <c r="H349" i="2"/>
  <c r="H325" i="2"/>
  <c r="H317" i="2"/>
  <c r="H285" i="2"/>
  <c r="H269" i="2"/>
  <c r="H237" i="2"/>
  <c r="H205" i="2"/>
  <c r="Z529" i="2"/>
  <c r="Z521" i="2"/>
  <c r="Z505" i="2"/>
  <c r="Z473" i="2"/>
  <c r="Z465" i="2"/>
  <c r="Z457" i="2"/>
  <c r="Z449" i="2"/>
  <c r="Z441" i="2"/>
  <c r="Z401" i="2"/>
  <c r="Z313" i="2"/>
  <c r="Z297" i="2"/>
  <c r="Z129" i="2"/>
  <c r="Z121" i="2"/>
  <c r="Z113" i="2"/>
  <c r="Z97" i="2"/>
  <c r="Z81" i="2"/>
  <c r="Z180" i="2"/>
  <c r="Z156" i="2"/>
  <c r="Z519" i="2"/>
  <c r="Z407" i="2"/>
  <c r="Z375" i="2"/>
  <c r="Z359" i="2"/>
  <c r="Z335" i="2"/>
  <c r="Z255" i="2"/>
  <c r="Z247" i="2"/>
  <c r="Z167" i="2"/>
  <c r="Z538" i="2"/>
  <c r="Z530" i="2"/>
  <c r="Z482" i="2"/>
  <c r="Z434" i="2"/>
  <c r="Z394" i="2"/>
  <c r="Z386" i="2"/>
  <c r="Z314" i="2"/>
  <c r="Z290" i="2"/>
  <c r="Z250" i="2"/>
  <c r="Z170" i="2"/>
  <c r="Z162" i="2"/>
  <c r="Z106" i="2"/>
  <c r="Z90" i="2"/>
  <c r="Z18" i="2"/>
  <c r="Z10" i="2"/>
  <c r="H823" i="2"/>
  <c r="H735" i="2"/>
  <c r="H687" i="2"/>
  <c r="H639" i="2"/>
  <c r="H615" i="2"/>
  <c r="H607" i="2"/>
  <c r="H431" i="2"/>
  <c r="H399" i="2"/>
  <c r="H359" i="2"/>
  <c r="H231" i="2"/>
  <c r="H175" i="2"/>
  <c r="H119" i="2"/>
  <c r="H766" i="2"/>
  <c r="H742" i="2"/>
  <c r="H710" i="2"/>
  <c r="H702" i="2"/>
  <c r="H686" i="2"/>
  <c r="H574" i="2"/>
  <c r="H550" i="2"/>
  <c r="H526" i="2"/>
  <c r="H478" i="2"/>
  <c r="H350" i="2"/>
  <c r="H310" i="2"/>
  <c r="H302" i="2"/>
  <c r="H222" i="2"/>
  <c r="H214" i="2"/>
  <c r="H206" i="2"/>
  <c r="H190" i="2"/>
  <c r="H86" i="2"/>
  <c r="H837" i="2"/>
  <c r="H829" i="2"/>
  <c r="H821" i="2"/>
  <c r="H797" i="2"/>
  <c r="H789" i="2"/>
  <c r="H781" i="2"/>
  <c r="H773" i="2"/>
  <c r="H765" i="2"/>
  <c r="H757" i="2"/>
  <c r="H661" i="2"/>
  <c r="H645" i="2"/>
  <c r="H613" i="2"/>
  <c r="H589" i="2"/>
  <c r="H565" i="2"/>
  <c r="H541" i="2"/>
  <c r="H493" i="2"/>
  <c r="H461" i="2"/>
  <c r="H373" i="2"/>
  <c r="H197" i="2"/>
  <c r="H141" i="2"/>
  <c r="H125" i="2"/>
  <c r="Z489" i="2"/>
  <c r="Z385" i="2"/>
  <c r="Z377" i="2"/>
  <c r="Z369" i="2"/>
  <c r="Z361" i="2"/>
  <c r="Z353" i="2"/>
  <c r="Z345" i="2"/>
  <c r="Z329" i="2"/>
  <c r="Z233" i="2"/>
  <c r="Z225" i="2"/>
  <c r="Z217" i="2"/>
  <c r="Z177" i="2"/>
  <c r="Z540" i="2"/>
  <c r="Z532" i="2"/>
  <c r="Z524" i="2"/>
  <c r="Z516" i="2"/>
  <c r="Z508" i="2"/>
  <c r="Z500" i="2"/>
  <c r="Z492" i="2"/>
  <c r="Z484" i="2"/>
  <c r="Z476" i="2"/>
  <c r="Z468" i="2"/>
  <c r="Z460" i="2"/>
  <c r="Z452" i="2"/>
  <c r="Z444" i="2"/>
  <c r="Z436" i="2"/>
  <c r="Z428" i="2"/>
  <c r="Z420" i="2"/>
  <c r="Z412" i="2"/>
  <c r="Z404" i="2"/>
  <c r="Z396" i="2"/>
  <c r="Z388" i="2"/>
  <c r="Z380" i="2"/>
  <c r="Z372" i="2"/>
  <c r="Z364" i="2"/>
  <c r="Z356" i="2"/>
  <c r="Z348" i="2"/>
  <c r="Z340" i="2"/>
  <c r="Z332" i="2"/>
  <c r="Z316" i="2"/>
  <c r="Z308" i="2"/>
  <c r="Z300" i="2"/>
  <c r="Z292" i="2"/>
  <c r="Z284" i="2"/>
  <c r="Z276" i="2"/>
  <c r="Z268" i="2"/>
  <c r="Z260" i="2"/>
  <c r="Z252" i="2"/>
  <c r="Z244" i="2"/>
  <c r="Z236" i="2"/>
  <c r="Z228" i="2"/>
  <c r="Z220" i="2"/>
  <c r="Z212" i="2"/>
  <c r="Z204" i="2"/>
  <c r="Z196" i="2"/>
  <c r="Z188" i="2"/>
  <c r="Z172" i="2"/>
  <c r="Z164" i="2"/>
  <c r="Z148" i="2"/>
  <c r="Z132" i="2"/>
  <c r="Z124" i="2"/>
  <c r="Z108" i="2"/>
  <c r="Z100" i="2"/>
  <c r="Z92" i="2"/>
  <c r="Z84" i="2"/>
  <c r="Z76" i="2"/>
  <c r="Z68" i="2"/>
  <c r="Z44" i="2"/>
  <c r="Z543" i="2"/>
  <c r="Z535" i="2"/>
  <c r="Z471" i="2"/>
  <c r="Z463" i="2"/>
  <c r="Z455" i="2"/>
  <c r="Z439" i="2"/>
  <c r="Z431" i="2"/>
  <c r="Z415" i="2"/>
  <c r="Z279" i="2"/>
  <c r="Z271" i="2"/>
  <c r="Z263" i="2"/>
  <c r="Z239" i="2"/>
  <c r="Z231" i="2"/>
  <c r="Z207" i="2"/>
  <c r="Z199" i="2"/>
  <c r="Z183" i="2"/>
  <c r="Z135" i="2"/>
  <c r="Z119" i="2"/>
  <c r="Z103" i="2"/>
  <c r="H827" i="2"/>
  <c r="H803" i="2"/>
  <c r="H755" i="2"/>
  <c r="H731" i="2"/>
  <c r="H707" i="2"/>
  <c r="H667" i="2"/>
  <c r="H651" i="2"/>
  <c r="H611" i="2"/>
  <c r="H595" i="2"/>
  <c r="H579" i="2"/>
  <c r="H563" i="2"/>
  <c r="H499" i="2"/>
  <c r="H491" i="2"/>
  <c r="H363" i="2"/>
  <c r="H267" i="2"/>
  <c r="H746" i="2"/>
  <c r="H706" i="2"/>
  <c r="H650" i="2"/>
  <c r="H594" i="2"/>
  <c r="H586" i="2"/>
  <c r="H554" i="2"/>
  <c r="H530" i="2"/>
  <c r="H498" i="2"/>
  <c r="H442" i="2"/>
  <c r="H426" i="2"/>
  <c r="H418" i="2"/>
  <c r="H410" i="2"/>
  <c r="H282" i="2"/>
  <c r="H266" i="2"/>
  <c r="H258" i="2"/>
  <c r="H242" i="2"/>
  <c r="H210" i="2"/>
  <c r="H138" i="2"/>
  <c r="H122" i="2"/>
  <c r="H106" i="2"/>
  <c r="H90" i="2"/>
  <c r="H82" i="2"/>
  <c r="H58" i="2"/>
  <c r="H42" i="2"/>
  <c r="H34" i="2"/>
  <c r="H10" i="2"/>
  <c r="Z522" i="2"/>
  <c r="Z506" i="2"/>
  <c r="Z498" i="2"/>
  <c r="Z490" i="2"/>
  <c r="Z474" i="2"/>
  <c r="Z458" i="2"/>
  <c r="Z450" i="2"/>
  <c r="Z442" i="2"/>
  <c r="Z426" i="2"/>
  <c r="Z410" i="2"/>
  <c r="Z370" i="2"/>
  <c r="Z362" i="2"/>
  <c r="Z354" i="2"/>
  <c r="Z346" i="2"/>
  <c r="Z330" i="2"/>
  <c r="Z322" i="2"/>
  <c r="Z306" i="2"/>
  <c r="Z298" i="2"/>
  <c r="Z274" i="2"/>
  <c r="Z266" i="2"/>
  <c r="Z242" i="2"/>
  <c r="Z226" i="2"/>
  <c r="Z218" i="2"/>
  <c r="Z210" i="2"/>
  <c r="Z202" i="2"/>
  <c r="Z194" i="2"/>
  <c r="Z154" i="2"/>
  <c r="Z146" i="2"/>
  <c r="Z138" i="2"/>
  <c r="Z130" i="2"/>
  <c r="Z122" i="2"/>
  <c r="Z114" i="2"/>
  <c r="Z98" i="2"/>
  <c r="Z74" i="2"/>
  <c r="Z42" i="2"/>
  <c r="Z34" i="2"/>
  <c r="H800" i="2"/>
  <c r="H752" i="2"/>
  <c r="H744" i="2"/>
  <c r="H704" i="2"/>
  <c r="H576" i="2"/>
  <c r="H472" i="2"/>
  <c r="H344" i="2"/>
  <c r="H184" i="2"/>
  <c r="H160" i="2"/>
  <c r="H96" i="2"/>
  <c r="H836" i="2"/>
  <c r="H820" i="2"/>
  <c r="H804" i="2"/>
  <c r="H788" i="2"/>
  <c r="H772" i="2"/>
  <c r="H732" i="2"/>
  <c r="H620" i="2"/>
  <c r="H540" i="2"/>
  <c r="H532" i="2"/>
  <c r="H492" i="2"/>
  <c r="H396" i="2"/>
  <c r="H332" i="2"/>
  <c r="H324" i="2"/>
  <c r="H276" i="2"/>
  <c r="H268" i="2"/>
  <c r="H252" i="2"/>
  <c r="H44" i="2"/>
  <c r="H610" i="2"/>
  <c r="H562" i="2"/>
  <c r="H522" i="2"/>
  <c r="H450" i="2"/>
  <c r="H386" i="2"/>
  <c r="H354" i="2"/>
  <c r="H322" i="2"/>
  <c r="H194" i="2"/>
  <c r="H114" i="2"/>
  <c r="H50" i="2"/>
  <c r="H842" i="2"/>
  <c r="H818" i="2"/>
  <c r="H794" i="2"/>
  <c r="H770" i="2"/>
  <c r="H682" i="2"/>
  <c r="H658" i="2"/>
  <c r="H626" i="2"/>
  <c r="H546" i="2"/>
  <c r="H506" i="2"/>
  <c r="H466" i="2"/>
  <c r="H378" i="2"/>
  <c r="H346" i="2"/>
  <c r="H290" i="2"/>
  <c r="H234" i="2"/>
  <c r="H178" i="2"/>
  <c r="H841" i="2"/>
  <c r="H833" i="2"/>
  <c r="H825" i="2"/>
  <c r="H817" i="2"/>
  <c r="H809" i="2"/>
  <c r="H801" i="2"/>
  <c r="H793" i="2"/>
  <c r="H785" i="2"/>
  <c r="H777" i="2"/>
  <c r="H745" i="2"/>
  <c r="H729" i="2"/>
  <c r="H713" i="2"/>
  <c r="H705" i="2"/>
  <c r="H681" i="2"/>
  <c r="H665" i="2"/>
  <c r="H657" i="2"/>
  <c r="H649" i="2"/>
  <c r="H641" i="2"/>
  <c r="H633" i="2"/>
  <c r="H625" i="2"/>
  <c r="H617" i="2"/>
  <c r="H601" i="2"/>
  <c r="H593" i="2"/>
  <c r="H585" i="2"/>
  <c r="H577" i="2"/>
  <c r="H569" i="2"/>
  <c r="H561" i="2"/>
  <c r="H553" i="2"/>
  <c r="H545" i="2"/>
  <c r="H537" i="2"/>
  <c r="H529" i="2"/>
  <c r="H521" i="2"/>
  <c r="H513" i="2"/>
  <c r="H505" i="2"/>
  <c r="H489" i="2"/>
  <c r="H481" i="2"/>
  <c r="H473" i="2"/>
  <c r="H465" i="2"/>
  <c r="H457" i="2"/>
  <c r="H449" i="2"/>
  <c r="H441" i="2"/>
  <c r="H433" i="2"/>
  <c r="H425" i="2"/>
  <c r="H417" i="2"/>
  <c r="H409" i="2"/>
  <c r="H401" i="2"/>
  <c r="H393" i="2"/>
  <c r="H385" i="2"/>
  <c r="H377" i="2"/>
  <c r="H369" i="2"/>
  <c r="H361" i="2"/>
  <c r="H353" i="2"/>
  <c r="H345" i="2"/>
  <c r="H337" i="2"/>
  <c r="H329" i="2"/>
  <c r="H321" i="2"/>
  <c r="H826" i="2"/>
  <c r="H802" i="2"/>
  <c r="H778" i="2"/>
  <c r="H690" i="2"/>
  <c r="H666" i="2"/>
  <c r="H618" i="2"/>
  <c r="H570" i="2"/>
  <c r="H538" i="2"/>
  <c r="H434" i="2"/>
  <c r="H394" i="2"/>
  <c r="H362" i="2"/>
  <c r="H330" i="2"/>
  <c r="H250" i="2"/>
  <c r="H218" i="2"/>
  <c r="H834" i="2"/>
  <c r="H810" i="2"/>
  <c r="H786" i="2"/>
  <c r="H722" i="2"/>
  <c r="H674" i="2"/>
  <c r="H634" i="2"/>
  <c r="H602" i="2"/>
  <c r="H578" i="2"/>
  <c r="H514" i="2"/>
  <c r="H474" i="2"/>
  <c r="H402" i="2"/>
  <c r="H370" i="2"/>
  <c r="H338" i="2"/>
  <c r="H306" i="2"/>
  <c r="H226" i="2"/>
  <c r="H170" i="2"/>
  <c r="H130" i="2"/>
  <c r="H98" i="2"/>
  <c r="H805" i="2"/>
  <c r="H733" i="2"/>
  <c r="H701" i="2"/>
  <c r="H685" i="2"/>
  <c r="H653" i="2"/>
  <c r="H605" i="2"/>
  <c r="Z527" i="2"/>
  <c r="Z511" i="2"/>
  <c r="Z503" i="2"/>
  <c r="Z495" i="2"/>
  <c r="Z487" i="2"/>
  <c r="Z479" i="2"/>
  <c r="Z447" i="2"/>
  <c r="Z423" i="2"/>
  <c r="Z391" i="2"/>
  <c r="Z367" i="2"/>
  <c r="Z327" i="2"/>
  <c r="Z311" i="2"/>
  <c r="Z295" i="2"/>
  <c r="H843" i="2"/>
  <c r="H835" i="2"/>
  <c r="H819" i="2"/>
  <c r="H811" i="2"/>
  <c r="H795" i="2"/>
  <c r="H787" i="2"/>
  <c r="H779" i="2"/>
  <c r="H771" i="2"/>
  <c r="H763" i="2"/>
  <c r="H747" i="2"/>
  <c r="H739" i="2"/>
  <c r="H723" i="2"/>
  <c r="H715" i="2"/>
  <c r="H691" i="2"/>
  <c r="H683" i="2"/>
  <c r="H643" i="2"/>
  <c r="H635" i="2"/>
  <c r="H627" i="2"/>
  <c r="H619" i="2"/>
  <c r="H587" i="2"/>
  <c r="H571" i="2"/>
  <c r="H555" i="2"/>
  <c r="H547" i="2"/>
  <c r="H539" i="2"/>
  <c r="H507" i="2"/>
  <c r="H475" i="2"/>
  <c r="H467" i="2"/>
  <c r="H443" i="2"/>
  <c r="H331" i="2"/>
  <c r="H283" i="2"/>
  <c r="Z349" i="2"/>
  <c r="Z341" i="2"/>
  <c r="Z333" i="2"/>
  <c r="Z325" i="2"/>
  <c r="Z317" i="2"/>
  <c r="Z309" i="2"/>
  <c r="Z301" i="2"/>
  <c r="Z293" i="2"/>
  <c r="Z285" i="2"/>
  <c r="Z277" i="2"/>
  <c r="Z269" i="2"/>
  <c r="Z261" i="2"/>
  <c r="Z253" i="2"/>
  <c r="Z237" i="2"/>
  <c r="Z229" i="2"/>
  <c r="Z221" i="2"/>
  <c r="Z213" i="2"/>
  <c r="Z205" i="2"/>
  <c r="Z197" i="2"/>
  <c r="Z181" i="2"/>
  <c r="Z173" i="2"/>
  <c r="Z165" i="2"/>
  <c r="Z157" i="2"/>
  <c r="Z141" i="2"/>
  <c r="Z133" i="2"/>
  <c r="Z125" i="2"/>
  <c r="Z117" i="2"/>
  <c r="Z109" i="2"/>
  <c r="Z101" i="2"/>
  <c r="Z93" i="2"/>
  <c r="Z85" i="2"/>
  <c r="Z69" i="2"/>
  <c r="Z53" i="2"/>
  <c r="Z37" i="2"/>
  <c r="Z21" i="2"/>
  <c r="Z13" i="2"/>
  <c r="H840" i="2"/>
  <c r="H832" i="2"/>
  <c r="H816" i="2"/>
  <c r="H808" i="2"/>
  <c r="H776" i="2"/>
  <c r="H768" i="2"/>
  <c r="H736" i="2"/>
  <c r="H728" i="2"/>
  <c r="H720" i="2"/>
  <c r="H712" i="2"/>
  <c r="H696" i="2"/>
  <c r="H680" i="2"/>
  <c r="H672" i="2"/>
  <c r="H664" i="2"/>
  <c r="H648" i="2"/>
  <c r="H640" i="2"/>
  <c r="H616" i="2"/>
  <c r="H608" i="2"/>
  <c r="H592" i="2"/>
  <c r="H584" i="2"/>
  <c r="H568" i="2"/>
  <c r="H560" i="2"/>
  <c r="H544" i="2"/>
  <c r="H512" i="2"/>
  <c r="H496" i="2"/>
  <c r="H488" i="2"/>
  <c r="H480" i="2"/>
  <c r="H440" i="2"/>
  <c r="H416" i="2"/>
  <c r="H408" i="2"/>
  <c r="H360" i="2"/>
  <c r="H352" i="2"/>
  <c r="H336" i="2"/>
  <c r="H296" i="2"/>
  <c r="H288" i="2"/>
  <c r="H264" i="2"/>
  <c r="H128" i="2"/>
  <c r="H791" i="2"/>
  <c r="H711" i="2"/>
  <c r="H591" i="2"/>
  <c r="H305" i="2"/>
  <c r="H297" i="2"/>
  <c r="H273" i="2"/>
  <c r="H265" i="2"/>
  <c r="H249" i="2"/>
  <c r="H241" i="2"/>
  <c r="H233" i="2"/>
  <c r="H225" i="2"/>
  <c r="H209" i="2"/>
  <c r="H193" i="2"/>
  <c r="H177" i="2"/>
  <c r="H169" i="2"/>
  <c r="H161" i="2"/>
  <c r="H145" i="2"/>
  <c r="H129" i="2"/>
  <c r="H105" i="2"/>
  <c r="H97" i="2"/>
  <c r="H89" i="2"/>
  <c r="H65" i="2"/>
  <c r="H57" i="2"/>
  <c r="H41" i="2"/>
  <c r="H33" i="2"/>
  <c r="H25" i="2"/>
  <c r="H17" i="2"/>
  <c r="H9" i="2"/>
  <c r="Z537" i="2"/>
  <c r="Z513" i="2"/>
  <c r="Z497" i="2"/>
  <c r="Z481" i="2"/>
  <c r="Z433" i="2"/>
  <c r="Z417" i="2"/>
  <c r="Z337" i="2"/>
  <c r="Z321" i="2"/>
  <c r="H830" i="2"/>
  <c r="H814" i="2"/>
  <c r="H798" i="2"/>
  <c r="H734" i="2"/>
  <c r="H726" i="2"/>
  <c r="H694" i="2"/>
  <c r="H670" i="2"/>
  <c r="H662" i="2"/>
  <c r="H646" i="2"/>
  <c r="H638" i="2"/>
  <c r="H614" i="2"/>
  <c r="H606" i="2"/>
  <c r="H590" i="2"/>
  <c r="H582" i="2"/>
  <c r="H558" i="2"/>
  <c r="H534" i="2"/>
  <c r="H518" i="2"/>
  <c r="H502" i="2"/>
  <c r="H494" i="2"/>
  <c r="H470" i="2"/>
  <c r="H454" i="2"/>
  <c r="H438" i="2"/>
  <c r="H422" i="2"/>
  <c r="H414" i="2"/>
  <c r="H398" i="2"/>
  <c r="H382" i="2"/>
  <c r="H374" i="2"/>
  <c r="H326" i="2"/>
  <c r="Q124" i="2"/>
  <c r="Q122" i="2"/>
  <c r="Q114" i="2"/>
  <c r="Q98" i="2"/>
  <c r="Q90" i="2"/>
  <c r="Q58" i="2"/>
  <c r="BJ43" i="2"/>
  <c r="CB51" i="2"/>
  <c r="CB59" i="2"/>
  <c r="BJ70" i="2"/>
  <c r="BJ74" i="2"/>
  <c r="BS75" i="2"/>
  <c r="CB91" i="2"/>
  <c r="BS104" i="2"/>
  <c r="BS41" i="2"/>
  <c r="BS54" i="2"/>
  <c r="BJ58" i="2"/>
  <c r="CB83" i="2"/>
  <c r="BJ85" i="2"/>
  <c r="CB85" i="2"/>
  <c r="BJ89" i="2"/>
  <c r="BS90" i="2"/>
  <c r="BS98" i="2"/>
  <c r="CB47" i="2"/>
  <c r="CB67" i="2"/>
  <c r="BJ69" i="2"/>
  <c r="CB75" i="2"/>
  <c r="CB93" i="2"/>
  <c r="CB134" i="2"/>
  <c r="BJ33" i="2"/>
  <c r="BS38" i="2"/>
  <c r="BJ49" i="2"/>
  <c r="CB62" i="2"/>
  <c r="CB35" i="2"/>
  <c r="BJ57" i="2"/>
  <c r="BS78" i="2"/>
  <c r="CB109" i="2"/>
  <c r="CB101" i="2"/>
  <c r="BS102" i="2"/>
  <c r="BJ107" i="2"/>
  <c r="CB107" i="2"/>
  <c r="BJ73" i="2"/>
  <c r="CB120" i="2"/>
  <c r="BJ145" i="2"/>
  <c r="BJ113" i="2"/>
  <c r="BJ158" i="2"/>
  <c r="BJ161" i="2"/>
  <c r="BJ163" i="2"/>
  <c r="BJ165" i="2"/>
  <c r="BJ167" i="2"/>
  <c r="BJ171" i="2"/>
  <c r="BS118" i="2"/>
  <c r="BJ154" i="2"/>
  <c r="CB179" i="2"/>
  <c r="BJ187" i="2"/>
  <c r="CB227" i="2"/>
  <c r="CB123" i="2"/>
  <c r="BJ131" i="2"/>
  <c r="BJ135" i="2"/>
  <c r="CB151" i="2"/>
  <c r="BJ175" i="2"/>
  <c r="CB183" i="2"/>
  <c r="BJ191" i="2"/>
  <c r="CB199" i="2"/>
  <c r="BJ211" i="2"/>
  <c r="BJ293" i="2"/>
  <c r="BJ297" i="2"/>
  <c r="CB243" i="2"/>
  <c r="BJ251" i="2"/>
  <c r="BJ257" i="2"/>
  <c r="CB258" i="2"/>
  <c r="BJ200" i="2"/>
  <c r="CB211" i="2"/>
  <c r="BJ219" i="2"/>
  <c r="CB226" i="2"/>
  <c r="BJ147" i="2"/>
  <c r="CB210" i="2"/>
  <c r="BJ267" i="2"/>
  <c r="BJ273" i="2"/>
  <c r="CB274" i="2"/>
  <c r="CB379" i="2"/>
  <c r="BJ364" i="2"/>
  <c r="CB215" i="2"/>
  <c r="BJ223" i="2"/>
  <c r="CB231" i="2"/>
  <c r="BJ239" i="2"/>
  <c r="CB247" i="2"/>
  <c r="BJ255" i="2"/>
  <c r="CB263" i="2"/>
  <c r="BJ271" i="2"/>
  <c r="CB279" i="2"/>
  <c r="BJ295" i="2"/>
  <c r="BJ303" i="2"/>
  <c r="BJ311" i="2"/>
  <c r="BJ319" i="2"/>
  <c r="BJ327" i="2"/>
  <c r="BJ335" i="2"/>
  <c r="BJ343" i="2"/>
  <c r="BJ351" i="2"/>
  <c r="BJ359" i="2"/>
  <c r="CB395" i="2"/>
  <c r="BJ376" i="2"/>
  <c r="BJ392" i="2"/>
  <c r="CB439" i="2"/>
  <c r="BJ362" i="2"/>
  <c r="BJ378" i="2"/>
  <c r="BJ394" i="2"/>
  <c r="BJ418" i="2"/>
  <c r="BJ414" i="2"/>
  <c r="BJ416" i="2"/>
  <c r="BJ370" i="2"/>
  <c r="BJ386" i="2"/>
  <c r="BJ402" i="2"/>
  <c r="BJ404" i="2"/>
  <c r="CB431" i="2"/>
  <c r="BJ504" i="2"/>
  <c r="BJ372" i="2"/>
  <c r="BJ388" i="2"/>
  <c r="BJ422" i="2"/>
  <c r="CB429" i="2"/>
  <c r="BJ438" i="2"/>
  <c r="CB445" i="2"/>
  <c r="BJ454" i="2"/>
  <c r="CB461" i="2"/>
  <c r="BJ470" i="2"/>
  <c r="CB477" i="2"/>
  <c r="BJ492" i="2"/>
  <c r="CB503" i="2"/>
  <c r="CB421" i="2"/>
  <c r="BJ430" i="2"/>
  <c r="CB437" i="2"/>
  <c r="BJ446" i="2"/>
  <c r="CB453" i="2"/>
  <c r="BJ462" i="2"/>
  <c r="CB469" i="2"/>
  <c r="BJ478" i="2"/>
  <c r="CB484" i="2"/>
  <c r="BJ516" i="2"/>
  <c r="CB504" i="2"/>
  <c r="CB507" i="2"/>
  <c r="CB522" i="2"/>
  <c r="BJ539" i="2"/>
  <c r="CB544" i="2"/>
  <c r="CB521" i="2"/>
  <c r="BJ537" i="2"/>
  <c r="BJ562" i="2"/>
  <c r="BJ589" i="2"/>
  <c r="CB492" i="2"/>
  <c r="CB495" i="2"/>
  <c r="BJ508" i="2"/>
  <c r="CB518" i="2"/>
  <c r="BJ524" i="2"/>
  <c r="CB540" i="2"/>
  <c r="BJ575" i="2"/>
  <c r="BJ532" i="2"/>
  <c r="BJ556" i="2"/>
  <c r="BJ608" i="2"/>
  <c r="CB480" i="2"/>
  <c r="BJ488" i="2"/>
  <c r="BJ496" i="2"/>
  <c r="CB512" i="2"/>
  <c r="CB515" i="2"/>
  <c r="BJ541" i="2"/>
  <c r="BJ552" i="2"/>
  <c r="BJ517" i="2"/>
  <c r="BJ553" i="2"/>
  <c r="BJ631" i="2"/>
  <c r="BJ639" i="2"/>
  <c r="BJ648" i="2"/>
  <c r="BJ545" i="2"/>
  <c r="BJ609" i="2"/>
  <c r="BJ521" i="2"/>
  <c r="BJ561" i="2"/>
  <c r="BJ663" i="2"/>
  <c r="BJ723" i="2"/>
  <c r="BJ601" i="2"/>
  <c r="BJ617" i="2"/>
  <c r="BJ760" i="2"/>
  <c r="BJ767" i="2"/>
  <c r="BJ792" i="2"/>
  <c r="BJ799" i="2"/>
  <c r="BJ768" i="2"/>
  <c r="BJ775" i="2"/>
  <c r="BJ800" i="2"/>
  <c r="BJ815" i="2"/>
  <c r="BJ671" i="2"/>
  <c r="BJ687" i="2"/>
  <c r="BJ703" i="2"/>
  <c r="BJ719" i="2"/>
  <c r="BJ735" i="2"/>
  <c r="BJ751" i="2"/>
  <c r="BJ808" i="2"/>
  <c r="BJ823" i="2"/>
  <c r="BJ824" i="2"/>
  <c r="BJ839" i="2"/>
  <c r="BJ624" i="2"/>
  <c r="BJ640" i="2"/>
  <c r="BJ656" i="2"/>
  <c r="BJ672" i="2"/>
  <c r="BJ688" i="2"/>
  <c r="BJ704" i="2"/>
  <c r="BJ720" i="2"/>
  <c r="BJ736" i="2"/>
  <c r="BJ752" i="2"/>
  <c r="BJ759" i="2"/>
  <c r="BJ784" i="2"/>
  <c r="BJ791" i="2"/>
  <c r="BJ832" i="2"/>
  <c r="AR67" i="2"/>
  <c r="AI68" i="2"/>
  <c r="AR19" i="2"/>
  <c r="AI20" i="2"/>
  <c r="AI30" i="2"/>
  <c r="BA30" i="2"/>
  <c r="BA40" i="2"/>
  <c r="AR41" i="2"/>
  <c r="BA64" i="2"/>
  <c r="AR65" i="2"/>
  <c r="AI89" i="2"/>
  <c r="AI92" i="2"/>
  <c r="BA92" i="2"/>
  <c r="AI14" i="2"/>
  <c r="BA14" i="2"/>
  <c r="BA24" i="2"/>
  <c r="AR25" i="2"/>
  <c r="AR35" i="2"/>
  <c r="AI36" i="2"/>
  <c r="AI46" i="2"/>
  <c r="BA46" i="2"/>
  <c r="AI54" i="2"/>
  <c r="BA54" i="2"/>
  <c r="AR75" i="2"/>
  <c r="AI76" i="2"/>
  <c r="BA16" i="2"/>
  <c r="AR17" i="2"/>
  <c r="AR27" i="2"/>
  <c r="AI28" i="2"/>
  <c r="AI38" i="2"/>
  <c r="BA38" i="2"/>
  <c r="BA48" i="2"/>
  <c r="AR49" i="2"/>
  <c r="AI70" i="2"/>
  <c r="BA70" i="2"/>
  <c r="AR87" i="2"/>
  <c r="AI97" i="2"/>
  <c r="BA91" i="2"/>
  <c r="AR107" i="2"/>
  <c r="BA238" i="2"/>
  <c r="BA83" i="2"/>
  <c r="BA104" i="2"/>
  <c r="BA265" i="2"/>
  <c r="AR110" i="2"/>
  <c r="AR112" i="2"/>
  <c r="BA117" i="2"/>
  <c r="AI123" i="2"/>
  <c r="AI130" i="2"/>
  <c r="AI138" i="2"/>
  <c r="AI146" i="2"/>
  <c r="AI154" i="2"/>
  <c r="AI162" i="2"/>
  <c r="AI170" i="2"/>
  <c r="AI178" i="2"/>
  <c r="AI186" i="2"/>
  <c r="AI198" i="2"/>
  <c r="AR86" i="2"/>
  <c r="BA101" i="2"/>
  <c r="AR102" i="2"/>
  <c r="AR104" i="2"/>
  <c r="BA112" i="2"/>
  <c r="BA115" i="2"/>
  <c r="AI118" i="2"/>
  <c r="AI121" i="2"/>
  <c r="AR123" i="2"/>
  <c r="AI127" i="2"/>
  <c r="BA130" i="2"/>
  <c r="AI135" i="2"/>
  <c r="BA138" i="2"/>
  <c r="AI143" i="2"/>
  <c r="BA146" i="2"/>
  <c r="AI151" i="2"/>
  <c r="BA154" i="2"/>
  <c r="AI159" i="2"/>
  <c r="BA162" i="2"/>
  <c r="AI167" i="2"/>
  <c r="BA170" i="2"/>
  <c r="AI175" i="2"/>
  <c r="BA178" i="2"/>
  <c r="AI183" i="2"/>
  <c r="BA186" i="2"/>
  <c r="AI191" i="2"/>
  <c r="BA202" i="2"/>
  <c r="BA210" i="2"/>
  <c r="AI237" i="2"/>
  <c r="BA269" i="2"/>
  <c r="BA273" i="2"/>
  <c r="AI233" i="2"/>
  <c r="AI265" i="2"/>
  <c r="BA289" i="2"/>
  <c r="AI241" i="2"/>
  <c r="BA277" i="2"/>
  <c r="AI287" i="2"/>
  <c r="AI314" i="2"/>
  <c r="BA337" i="2"/>
  <c r="AI229" i="2"/>
  <c r="AI261" i="2"/>
  <c r="AI283" i="2"/>
  <c r="BA288" i="2"/>
  <c r="BA292" i="2"/>
  <c r="BA321" i="2"/>
  <c r="BA341" i="2"/>
  <c r="BA345" i="2"/>
  <c r="BA353" i="2"/>
  <c r="BA361" i="2"/>
  <c r="BA369" i="2"/>
  <c r="BA377" i="2"/>
  <c r="BA399" i="2"/>
  <c r="AI294" i="2"/>
  <c r="AI309" i="2"/>
  <c r="BA325" i="2"/>
  <c r="AI290" i="2"/>
  <c r="BA315" i="2"/>
  <c r="BA391" i="2"/>
  <c r="BA407" i="2"/>
  <c r="BA422" i="2"/>
  <c r="BA383" i="2"/>
  <c r="BA285" i="2"/>
  <c r="BA313" i="2"/>
  <c r="AI322" i="2"/>
  <c r="BA329" i="2"/>
  <c r="AI338" i="2"/>
  <c r="BA349" i="2"/>
  <c r="BA357" i="2"/>
  <c r="BA365" i="2"/>
  <c r="BA373" i="2"/>
  <c r="BA381" i="2"/>
  <c r="BA389" i="2"/>
  <c r="BA397" i="2"/>
  <c r="BA405" i="2"/>
  <c r="BA413" i="2"/>
  <c r="AI475" i="2"/>
  <c r="AI437" i="2"/>
  <c r="AI464" i="2"/>
  <c r="BA281" i="2"/>
  <c r="AI350" i="2"/>
  <c r="AI358" i="2"/>
  <c r="AI366" i="2"/>
  <c r="AI374" i="2"/>
  <c r="AI382" i="2"/>
  <c r="AI390" i="2"/>
  <c r="AI398" i="2"/>
  <c r="AI406" i="2"/>
  <c r="AI414" i="2"/>
  <c r="BA423" i="2"/>
  <c r="AI509" i="2"/>
  <c r="BA460" i="2"/>
  <c r="BA447" i="2"/>
  <c r="BA465" i="2"/>
  <c r="BA466" i="2"/>
  <c r="BA443" i="2"/>
  <c r="BA463" i="2"/>
  <c r="AI477" i="2"/>
  <c r="AI493" i="2"/>
  <c r="BA519" i="2"/>
  <c r="BA435" i="2"/>
  <c r="BA431" i="2"/>
  <c r="BA471" i="2"/>
  <c r="BA537" i="2"/>
  <c r="AI561" i="2"/>
  <c r="AI580" i="2"/>
  <c r="AI585" i="2"/>
  <c r="AI710" i="2"/>
  <c r="AI515" i="2"/>
  <c r="BA524" i="2"/>
  <c r="BA526" i="2"/>
  <c r="BA475" i="2"/>
  <c r="AI483" i="2"/>
  <c r="BA491" i="2"/>
  <c r="AI499" i="2"/>
  <c r="BA507" i="2"/>
  <c r="BA533" i="2"/>
  <c r="AI612" i="2"/>
  <c r="AI529" i="2"/>
  <c r="AI577" i="2"/>
  <c r="AI545" i="2"/>
  <c r="AI768" i="2"/>
  <c r="AI760" i="2"/>
  <c r="AI792" i="2"/>
  <c r="AI686" i="2"/>
  <c r="AI688" i="2"/>
  <c r="AI720" i="2"/>
  <c r="AI808" i="2"/>
  <c r="AI824" i="2"/>
  <c r="AI840" i="2"/>
  <c r="AI670" i="2"/>
  <c r="AI672" i="2"/>
  <c r="AI776" i="2"/>
  <c r="AI712" i="2"/>
  <c r="AI800" i="2"/>
  <c r="AI816" i="2"/>
  <c r="AI832" i="2"/>
  <c r="Q20" i="2"/>
  <c r="Z36" i="2"/>
  <c r="Z45" i="2"/>
  <c r="Z12" i="2"/>
  <c r="Z61" i="2"/>
  <c r="Z20" i="2"/>
  <c r="Z60" i="2"/>
  <c r="Q92" i="2"/>
  <c r="Q60" i="2"/>
  <c r="Q100" i="2"/>
  <c r="Q108" i="2"/>
  <c r="Q36" i="2"/>
  <c r="Q52" i="2"/>
  <c r="Q116" i="2"/>
  <c r="Z28" i="2"/>
  <c r="Z31" i="2"/>
  <c r="Z58" i="2"/>
  <c r="Z30" i="2"/>
  <c r="Z15" i="2"/>
  <c r="Z24" i="2"/>
  <c r="Z39" i="2"/>
  <c r="Z56" i="2"/>
  <c r="Z26" i="2"/>
  <c r="Z55" i="2"/>
  <c r="Q10" i="2"/>
  <c r="Q22" i="2"/>
  <c r="Q62" i="2"/>
  <c r="Q66" i="2"/>
  <c r="Q76" i="2"/>
  <c r="Q94" i="2"/>
  <c r="Q106" i="2"/>
  <c r="Q110" i="2"/>
  <c r="Q117" i="2"/>
  <c r="Q6" i="2"/>
  <c r="Q9" i="2"/>
  <c r="Q21" i="2"/>
  <c r="Q31" i="2"/>
  <c r="Q41" i="2"/>
  <c r="Q47" i="2"/>
  <c r="Q55" i="2"/>
  <c r="Q103" i="2"/>
  <c r="Q119" i="2"/>
  <c r="Q18" i="2"/>
  <c r="Q88" i="2"/>
  <c r="Q105" i="2"/>
  <c r="Q121" i="2"/>
  <c r="Q26" i="2"/>
  <c r="Q29" i="2"/>
  <c r="Q39" i="2"/>
  <c r="Q82" i="2"/>
  <c r="H52" i="2"/>
  <c r="H60" i="2"/>
  <c r="H244" i="2"/>
  <c r="H284" i="2"/>
  <c r="H20" i="2"/>
  <c r="H228" i="2"/>
  <c r="H236" i="2"/>
  <c r="H524" i="2"/>
  <c r="H220" i="2"/>
  <c r="H412" i="2"/>
  <c r="H420" i="2"/>
  <c r="H428" i="2"/>
  <c r="H436" i="2"/>
  <c r="H516" i="2"/>
  <c r="H548" i="2"/>
  <c r="H564" i="2"/>
  <c r="H580" i="2"/>
  <c r="H596" i="2"/>
  <c r="H612" i="2"/>
  <c r="H12" i="2"/>
  <c r="H340" i="2"/>
  <c r="H380" i="2"/>
  <c r="H260" i="2"/>
  <c r="H292" i="2"/>
  <c r="H300" i="2"/>
  <c r="H308" i="2"/>
  <c r="H316" i="2"/>
  <c r="H556" i="2"/>
  <c r="H572" i="2"/>
  <c r="H588" i="2"/>
  <c r="H604" i="2"/>
  <c r="Q42" i="2"/>
  <c r="H49" i="2"/>
  <c r="Z51" i="2"/>
  <c r="Z64" i="2"/>
  <c r="Q34" i="2"/>
  <c r="Q50" i="2"/>
  <c r="H62" i="2"/>
  <c r="H73" i="2"/>
  <c r="Q74" i="2"/>
  <c r="Q78" i="2"/>
  <c r="Q84" i="2"/>
  <c r="Q59" i="2"/>
  <c r="H103" i="2"/>
  <c r="Z23" i="2"/>
  <c r="H45" i="2"/>
  <c r="Q51" i="2"/>
  <c r="Z59" i="2"/>
  <c r="Q113" i="2"/>
  <c r="H117" i="2"/>
  <c r="Q109" i="2"/>
  <c r="H146" i="2"/>
  <c r="H154" i="2"/>
  <c r="H162" i="2"/>
  <c r="H202" i="2"/>
  <c r="H186" i="2"/>
  <c r="H113" i="2"/>
  <c r="H109" i="2"/>
  <c r="H133" i="2"/>
  <c r="H227" i="2"/>
  <c r="H232" i="2"/>
  <c r="H259" i="2"/>
  <c r="H219" i="2"/>
  <c r="H235" i="2"/>
  <c r="H289" i="2"/>
  <c r="H387" i="2"/>
  <c r="H395" i="2"/>
  <c r="H403" i="2"/>
  <c r="H379" i="2"/>
  <c r="H347" i="2"/>
  <c r="H376" i="2"/>
  <c r="H445" i="2"/>
  <c r="H482" i="2"/>
  <c r="H458" i="2"/>
  <c r="H490" i="2"/>
  <c r="H528" i="2"/>
  <c r="H754" i="2"/>
  <c r="H624" i="2"/>
  <c r="H698" i="2"/>
  <c r="H721" i="2"/>
  <c r="H762" i="2"/>
  <c r="H673" i="2"/>
  <c r="H714" i="2"/>
  <c r="H737" i="2"/>
  <c r="H689" i="2"/>
  <c r="H730" i="2"/>
  <c r="H753" i="2"/>
  <c r="H697" i="2"/>
  <c r="H738" i="2"/>
  <c r="H761" i="2"/>
  <c r="H769" i="2"/>
  <c r="E9" i="1" l="1"/>
  <c r="E10" i="1"/>
  <c r="E11" i="1"/>
  <c r="E12" i="1"/>
  <c r="D9" i="1"/>
  <c r="D10" i="1"/>
  <c r="D11" i="1"/>
  <c r="D12" i="1"/>
  <c r="F9" i="1" l="1"/>
  <c r="F10" i="1"/>
  <c r="F12" i="1"/>
  <c r="F11" i="1"/>
  <c r="AT47" i="2" s="1"/>
  <c r="AU47" i="2" s="1"/>
  <c r="BU47" i="2" l="1"/>
  <c r="BV47" i="2" s="1"/>
  <c r="BU46" i="2"/>
  <c r="BV46" i="2" s="1"/>
  <c r="AT46" i="2"/>
  <c r="AU46" i="2" s="1"/>
  <c r="AK555" i="2"/>
  <c r="AL555" i="2" s="1"/>
  <c r="J730" i="2"/>
  <c r="K730" i="2" s="1"/>
  <c r="J763" i="2"/>
  <c r="K763" i="2" s="1"/>
  <c r="S57" i="2"/>
  <c r="T57" i="2" s="1"/>
  <c r="BU110" i="2"/>
  <c r="BV110" i="2" s="1"/>
  <c r="BL429" i="2"/>
  <c r="BM429" i="2" s="1"/>
  <c r="BL129" i="2"/>
  <c r="BM129" i="2" s="1"/>
  <c r="CD72" i="2"/>
  <c r="CE72" i="2" s="1"/>
  <c r="AK56" i="2"/>
  <c r="AL56" i="2" s="1"/>
  <c r="BL282" i="2"/>
  <c r="BM282" i="2" s="1"/>
  <c r="CD496" i="2"/>
  <c r="CE496" i="2" s="1"/>
  <c r="BL459" i="2"/>
  <c r="BM459" i="2" s="1"/>
  <c r="BL245" i="2"/>
  <c r="BM245" i="2" s="1"/>
  <c r="CD170" i="2"/>
  <c r="CE170" i="2" s="1"/>
  <c r="BL825" i="2"/>
  <c r="BM825" i="2" s="1"/>
  <c r="BL568" i="2"/>
  <c r="BM568" i="2" s="1"/>
  <c r="CD384" i="2"/>
  <c r="CE384" i="2" s="1"/>
  <c r="BL265" i="2"/>
  <c r="BM265" i="2" s="1"/>
  <c r="CD534" i="2"/>
  <c r="CE534" i="2" s="1"/>
  <c r="CD323" i="2"/>
  <c r="CE323" i="2" s="1"/>
  <c r="CD254" i="2"/>
  <c r="CE254" i="2" s="1"/>
  <c r="BL747" i="2"/>
  <c r="BM747" i="2" s="1"/>
  <c r="BL45" i="2"/>
  <c r="BM45" i="2" s="1"/>
  <c r="BL676" i="2"/>
  <c r="BM676" i="2" s="1"/>
  <c r="BL301" i="2"/>
  <c r="BM301" i="2" s="1"/>
  <c r="BL559" i="2"/>
  <c r="BM559" i="2" s="1"/>
  <c r="CD325" i="2"/>
  <c r="CE325" i="2" s="1"/>
  <c r="CD378" i="2"/>
  <c r="CE378" i="2" s="1"/>
  <c r="BL583" i="2"/>
  <c r="BM583" i="2" s="1"/>
  <c r="AK55" i="2"/>
  <c r="AL55" i="2" s="1"/>
  <c r="AT21" i="2"/>
  <c r="AU21" i="2" s="1"/>
  <c r="BL114" i="2"/>
  <c r="BM114" i="2" s="1"/>
  <c r="AK446" i="2"/>
  <c r="AL446" i="2" s="1"/>
  <c r="AT14" i="2"/>
  <c r="AU14" i="2" s="1"/>
  <c r="AK356" i="2"/>
  <c r="AL356" i="2" s="1"/>
  <c r="BL807" i="2"/>
  <c r="BM807" i="2" s="1"/>
  <c r="AK775" i="2"/>
  <c r="AL775" i="2" s="1"/>
  <c r="AK593" i="2"/>
  <c r="AL593" i="2" s="1"/>
  <c r="J762" i="2"/>
  <c r="K762" i="2" s="1"/>
  <c r="J765" i="2"/>
  <c r="K765" i="2" s="1"/>
  <c r="AB398" i="2"/>
  <c r="AC398" i="2" s="1"/>
  <c r="J100" i="2"/>
  <c r="K100" i="2" s="1"/>
  <c r="J670" i="2"/>
  <c r="K670" i="2" s="1"/>
  <c r="AB363" i="2"/>
  <c r="AC363" i="2" s="1"/>
  <c r="AB11" i="2"/>
  <c r="AC11" i="2" s="1"/>
  <c r="J464" i="2"/>
  <c r="K464" i="2" s="1"/>
  <c r="S33" i="2"/>
  <c r="T33" i="2" s="1"/>
  <c r="AB26" i="2"/>
  <c r="AC26" i="2" s="1"/>
  <c r="CD519" i="2"/>
  <c r="CE519" i="2" s="1"/>
  <c r="CD467" i="2"/>
  <c r="CE467" i="2" s="1"/>
  <c r="CD336" i="2"/>
  <c r="CE336" i="2" s="1"/>
  <c r="BU10" i="2"/>
  <c r="BV10" i="2" s="1"/>
  <c r="BL324" i="2"/>
  <c r="BM324" i="2" s="1"/>
  <c r="CD356" i="2"/>
  <c r="CE356" i="2" s="1"/>
  <c r="BL743" i="2"/>
  <c r="BM743" i="2" s="1"/>
  <c r="CD16" i="2"/>
  <c r="CE16" i="2" s="1"/>
  <c r="CD401" i="2"/>
  <c r="CE401" i="2" s="1"/>
  <c r="CD329" i="2"/>
  <c r="CE329" i="2" s="1"/>
  <c r="BL197" i="2"/>
  <c r="BM197" i="2" s="1"/>
  <c r="BL256" i="2"/>
  <c r="BM256" i="2" s="1"/>
  <c r="BL177" i="2"/>
  <c r="BM177" i="2" s="1"/>
  <c r="CD376" i="2"/>
  <c r="CE376" i="2" s="1"/>
  <c r="CD229" i="2"/>
  <c r="CE229" i="2" s="1"/>
  <c r="BC118" i="2"/>
  <c r="BD118" i="2" s="1"/>
  <c r="CD296" i="2"/>
  <c r="CE296" i="2" s="1"/>
  <c r="CD342" i="2"/>
  <c r="CE342" i="2" s="1"/>
  <c r="CD454" i="2"/>
  <c r="CE454" i="2" s="1"/>
  <c r="CD310" i="2"/>
  <c r="CE310" i="2" s="1"/>
  <c r="BL261" i="2"/>
  <c r="BM261" i="2" s="1"/>
  <c r="BU86" i="2"/>
  <c r="BV86" i="2" s="1"/>
  <c r="BL360" i="2"/>
  <c r="BM360" i="2" s="1"/>
  <c r="BL790" i="2"/>
  <c r="BM790" i="2" s="1"/>
  <c r="BL835" i="2"/>
  <c r="BM835" i="2" s="1"/>
  <c r="CD216" i="2"/>
  <c r="CE216" i="2" s="1"/>
  <c r="CD481" i="2"/>
  <c r="CE481" i="2" s="1"/>
  <c r="CD137" i="2"/>
  <c r="CE137" i="2" s="1"/>
  <c r="BU109" i="2"/>
  <c r="BV109" i="2" s="1"/>
  <c r="BL266" i="2"/>
  <c r="BM266" i="2" s="1"/>
  <c r="BL646" i="2"/>
  <c r="BM646" i="2" s="1"/>
  <c r="BL756" i="2"/>
  <c r="BM756" i="2" s="1"/>
  <c r="BL247" i="2"/>
  <c r="BM247" i="2" s="1"/>
  <c r="CD353" i="2"/>
  <c r="CE353" i="2" s="1"/>
  <c r="BL278" i="2"/>
  <c r="BM278" i="2" s="1"/>
  <c r="BU106" i="2"/>
  <c r="BV106" i="2" s="1"/>
  <c r="CD61" i="2"/>
  <c r="CE61" i="2" s="1"/>
  <c r="CD63" i="2"/>
  <c r="CE63" i="2" s="1"/>
  <c r="BL192" i="2"/>
  <c r="BM192" i="2" s="1"/>
  <c r="BL72" i="2"/>
  <c r="BM72" i="2" s="1"/>
  <c r="BL196" i="2"/>
  <c r="BM196" i="2" s="1"/>
  <c r="CD344" i="2"/>
  <c r="CE344" i="2" s="1"/>
  <c r="BL199" i="2"/>
  <c r="BM199" i="2" s="1"/>
  <c r="BL709" i="2"/>
  <c r="BM709" i="2" s="1"/>
  <c r="BL630" i="2"/>
  <c r="BM630" i="2" s="1"/>
  <c r="AK833" i="2"/>
  <c r="AL833" i="2" s="1"/>
  <c r="BC95" i="2"/>
  <c r="BD95" i="2" s="1"/>
  <c r="BL471" i="2"/>
  <c r="BM471" i="2" s="1"/>
  <c r="AK496" i="2"/>
  <c r="AL496" i="2" s="1"/>
  <c r="BC324" i="2"/>
  <c r="BD324" i="2" s="1"/>
  <c r="AK812" i="2"/>
  <c r="AL812" i="2" s="1"/>
  <c r="CD25" i="2"/>
  <c r="CE25" i="2" s="1"/>
  <c r="BC308" i="2"/>
  <c r="BD308" i="2" s="1"/>
  <c r="BC173" i="2"/>
  <c r="BD173" i="2" s="1"/>
  <c r="J379" i="2"/>
  <c r="K379" i="2" s="1"/>
  <c r="J370" i="2"/>
  <c r="K370" i="2" s="1"/>
  <c r="J101" i="2"/>
  <c r="K101" i="2" s="1"/>
  <c r="BL26" i="2"/>
  <c r="BM26" i="2" s="1"/>
  <c r="BL469" i="2"/>
  <c r="BM469" i="2" s="1"/>
  <c r="BL304" i="2"/>
  <c r="BM304" i="2" s="1"/>
  <c r="CD326" i="2"/>
  <c r="CE326" i="2" s="1"/>
  <c r="BC514" i="2"/>
  <c r="BD514" i="2" s="1"/>
  <c r="CD182" i="2"/>
  <c r="CE182" i="2" s="1"/>
  <c r="AB115" i="2"/>
  <c r="AC115" i="2" s="1"/>
  <c r="AB429" i="2"/>
  <c r="AC429" i="2" s="1"/>
  <c r="BC411" i="2"/>
  <c r="BD411" i="2" s="1"/>
  <c r="BL38" i="2"/>
  <c r="BM38" i="2" s="1"/>
  <c r="BL305" i="2"/>
  <c r="BM305" i="2" s="1"/>
  <c r="BU12" i="2"/>
  <c r="BV12" i="2" s="1"/>
  <c r="BL352" i="2"/>
  <c r="BM352" i="2" s="1"/>
  <c r="BL298" i="2"/>
  <c r="BM298" i="2" s="1"/>
  <c r="BL30" i="2"/>
  <c r="BM30" i="2" s="1"/>
  <c r="BL374" i="2"/>
  <c r="BM374" i="2" s="1"/>
  <c r="BL746" i="2"/>
  <c r="BM746" i="2" s="1"/>
  <c r="CD194" i="2"/>
  <c r="CE194" i="2" s="1"/>
  <c r="BU49" i="2"/>
  <c r="BV49" i="2" s="1"/>
  <c r="CD202" i="2"/>
  <c r="CE202" i="2" s="1"/>
  <c r="BL595" i="2"/>
  <c r="BM595" i="2" s="1"/>
  <c r="BL578" i="2"/>
  <c r="BM578" i="2" s="1"/>
  <c r="BL286" i="2"/>
  <c r="BM286" i="2" s="1"/>
  <c r="AK134" i="2"/>
  <c r="AL134" i="2" s="1"/>
  <c r="CD371" i="2"/>
  <c r="CE371" i="2" s="1"/>
  <c r="CD227" i="2"/>
  <c r="CE227" i="2" s="1"/>
  <c r="J737" i="2"/>
  <c r="K737" i="2" s="1"/>
  <c r="J818" i="2"/>
  <c r="K818" i="2" s="1"/>
  <c r="AB381" i="2"/>
  <c r="AC381" i="2" s="1"/>
  <c r="AB6" i="2"/>
  <c r="AC6" i="2" s="1"/>
  <c r="J618" i="2"/>
  <c r="K618" i="2" s="1"/>
  <c r="AB230" i="2"/>
  <c r="AC230" i="2" s="1"/>
  <c r="J843" i="2"/>
  <c r="K843" i="2" s="1"/>
  <c r="J442" i="2"/>
  <c r="K442" i="2" s="1"/>
  <c r="J346" i="2"/>
  <c r="K346" i="2" s="1"/>
  <c r="AB428" i="2"/>
  <c r="AC428" i="2" s="1"/>
  <c r="AK500" i="2"/>
  <c r="AL500" i="2" s="1"/>
  <c r="BL373" i="2"/>
  <c r="BM373" i="2" s="1"/>
  <c r="CD36" i="2"/>
  <c r="CE36" i="2" s="1"/>
  <c r="CD510" i="2"/>
  <c r="CE510" i="2" s="1"/>
  <c r="BL654" i="2"/>
  <c r="BM654" i="2" s="1"/>
  <c r="BU9" i="2"/>
  <c r="BV9" i="2" s="1"/>
  <c r="BL22" i="2"/>
  <c r="BM22" i="2" s="1"/>
  <c r="BL591" i="2"/>
  <c r="BM591" i="2" s="1"/>
  <c r="CD483" i="2"/>
  <c r="CE483" i="2" s="1"/>
  <c r="BU20" i="2"/>
  <c r="BV20" i="2" s="1"/>
  <c r="CD531" i="2"/>
  <c r="CE531" i="2" s="1"/>
  <c r="BL238" i="2"/>
  <c r="BM238" i="2" s="1"/>
  <c r="BL63" i="2"/>
  <c r="BM63" i="2" s="1"/>
  <c r="BL451" i="2"/>
  <c r="BM451" i="2" s="1"/>
  <c r="BL65" i="2"/>
  <c r="BM65" i="2" s="1"/>
  <c r="CD357" i="2"/>
  <c r="CE357" i="2" s="1"/>
  <c r="CD434" i="2"/>
  <c r="CE434" i="2" s="1"/>
  <c r="BL423" i="2"/>
  <c r="BM423" i="2" s="1"/>
  <c r="CD22" i="2"/>
  <c r="CE22" i="2" s="1"/>
  <c r="BL76" i="2"/>
  <c r="BM76" i="2" s="1"/>
  <c r="BL323" i="2"/>
  <c r="BM323" i="2" s="1"/>
  <c r="CD449" i="2"/>
  <c r="CE449" i="2" s="1"/>
  <c r="BL842" i="2"/>
  <c r="BM842" i="2" s="1"/>
  <c r="BL730" i="2"/>
  <c r="BM730" i="2" s="1"/>
  <c r="BU40" i="2"/>
  <c r="BV40" i="2" s="1"/>
  <c r="BL313" i="2"/>
  <c r="BM313" i="2" s="1"/>
  <c r="BL248" i="2"/>
  <c r="BM248" i="2" s="1"/>
  <c r="BL87" i="2"/>
  <c r="BM87" i="2" s="1"/>
  <c r="CD402" i="2"/>
  <c r="CE402" i="2" s="1"/>
  <c r="CD41" i="2"/>
  <c r="CE41" i="2" s="1"/>
  <c r="AK534" i="2"/>
  <c r="AL534" i="2" s="1"/>
  <c r="BL253" i="2"/>
  <c r="BM253" i="2" s="1"/>
  <c r="CD396" i="2"/>
  <c r="CE396" i="2" s="1"/>
  <c r="CD248" i="2"/>
  <c r="CE248" i="2" s="1"/>
  <c r="BL102" i="2"/>
  <c r="BM102" i="2" s="1"/>
  <c r="BL413" i="2"/>
  <c r="BM413" i="2" s="1"/>
  <c r="CD361" i="2"/>
  <c r="CE361" i="2" s="1"/>
  <c r="CD64" i="2"/>
  <c r="CE64" i="2" s="1"/>
  <c r="BL557" i="2"/>
  <c r="BM557" i="2" s="1"/>
  <c r="CD169" i="2"/>
  <c r="CE169" i="2" s="1"/>
  <c r="BL285" i="2"/>
  <c r="BM285" i="2" s="1"/>
  <c r="BL284" i="2"/>
  <c r="BM284" i="2" s="1"/>
  <c r="BL206" i="2"/>
  <c r="BM206" i="2" s="1"/>
  <c r="BU29" i="2"/>
  <c r="BV29" i="2" s="1"/>
  <c r="BU64" i="2"/>
  <c r="BV64" i="2" s="1"/>
  <c r="CD517" i="2"/>
  <c r="CE517" i="2" s="1"/>
  <c r="BL651" i="2"/>
  <c r="BM651" i="2" s="1"/>
  <c r="AK341" i="2"/>
  <c r="AL341" i="2" s="1"/>
  <c r="BC58" i="2"/>
  <c r="BD58" i="2" s="1"/>
  <c r="BC6" i="2"/>
  <c r="BD6" i="2" s="1"/>
  <c r="BC437" i="2"/>
  <c r="BD437" i="2" s="1"/>
  <c r="AK411" i="2"/>
  <c r="AL411" i="2" s="1"/>
  <c r="BL803" i="2"/>
  <c r="BM803" i="2" s="1"/>
  <c r="AK305" i="2"/>
  <c r="AL305" i="2" s="1"/>
  <c r="BC306" i="2"/>
  <c r="BD306" i="2" s="1"/>
  <c r="BC189" i="2"/>
  <c r="BD189" i="2" s="1"/>
  <c r="AB164" i="2"/>
  <c r="AC164" i="2" s="1"/>
  <c r="J604" i="2"/>
  <c r="K604" i="2" s="1"/>
  <c r="CD403" i="2"/>
  <c r="CE403" i="2" s="1"/>
  <c r="BL406" i="2"/>
  <c r="BM406" i="2" s="1"/>
  <c r="BL771" i="2"/>
  <c r="BM771" i="2" s="1"/>
  <c r="BL139" i="2"/>
  <c r="BM139" i="2" s="1"/>
  <c r="CD172" i="2"/>
  <c r="CE172" i="2" s="1"/>
  <c r="BL408" i="2"/>
  <c r="BM408" i="2" s="1"/>
  <c r="J668" i="2"/>
  <c r="K668" i="2" s="1"/>
  <c r="J46" i="2"/>
  <c r="K46" i="2" s="1"/>
  <c r="BL686" i="2"/>
  <c r="BM686" i="2" s="1"/>
  <c r="BU27" i="2"/>
  <c r="BV27" i="2" s="1"/>
  <c r="BL569" i="2"/>
  <c r="BM569" i="2" s="1"/>
  <c r="CD300" i="2"/>
  <c r="CE300" i="2" s="1"/>
  <c r="BU66" i="2"/>
  <c r="BV66" i="2" s="1"/>
  <c r="BL769" i="2"/>
  <c r="BM769" i="2" s="1"/>
  <c r="CD245" i="2"/>
  <c r="CE245" i="2" s="1"/>
  <c r="CD520" i="2"/>
  <c r="CE520" i="2" s="1"/>
  <c r="CD474" i="2"/>
  <c r="CE474" i="2" s="1"/>
  <c r="CD387" i="2"/>
  <c r="CE387" i="2" s="1"/>
  <c r="BL333" i="2"/>
  <c r="BM333" i="2" s="1"/>
  <c r="BU123" i="2"/>
  <c r="BV123" i="2" s="1"/>
  <c r="BL727" i="2"/>
  <c r="BM727" i="2" s="1"/>
  <c r="BL401" i="2"/>
  <c r="BM401" i="2" s="1"/>
  <c r="AK569" i="2"/>
  <c r="AL569" i="2" s="1"/>
  <c r="BC452" i="2"/>
  <c r="BD452" i="2" s="1"/>
  <c r="BC470" i="2"/>
  <c r="BD470" i="2" s="1"/>
  <c r="J154" i="2"/>
  <c r="K154" i="2" s="1"/>
  <c r="J558" i="2"/>
  <c r="K558" i="2" s="1"/>
  <c r="AB349" i="2"/>
  <c r="AC349" i="2" s="1"/>
  <c r="AB29" i="2"/>
  <c r="AC29" i="2" s="1"/>
  <c r="J593" i="2"/>
  <c r="K593" i="2" s="1"/>
  <c r="J276" i="2"/>
  <c r="K276" i="2" s="1"/>
  <c r="J637" i="2"/>
  <c r="K637" i="2" s="1"/>
  <c r="AB327" i="2"/>
  <c r="AC327" i="2" s="1"/>
  <c r="AB122" i="2"/>
  <c r="AC122" i="2" s="1"/>
  <c r="AB49" i="2"/>
  <c r="AC49" i="2" s="1"/>
  <c r="CD294" i="2"/>
  <c r="CE294" i="2" s="1"/>
  <c r="BU24" i="2"/>
  <c r="BV24" i="2" s="1"/>
  <c r="BL417" i="2"/>
  <c r="BM417" i="2" s="1"/>
  <c r="CD416" i="2"/>
  <c r="CE416" i="2" s="1"/>
  <c r="BU11" i="2"/>
  <c r="BV11" i="2" s="1"/>
  <c r="BU26" i="2"/>
  <c r="BV26" i="2" s="1"/>
  <c r="CD6" i="2"/>
  <c r="CE6" i="2" s="1"/>
  <c r="BL275" i="2"/>
  <c r="BM275" i="2" s="1"/>
  <c r="CD330" i="2"/>
  <c r="CE330" i="2" s="1"/>
  <c r="BL473" i="2"/>
  <c r="BM473" i="2" s="1"/>
  <c r="BL533" i="2"/>
  <c r="BM533" i="2" s="1"/>
  <c r="CD423" i="2"/>
  <c r="CE423" i="2" s="1"/>
  <c r="BL810" i="2"/>
  <c r="BM810" i="2" s="1"/>
  <c r="CD178" i="2"/>
  <c r="CE178" i="2" s="1"/>
  <c r="AK613" i="2"/>
  <c r="AL613" i="2" s="1"/>
  <c r="CD181" i="2"/>
  <c r="CE181" i="2" s="1"/>
  <c r="BL243" i="2"/>
  <c r="BM243" i="2" s="1"/>
  <c r="BL383" i="2"/>
  <c r="BM383" i="2" s="1"/>
  <c r="BL232" i="2"/>
  <c r="BM232" i="2" s="1"/>
  <c r="BL12" i="2"/>
  <c r="BM12" i="2" s="1"/>
  <c r="BL290" i="2"/>
  <c r="BM290" i="2" s="1"/>
  <c r="BL765" i="2"/>
  <c r="BM765" i="2" s="1"/>
  <c r="CD447" i="2"/>
  <c r="CE447" i="2" s="1"/>
  <c r="CD485" i="2"/>
  <c r="CE485" i="2" s="1"/>
  <c r="CD94" i="2"/>
  <c r="CE94" i="2" s="1"/>
  <c r="CD368" i="2"/>
  <c r="CE368" i="2" s="1"/>
  <c r="CD425" i="2"/>
  <c r="CE425" i="2" s="1"/>
  <c r="CD359" i="2"/>
  <c r="CE359" i="2" s="1"/>
  <c r="CD195" i="2"/>
  <c r="CE195" i="2" s="1"/>
  <c r="CD281" i="2"/>
  <c r="CE281" i="2" s="1"/>
  <c r="AK630" i="2"/>
  <c r="AL630" i="2" s="1"/>
  <c r="BL237" i="2"/>
  <c r="BM237" i="2" s="1"/>
  <c r="BL694" i="2"/>
  <c r="BM694" i="2" s="1"/>
  <c r="CD50" i="2"/>
  <c r="CE50" i="2" s="1"/>
  <c r="CD529" i="2"/>
  <c r="CE529" i="2" s="1"/>
  <c r="BL739" i="2"/>
  <c r="BM739" i="2" s="1"/>
  <c r="BL614" i="2"/>
  <c r="BM614" i="2" s="1"/>
  <c r="BL436" i="2"/>
  <c r="BM436" i="2" s="1"/>
  <c r="CD470" i="2"/>
  <c r="CE470" i="2" s="1"/>
  <c r="CD133" i="2"/>
  <c r="CE133" i="2" s="1"/>
  <c r="BU115" i="2"/>
  <c r="BV115" i="2" s="1"/>
  <c r="BL201" i="2"/>
  <c r="BM201" i="2" s="1"/>
  <c r="BL299" i="2"/>
  <c r="BM299" i="2" s="1"/>
  <c r="BU93" i="2"/>
  <c r="BV93" i="2" s="1"/>
  <c r="BL577" i="2"/>
  <c r="BM577" i="2" s="1"/>
  <c r="BL355" i="2"/>
  <c r="BM355" i="2" s="1"/>
  <c r="AK100" i="2"/>
  <c r="AL100" i="2" s="1"/>
  <c r="BC217" i="2"/>
  <c r="BD217" i="2" s="1"/>
  <c r="AK666" i="2"/>
  <c r="AL666" i="2" s="1"/>
  <c r="CD372" i="2"/>
  <c r="CE372" i="2" s="1"/>
  <c r="BC74" i="2"/>
  <c r="BD74" i="2" s="1"/>
  <c r="CD270" i="2"/>
  <c r="CE270" i="2" s="1"/>
  <c r="CD523" i="2"/>
  <c r="CE523" i="2" s="1"/>
  <c r="BU69" i="2"/>
  <c r="BV69" i="2" s="1"/>
  <c r="BC334" i="2"/>
  <c r="BD334" i="2" s="1"/>
  <c r="AK73" i="2"/>
  <c r="AL73" i="2" s="1"/>
  <c r="S109" i="2"/>
  <c r="T109" i="2" s="1"/>
  <c r="AB243" i="2"/>
  <c r="AC243" i="2" s="1"/>
  <c r="J77" i="2"/>
  <c r="K77" i="2" s="1"/>
  <c r="J493" i="2"/>
  <c r="K493" i="2" s="1"/>
  <c r="AB178" i="2"/>
  <c r="AC178" i="2" s="1"/>
  <c r="J627" i="2"/>
  <c r="K627" i="2" s="1"/>
  <c r="J383" i="2"/>
  <c r="K383" i="2" s="1"/>
  <c r="AB82" i="2"/>
  <c r="AC82" i="2" s="1"/>
  <c r="J775" i="2"/>
  <c r="K775" i="2" s="1"/>
  <c r="BL544" i="2"/>
  <c r="BM544" i="2" s="1"/>
  <c r="CD89" i="2"/>
  <c r="CE89" i="2" s="1"/>
  <c r="BL117" i="2"/>
  <c r="BM117" i="2" s="1"/>
  <c r="BL527" i="2"/>
  <c r="BM527" i="2" s="1"/>
  <c r="BL507" i="2"/>
  <c r="BM507" i="2" s="1"/>
  <c r="CD8" i="2"/>
  <c r="CE8" i="2" s="1"/>
  <c r="BL25" i="2"/>
  <c r="BM25" i="2" s="1"/>
  <c r="BU82" i="2"/>
  <c r="BV82" i="2" s="1"/>
  <c r="BL398" i="2"/>
  <c r="BM398" i="2" s="1"/>
  <c r="BL164" i="2"/>
  <c r="BM164" i="2" s="1"/>
  <c r="BL724" i="2"/>
  <c r="BM724" i="2" s="1"/>
  <c r="CD456" i="2"/>
  <c r="CE456" i="2" s="1"/>
  <c r="BL23" i="2"/>
  <c r="BM23" i="2" s="1"/>
  <c r="BL487" i="2"/>
  <c r="BM487" i="2" s="1"/>
  <c r="BU117" i="2"/>
  <c r="BV117" i="2" s="1"/>
  <c r="CD352" i="2"/>
  <c r="CE352" i="2" s="1"/>
  <c r="BU105" i="2"/>
  <c r="BV105" i="2" s="1"/>
  <c r="BU39" i="2"/>
  <c r="BV39" i="2" s="1"/>
  <c r="BL634" i="2"/>
  <c r="BM634" i="2" s="1"/>
  <c r="CD73" i="2"/>
  <c r="CE73" i="2" s="1"/>
  <c r="CD289" i="2"/>
  <c r="CE289" i="2" s="1"/>
  <c r="BL321" i="2"/>
  <c r="BM321" i="2" s="1"/>
  <c r="BL761" i="2"/>
  <c r="BM761" i="2" s="1"/>
  <c r="BL734" i="2"/>
  <c r="BM734" i="2" s="1"/>
  <c r="CD527" i="2"/>
  <c r="CE527" i="2" s="1"/>
  <c r="BL20" i="2"/>
  <c r="BM20" i="2" s="1"/>
  <c r="CD489" i="2"/>
  <c r="CE489" i="2" s="1"/>
  <c r="BL214" i="2"/>
  <c r="BM214" i="2" s="1"/>
  <c r="BU18" i="2"/>
  <c r="BV18" i="2" s="1"/>
  <c r="CD26" i="2"/>
  <c r="CE26" i="2" s="1"/>
  <c r="CD68" i="2"/>
  <c r="CE68" i="2" s="1"/>
  <c r="BL104" i="2"/>
  <c r="BM104" i="2" s="1"/>
  <c r="BL274" i="2"/>
  <c r="BM274" i="2" s="1"/>
  <c r="BU103" i="2"/>
  <c r="BV103" i="2" s="1"/>
  <c r="BL574" i="2"/>
  <c r="BM574" i="2" s="1"/>
  <c r="CD290" i="2"/>
  <c r="CE290" i="2" s="1"/>
  <c r="BL393" i="2"/>
  <c r="BM393" i="2" s="1"/>
  <c r="BL390" i="2"/>
  <c r="BM390" i="2" s="1"/>
  <c r="CD112" i="2"/>
  <c r="CE112" i="2" s="1"/>
  <c r="BL762" i="2"/>
  <c r="BM762" i="2" s="1"/>
  <c r="BU14" i="2"/>
  <c r="BV14" i="2" s="1"/>
  <c r="CD478" i="2"/>
  <c r="CE478" i="2" s="1"/>
  <c r="CD525" i="2"/>
  <c r="CE525" i="2" s="1"/>
  <c r="BL560" i="2"/>
  <c r="BM560" i="2" s="1"/>
  <c r="BL358" i="2"/>
  <c r="BM358" i="2" s="1"/>
  <c r="AK37" i="2"/>
  <c r="AL37" i="2" s="1"/>
  <c r="BL365" i="2"/>
  <c r="BM365" i="2" s="1"/>
  <c r="AK164" i="2"/>
  <c r="AL164" i="2" s="1"/>
  <c r="BL587" i="2"/>
  <c r="BM587" i="2" s="1"/>
  <c r="BL662" i="2"/>
  <c r="BM662" i="2" s="1"/>
  <c r="AK413" i="2"/>
  <c r="AL413" i="2" s="1"/>
  <c r="AK711" i="2"/>
  <c r="AL711" i="2" s="1"/>
  <c r="BC180" i="2"/>
  <c r="BD180" i="2" s="1"/>
  <c r="J153" i="2"/>
  <c r="K153" i="2" s="1"/>
  <c r="AK346" i="2"/>
  <c r="AL346" i="2" s="1"/>
  <c r="CD541" i="2"/>
  <c r="CE541" i="2" s="1"/>
  <c r="BL52" i="2"/>
  <c r="BM52" i="2" s="1"/>
  <c r="BL536" i="2"/>
  <c r="BM536" i="2" s="1"/>
  <c r="CD441" i="2"/>
  <c r="CE441" i="2" s="1"/>
  <c r="CD400" i="2"/>
  <c r="CE400" i="2" s="1"/>
  <c r="BL334" i="2"/>
  <c r="BM334" i="2" s="1"/>
  <c r="CD340" i="2"/>
  <c r="CE340" i="2" s="1"/>
  <c r="CD450" i="2"/>
  <c r="CE450" i="2" s="1"/>
  <c r="CD440" i="2"/>
  <c r="CE440" i="2" s="1"/>
  <c r="BL696" i="2"/>
  <c r="BM696" i="2" s="1"/>
  <c r="CD197" i="2"/>
  <c r="CE197" i="2" s="1"/>
  <c r="BL27" i="2"/>
  <c r="BM27" i="2" s="1"/>
  <c r="CD305" i="2"/>
  <c r="CE305" i="2" s="1"/>
  <c r="CD80" i="2"/>
  <c r="CE80" i="2" s="1"/>
  <c r="BL110" i="2"/>
  <c r="BM110" i="2" s="1"/>
  <c r="CD499" i="2"/>
  <c r="CE499" i="2" s="1"/>
  <c r="CD343" i="2"/>
  <c r="CE343" i="2" s="1"/>
  <c r="CD464" i="2"/>
  <c r="CE464" i="2" s="1"/>
  <c r="CD78" i="2"/>
  <c r="CE78" i="2" s="1"/>
  <c r="CD367" i="2"/>
  <c r="CE367" i="2" s="1"/>
  <c r="BL625" i="2"/>
  <c r="BM625" i="2" s="1"/>
  <c r="BU21" i="2"/>
  <c r="BV21" i="2" s="1"/>
  <c r="CD472" i="2"/>
  <c r="CE472" i="2" s="1"/>
  <c r="BL227" i="2"/>
  <c r="BM227" i="2" s="1"/>
  <c r="BL540" i="2"/>
  <c r="BM540" i="2" s="1"/>
  <c r="CD90" i="2"/>
  <c r="CE90" i="2" s="1"/>
  <c r="BL310" i="2"/>
  <c r="BM310" i="2" s="1"/>
  <c r="CD165" i="2"/>
  <c r="CE165" i="2" s="1"/>
  <c r="BL460" i="2"/>
  <c r="BM460" i="2" s="1"/>
  <c r="BL581" i="2"/>
  <c r="BM581" i="2" s="1"/>
  <c r="BU15" i="2"/>
  <c r="BV15" i="2" s="1"/>
  <c r="CD159" i="2"/>
  <c r="CE159" i="2" s="1"/>
  <c r="BU45" i="2"/>
  <c r="BV45" i="2" s="1"/>
  <c r="BL522" i="2"/>
  <c r="BM522" i="2" s="1"/>
  <c r="BL685" i="2"/>
  <c r="BM685" i="2" s="1"/>
  <c r="BL641" i="2"/>
  <c r="BM641" i="2" s="1"/>
  <c r="BL35" i="2"/>
  <c r="BM35" i="2" s="1"/>
  <c r="BL48" i="2"/>
  <c r="BM48" i="2" s="1"/>
  <c r="CD13" i="2"/>
  <c r="CE13" i="2" s="1"/>
  <c r="CD224" i="2"/>
  <c r="CE224" i="2" s="1"/>
  <c r="BU122" i="2"/>
  <c r="BV122" i="2" s="1"/>
  <c r="BL721" i="2"/>
  <c r="BM721" i="2" s="1"/>
  <c r="CD419" i="2"/>
  <c r="CE419" i="2" s="1"/>
  <c r="BL531" i="2"/>
  <c r="BM531" i="2" s="1"/>
  <c r="BL658" i="2"/>
  <c r="BM658" i="2" s="1"/>
  <c r="CD118" i="2"/>
  <c r="CE118" i="2" s="1"/>
  <c r="BL209" i="2"/>
  <c r="BM209" i="2" s="1"/>
  <c r="BU87" i="2"/>
  <c r="BV87" i="2" s="1"/>
  <c r="BL166" i="2"/>
  <c r="BM166" i="2" s="1"/>
  <c r="BL774" i="2"/>
  <c r="BM774" i="2" s="1"/>
  <c r="BL711" i="2"/>
  <c r="BM711" i="2" s="1"/>
  <c r="CD106" i="2"/>
  <c r="CE106" i="2" s="1"/>
  <c r="BL182" i="2"/>
  <c r="BM182" i="2" s="1"/>
  <c r="BL41" i="2"/>
  <c r="BM41" i="2" s="1"/>
  <c r="BL611" i="2"/>
  <c r="BM611" i="2" s="1"/>
  <c r="CD411" i="2"/>
  <c r="CE411" i="2" s="1"/>
  <c r="CD276" i="2"/>
  <c r="CE276" i="2" s="1"/>
  <c r="CD139" i="2"/>
  <c r="CE139" i="2" s="1"/>
  <c r="CD455" i="2"/>
  <c r="CE455" i="2" s="1"/>
  <c r="BL95" i="2"/>
  <c r="BM95" i="2" s="1"/>
  <c r="CD70" i="2"/>
  <c r="CE70" i="2" s="1"/>
  <c r="BL302" i="2"/>
  <c r="BM302" i="2" s="1"/>
  <c r="CD442" i="2"/>
  <c r="CE442" i="2" s="1"/>
  <c r="BL755" i="2"/>
  <c r="BM755" i="2" s="1"/>
  <c r="BL494" i="2"/>
  <c r="BM494" i="2" s="1"/>
  <c r="CD129" i="2"/>
  <c r="CE129" i="2" s="1"/>
  <c r="CD239" i="2"/>
  <c r="CE239" i="2" s="1"/>
  <c r="CD304" i="2"/>
  <c r="CE304" i="2" s="1"/>
  <c r="BL346" i="2"/>
  <c r="BM346" i="2" s="1"/>
  <c r="BL490" i="2"/>
  <c r="BM490" i="2" s="1"/>
  <c r="BL339" i="2"/>
  <c r="BM339" i="2" s="1"/>
  <c r="BU53" i="2"/>
  <c r="BV53" i="2" s="1"/>
  <c r="CD493" i="2"/>
  <c r="CE493" i="2" s="1"/>
  <c r="BL770" i="2"/>
  <c r="BM770" i="2" s="1"/>
  <c r="CD346" i="2"/>
  <c r="CE346" i="2" s="1"/>
  <c r="BL121" i="2"/>
  <c r="BM121" i="2" s="1"/>
  <c r="BL802" i="2"/>
  <c r="BM802" i="2" s="1"/>
  <c r="CD417" i="2"/>
  <c r="CE417" i="2" s="1"/>
  <c r="BL529" i="2"/>
  <c r="BM529" i="2" s="1"/>
  <c r="CD404" i="2"/>
  <c r="CE404" i="2" s="1"/>
  <c r="BL162" i="2"/>
  <c r="BM162" i="2" s="1"/>
  <c r="BU22" i="2"/>
  <c r="BV22" i="2" s="1"/>
  <c r="BL84" i="2"/>
  <c r="BM84" i="2" s="1"/>
  <c r="CD23" i="2"/>
  <c r="CE23" i="2" s="1"/>
  <c r="BC379" i="2"/>
  <c r="BD379" i="2" s="1"/>
  <c r="BL501" i="2"/>
  <c r="BM501" i="2" s="1"/>
  <c r="BL347" i="2"/>
  <c r="BM347" i="2" s="1"/>
  <c r="CD471" i="2"/>
  <c r="CE471" i="2" s="1"/>
  <c r="BL140" i="2"/>
  <c r="BM140" i="2" s="1"/>
  <c r="CD542" i="2"/>
  <c r="CE542" i="2" s="1"/>
  <c r="CD241" i="2"/>
  <c r="CE241" i="2" s="1"/>
  <c r="BL173" i="2"/>
  <c r="BM173" i="2" s="1"/>
  <c r="CD482" i="2"/>
  <c r="CE482" i="2" s="1"/>
  <c r="AK506" i="2"/>
  <c r="AL506" i="2" s="1"/>
  <c r="BL338" i="2"/>
  <c r="BM338" i="2" s="1"/>
  <c r="BL60" i="2"/>
  <c r="BM60" i="2" s="1"/>
  <c r="BU84" i="2"/>
  <c r="BV84" i="2" s="1"/>
  <c r="CD150" i="2"/>
  <c r="CE150" i="2" s="1"/>
  <c r="BU108" i="2"/>
  <c r="BV108" i="2" s="1"/>
  <c r="BL56" i="2"/>
  <c r="BM56" i="2" s="1"/>
  <c r="BU73" i="2"/>
  <c r="BV73" i="2" s="1"/>
  <c r="BU60" i="2"/>
  <c r="BV60" i="2" s="1"/>
  <c r="BL112" i="2"/>
  <c r="BM112" i="2" s="1"/>
  <c r="BC52" i="2"/>
  <c r="BD52" i="2" s="1"/>
  <c r="BL689" i="2"/>
  <c r="BM689" i="2" s="1"/>
  <c r="CD397" i="2"/>
  <c r="CE397" i="2" s="1"/>
  <c r="BL379" i="2"/>
  <c r="BM379" i="2" s="1"/>
  <c r="BL307" i="2"/>
  <c r="BM307" i="2" s="1"/>
  <c r="BL368" i="2"/>
  <c r="BM368" i="2" s="1"/>
  <c r="BL441" i="2"/>
  <c r="BM441" i="2" s="1"/>
  <c r="BL210" i="2"/>
  <c r="BM210" i="2" s="1"/>
  <c r="BL234" i="2"/>
  <c r="BM234" i="2" s="1"/>
  <c r="CD316" i="2"/>
  <c r="CE316" i="2" s="1"/>
  <c r="CD143" i="2"/>
  <c r="CE143" i="2" s="1"/>
  <c r="CD102" i="2"/>
  <c r="CE102" i="2" s="1"/>
  <c r="BL124" i="2"/>
  <c r="BM124" i="2" s="1"/>
  <c r="BU85" i="2"/>
  <c r="BV85" i="2" s="1"/>
  <c r="CD218" i="2"/>
  <c r="CE218" i="2" s="1"/>
  <c r="BU36" i="2"/>
  <c r="BV36" i="2" s="1"/>
  <c r="BL781" i="2"/>
  <c r="BM781" i="2" s="1"/>
  <c r="CD448" i="2"/>
  <c r="CE448" i="2" s="1"/>
  <c r="BL679" i="2"/>
  <c r="BM679" i="2" s="1"/>
  <c r="BL14" i="2"/>
  <c r="BM14" i="2" s="1"/>
  <c r="BL514" i="2"/>
  <c r="BM514" i="2" s="1"/>
  <c r="BL146" i="2"/>
  <c r="BM146" i="2" s="1"/>
  <c r="CD30" i="2"/>
  <c r="CE30" i="2" s="1"/>
  <c r="CD184" i="2"/>
  <c r="CE184" i="2" s="1"/>
  <c r="BL817" i="2"/>
  <c r="BM817" i="2" s="1"/>
  <c r="BU101" i="2"/>
  <c r="BV101" i="2" s="1"/>
  <c r="BL330" i="2"/>
  <c r="BM330" i="2" s="1"/>
  <c r="BL329" i="2"/>
  <c r="BM329" i="2" s="1"/>
  <c r="BL186" i="2"/>
  <c r="BM186" i="2" s="1"/>
  <c r="BU19" i="2"/>
  <c r="BV19" i="2" s="1"/>
  <c r="BL780" i="2"/>
  <c r="BM780" i="2" s="1"/>
  <c r="CD500" i="2"/>
  <c r="CE500" i="2" s="1"/>
  <c r="BL242" i="2"/>
  <c r="BM242" i="2" s="1"/>
  <c r="BL106" i="2"/>
  <c r="BM106" i="2" s="1"/>
  <c r="CD39" i="2"/>
  <c r="CE39" i="2" s="1"/>
  <c r="BL477" i="2"/>
  <c r="BM477" i="2" s="1"/>
  <c r="BL633" i="2"/>
  <c r="BM633" i="2" s="1"/>
  <c r="BL667" i="2"/>
  <c r="BM667" i="2" s="1"/>
  <c r="BL306" i="2"/>
  <c r="BM306" i="2" s="1"/>
  <c r="BL661" i="2"/>
  <c r="BM661" i="2" s="1"/>
  <c r="CD9" i="2"/>
  <c r="CE9" i="2" s="1"/>
  <c r="BL385" i="2"/>
  <c r="BM385" i="2" s="1"/>
  <c r="BC370" i="2"/>
  <c r="BD370" i="2" s="1"/>
  <c r="AK515" i="2"/>
  <c r="AL515" i="2" s="1"/>
  <c r="AK640" i="2"/>
  <c r="AL640" i="2" s="1"/>
  <c r="BC383" i="2"/>
  <c r="BD383" i="2" s="1"/>
  <c r="AK158" i="2"/>
  <c r="AL158" i="2" s="1"/>
  <c r="BC288" i="2"/>
  <c r="BD288" i="2" s="1"/>
  <c r="BL720" i="2"/>
  <c r="BM720" i="2" s="1"/>
  <c r="CD85" i="2"/>
  <c r="CE85" i="2" s="1"/>
  <c r="BC434" i="2"/>
  <c r="BD434" i="2" s="1"/>
  <c r="BL592" i="2"/>
  <c r="BM592" i="2" s="1"/>
  <c r="BL701" i="2"/>
  <c r="BM701" i="2" s="1"/>
  <c r="BL782" i="2"/>
  <c r="BM782" i="2" s="1"/>
  <c r="BL276" i="2"/>
  <c r="BM276" i="2" s="1"/>
  <c r="BL181" i="2"/>
  <c r="BM181" i="2" s="1"/>
  <c r="BL178" i="2"/>
  <c r="BM178" i="2" s="1"/>
  <c r="BL435" i="2"/>
  <c r="BM435" i="2" s="1"/>
  <c r="CD37" i="2"/>
  <c r="CE37" i="2" s="1"/>
  <c r="BL224" i="2"/>
  <c r="BM224" i="2" s="1"/>
  <c r="BL101" i="2"/>
  <c r="BM101" i="2" s="1"/>
  <c r="CD377" i="2"/>
  <c r="CE377" i="2" s="1"/>
  <c r="CD457" i="2"/>
  <c r="CE457" i="2" s="1"/>
  <c r="CD257" i="2"/>
  <c r="CE257" i="2" s="1"/>
  <c r="BL594" i="2"/>
  <c r="BM594" i="2" s="1"/>
  <c r="BU5" i="2"/>
  <c r="BV5" i="2" s="1"/>
  <c r="BL236" i="2"/>
  <c r="BM236" i="2" s="1"/>
  <c r="BL584" i="2"/>
  <c r="BM584" i="2" s="1"/>
  <c r="CD508" i="2"/>
  <c r="CE508" i="2" s="1"/>
  <c r="BL500" i="2"/>
  <c r="BM500" i="2" s="1"/>
  <c r="BL564" i="2"/>
  <c r="BM564" i="2" s="1"/>
  <c r="BL819" i="2"/>
  <c r="BM819" i="2" s="1"/>
  <c r="CD168" i="2"/>
  <c r="CE168" i="2" s="1"/>
  <c r="BL673" i="2"/>
  <c r="BM673" i="2" s="1"/>
  <c r="CD420" i="2"/>
  <c r="CE420" i="2" s="1"/>
  <c r="BL320" i="2"/>
  <c r="BM320" i="2" s="1"/>
  <c r="CD360" i="2"/>
  <c r="CE360" i="2" s="1"/>
  <c r="BL550" i="2"/>
  <c r="BM550" i="2" s="1"/>
  <c r="BL495" i="2"/>
  <c r="BM495" i="2" s="1"/>
  <c r="CD198" i="2"/>
  <c r="CE198" i="2" s="1"/>
  <c r="BL841" i="2"/>
  <c r="BM841" i="2" s="1"/>
  <c r="BL669" i="2"/>
  <c r="BM669" i="2" s="1"/>
  <c r="BL412" i="2"/>
  <c r="BM412" i="2" s="1"/>
  <c r="BL407" i="2"/>
  <c r="BM407" i="2" s="1"/>
  <c r="CD88" i="2"/>
  <c r="CE88" i="2" s="1"/>
  <c r="BU113" i="2"/>
  <c r="BV113" i="2" s="1"/>
  <c r="CD38" i="2"/>
  <c r="CE38" i="2" s="1"/>
  <c r="BL644" i="2"/>
  <c r="BM644" i="2" s="1"/>
  <c r="BL843" i="2"/>
  <c r="BM843" i="2" s="1"/>
  <c r="BU111" i="2"/>
  <c r="BV111" i="2" s="1"/>
  <c r="CD262" i="2"/>
  <c r="CE262" i="2" s="1"/>
  <c r="BL55" i="2"/>
  <c r="BM55" i="2" s="1"/>
  <c r="BL794" i="2"/>
  <c r="BM794" i="2" s="1"/>
  <c r="BL11" i="2"/>
  <c r="BM11" i="2" s="1"/>
  <c r="BU33" i="2"/>
  <c r="BV33" i="2" s="1"/>
  <c r="CD206" i="2"/>
  <c r="CE206" i="2" s="1"/>
  <c r="BL235" i="2"/>
  <c r="BM235" i="2" s="1"/>
  <c r="BL483" i="2"/>
  <c r="BM483" i="2" s="1"/>
  <c r="BU112" i="2"/>
  <c r="BV112" i="2" s="1"/>
  <c r="BL125" i="2"/>
  <c r="BM125" i="2" s="1"/>
  <c r="CD220" i="2"/>
  <c r="CE220" i="2" s="1"/>
  <c r="BL128" i="2"/>
  <c r="BM128" i="2" s="1"/>
  <c r="BL740" i="2"/>
  <c r="BM740" i="2" s="1"/>
  <c r="BL31" i="2"/>
  <c r="BM31" i="2" s="1"/>
  <c r="CD40" i="2"/>
  <c r="CE40" i="2" s="1"/>
  <c r="BL439" i="2"/>
  <c r="BM439" i="2" s="1"/>
  <c r="BL296" i="2"/>
  <c r="BM296" i="2" s="1"/>
  <c r="BL382" i="2"/>
  <c r="BM382" i="2" s="1"/>
  <c r="BL650" i="2"/>
  <c r="BM650" i="2" s="1"/>
  <c r="BL725" i="2"/>
  <c r="BM725" i="2" s="1"/>
  <c r="BL231" i="2"/>
  <c r="BM231" i="2" s="1"/>
  <c r="BL203" i="2"/>
  <c r="BM203" i="2" s="1"/>
  <c r="BL277" i="2"/>
  <c r="BM277" i="2" s="1"/>
  <c r="CD117" i="2"/>
  <c r="CE117" i="2" s="1"/>
  <c r="BL397" i="2"/>
  <c r="BM397" i="2" s="1"/>
  <c r="CD505" i="2"/>
  <c r="CE505" i="2" s="1"/>
  <c r="CD333" i="2"/>
  <c r="CE333" i="2" s="1"/>
  <c r="BL141" i="2"/>
  <c r="BM141" i="2" s="1"/>
  <c r="BL345" i="2"/>
  <c r="BM345" i="2" s="1"/>
  <c r="BL66" i="2"/>
  <c r="BM66" i="2" s="1"/>
  <c r="CD365" i="2"/>
  <c r="CE365" i="2" s="1"/>
  <c r="BL797" i="2"/>
  <c r="BM797" i="2" s="1"/>
  <c r="BL75" i="2"/>
  <c r="BM75" i="2" s="1"/>
  <c r="BL481" i="2"/>
  <c r="BM481" i="2" s="1"/>
  <c r="BL205" i="2"/>
  <c r="BM205" i="2" s="1"/>
  <c r="BU124" i="2"/>
  <c r="BV124" i="2" s="1"/>
  <c r="BL629" i="2"/>
  <c r="BM629" i="2" s="1"/>
  <c r="AK821" i="2"/>
  <c r="AL821" i="2" s="1"/>
  <c r="BU78" i="2"/>
  <c r="BV78" i="2" s="1"/>
  <c r="BC381" i="2"/>
  <c r="BD381" i="2" s="1"/>
  <c r="AK170" i="2"/>
  <c r="AL170" i="2" s="1"/>
  <c r="AK639" i="2"/>
  <c r="AL639" i="2" s="1"/>
  <c r="BC70" i="2"/>
  <c r="BD70" i="2" s="1"/>
  <c r="BL516" i="2"/>
  <c r="BM516" i="2" s="1"/>
  <c r="BC317" i="2"/>
  <c r="BD317" i="2" s="1"/>
  <c r="BL381" i="2"/>
  <c r="BM381" i="2" s="1"/>
  <c r="CD498" i="2"/>
  <c r="CE498" i="2" s="1"/>
  <c r="CD95" i="2"/>
  <c r="CE95" i="2" s="1"/>
  <c r="CD539" i="2"/>
  <c r="CE539" i="2" s="1"/>
  <c r="BU62" i="2"/>
  <c r="BV62" i="2" s="1"/>
  <c r="CD280" i="2"/>
  <c r="CE280" i="2" s="1"/>
  <c r="CD349" i="2"/>
  <c r="CE349" i="2" s="1"/>
  <c r="CD53" i="2"/>
  <c r="CE53" i="2" s="1"/>
  <c r="BL215" i="2"/>
  <c r="BM215" i="2" s="1"/>
  <c r="BL681" i="2"/>
  <c r="BM681" i="2" s="1"/>
  <c r="CD321" i="2"/>
  <c r="CE321" i="2" s="1"/>
  <c r="BL602" i="2"/>
  <c r="BM602" i="2" s="1"/>
  <c r="BL829" i="2"/>
  <c r="BM829" i="2" s="1"/>
  <c r="BL635" i="2"/>
  <c r="BM635" i="2" s="1"/>
  <c r="CD21" i="2"/>
  <c r="CE21" i="2" s="1"/>
  <c r="BL16" i="2"/>
  <c r="BM16" i="2" s="1"/>
  <c r="BL50" i="2"/>
  <c r="BM50" i="2" s="1"/>
  <c r="BU76" i="2"/>
  <c r="BV76" i="2" s="1"/>
  <c r="BL588" i="2"/>
  <c r="BM588" i="2" s="1"/>
  <c r="CD363" i="2"/>
  <c r="CE363" i="2" s="1"/>
  <c r="BL268" i="2"/>
  <c r="BM268" i="2" s="1"/>
  <c r="CD203" i="2"/>
  <c r="CE203" i="2" s="1"/>
  <c r="CD337" i="2"/>
  <c r="CE337" i="2" s="1"/>
  <c r="BL573" i="2"/>
  <c r="BM573" i="2" s="1"/>
  <c r="BL419" i="2"/>
  <c r="BM419" i="2" s="1"/>
  <c r="BL597" i="2"/>
  <c r="BM597" i="2" s="1"/>
  <c r="CD193" i="2"/>
  <c r="CE193" i="2" s="1"/>
  <c r="BU7" i="2"/>
  <c r="BV7" i="2" s="1"/>
  <c r="CD180" i="2"/>
  <c r="CE180" i="2" s="1"/>
  <c r="BL10" i="2"/>
  <c r="BM10" i="2" s="1"/>
  <c r="BL342" i="2"/>
  <c r="BM342" i="2" s="1"/>
  <c r="CD145" i="2"/>
  <c r="CE145" i="2" s="1"/>
  <c r="BL684" i="2"/>
  <c r="BM684" i="2" s="1"/>
  <c r="BL428" i="2"/>
  <c r="BM428" i="2" s="1"/>
  <c r="CD86" i="2"/>
  <c r="CE86" i="2" s="1"/>
  <c r="BL90" i="2"/>
  <c r="BM90" i="2" s="1"/>
  <c r="BL472" i="2"/>
  <c r="BM472" i="2" s="1"/>
  <c r="BL700" i="2"/>
  <c r="BM700" i="2" s="1"/>
  <c r="BL93" i="2"/>
  <c r="BM93" i="2" s="1"/>
  <c r="BL262" i="2"/>
  <c r="BM262" i="2" s="1"/>
  <c r="BC386" i="2"/>
  <c r="BD386" i="2" s="1"/>
  <c r="CD236" i="2"/>
  <c r="CE236" i="2" s="1"/>
  <c r="CD174" i="2"/>
  <c r="CE174" i="2" s="1"/>
  <c r="CD327" i="2"/>
  <c r="CE327" i="2" s="1"/>
  <c r="BL468" i="2"/>
  <c r="BM468" i="2" s="1"/>
  <c r="CD410" i="2"/>
  <c r="CE410" i="2" s="1"/>
  <c r="CD264" i="2"/>
  <c r="CE264" i="2" s="1"/>
  <c r="BL773" i="2"/>
  <c r="BM773" i="2" s="1"/>
  <c r="BL28" i="2"/>
  <c r="BM28" i="2" s="1"/>
  <c r="CD185" i="2"/>
  <c r="CE185" i="2" s="1"/>
  <c r="BL149" i="2"/>
  <c r="BM149" i="2" s="1"/>
  <c r="BL626" i="2"/>
  <c r="BM626" i="2" s="1"/>
  <c r="BL785" i="2"/>
  <c r="BM785" i="2" s="1"/>
  <c r="BL170" i="2"/>
  <c r="BM170" i="2" s="1"/>
  <c r="CD313" i="2"/>
  <c r="CE313" i="2" s="1"/>
  <c r="BC358" i="2"/>
  <c r="BD358" i="2" s="1"/>
  <c r="BL622" i="2"/>
  <c r="BM622" i="2" s="1"/>
  <c r="BL434" i="2"/>
  <c r="BM434" i="2" s="1"/>
  <c r="BL312" i="2"/>
  <c r="BM312" i="2" s="1"/>
  <c r="CD406" i="2"/>
  <c r="CE406" i="2" s="1"/>
  <c r="BL216" i="2"/>
  <c r="BM216" i="2" s="1"/>
  <c r="CD162" i="2"/>
  <c r="CE162" i="2" s="1"/>
  <c r="BL195" i="2"/>
  <c r="BM195" i="2" s="1"/>
  <c r="CD173" i="2"/>
  <c r="CE173" i="2" s="1"/>
  <c r="BU6" i="2"/>
  <c r="BV6" i="2" s="1"/>
  <c r="AK397" i="2"/>
  <c r="AL397" i="2" s="1"/>
  <c r="BL525" i="2"/>
  <c r="BM525" i="2" s="1"/>
  <c r="CD502" i="2"/>
  <c r="CE502" i="2" s="1"/>
  <c r="BU43" i="2"/>
  <c r="BV43" i="2" s="1"/>
  <c r="BU65" i="2"/>
  <c r="BV65" i="2" s="1"/>
  <c r="CD530" i="2"/>
  <c r="CE530" i="2" s="1"/>
  <c r="BL326" i="2"/>
  <c r="BM326" i="2" s="1"/>
  <c r="BL288" i="2"/>
  <c r="BM288" i="2" s="1"/>
  <c r="BL657" i="2"/>
  <c r="BM657" i="2" s="1"/>
  <c r="BU8" i="2"/>
  <c r="BV8" i="2" s="1"/>
  <c r="BU59" i="2"/>
  <c r="BV59" i="2" s="1"/>
  <c r="BL793" i="2"/>
  <c r="BM793" i="2" s="1"/>
  <c r="BL703" i="2"/>
  <c r="BM703" i="2" s="1"/>
  <c r="AK347" i="2"/>
  <c r="AL347" i="2" s="1"/>
  <c r="BL488" i="2"/>
  <c r="BM488" i="2" s="1"/>
  <c r="BL640" i="2"/>
  <c r="BM640" i="2" s="1"/>
  <c r="BC359" i="2"/>
  <c r="BD359" i="2" s="1"/>
  <c r="BL767" i="2"/>
  <c r="BM767" i="2" s="1"/>
  <c r="BL219" i="2"/>
  <c r="BM219" i="2" s="1"/>
  <c r="BC82" i="2"/>
  <c r="BD82" i="2" s="1"/>
  <c r="CD497" i="2"/>
  <c r="CE497" i="2" s="1"/>
  <c r="BL289" i="2"/>
  <c r="BM289" i="2" s="1"/>
  <c r="BL133" i="2"/>
  <c r="BM133" i="2" s="1"/>
  <c r="CD407" i="2"/>
  <c r="CE407" i="2" s="1"/>
  <c r="CD128" i="2"/>
  <c r="CE128" i="2" s="1"/>
  <c r="BU34" i="2"/>
  <c r="BV34" i="2" s="1"/>
  <c r="BL350" i="2"/>
  <c r="BM350" i="2" s="1"/>
  <c r="CD232" i="2"/>
  <c r="CE232" i="2" s="1"/>
  <c r="BL189" i="2"/>
  <c r="BM189" i="2" s="1"/>
  <c r="BL308" i="2"/>
  <c r="BM308" i="2" s="1"/>
  <c r="BU79" i="2"/>
  <c r="BV79" i="2" s="1"/>
  <c r="BL666" i="2"/>
  <c r="BM666" i="2" s="1"/>
  <c r="BL729" i="2"/>
  <c r="BM729" i="2" s="1"/>
  <c r="BL585" i="2"/>
  <c r="BM585" i="2" s="1"/>
  <c r="CD374" i="2"/>
  <c r="CE374" i="2" s="1"/>
  <c r="CD314" i="2"/>
  <c r="CE314" i="2" s="1"/>
  <c r="CD46" i="2"/>
  <c r="CE46" i="2" s="1"/>
  <c r="BU51" i="2"/>
  <c r="BV51" i="2" s="1"/>
  <c r="AT55" i="2"/>
  <c r="AU55" i="2" s="1"/>
  <c r="CD535" i="2"/>
  <c r="CE535" i="2" s="1"/>
  <c r="BL528" i="2"/>
  <c r="BM528" i="2" s="1"/>
  <c r="BL68" i="2"/>
  <c r="BM68" i="2" s="1"/>
  <c r="BL371" i="2"/>
  <c r="BM371" i="2" s="1"/>
  <c r="CD177" i="2"/>
  <c r="CE177" i="2" s="1"/>
  <c r="CD409" i="2"/>
  <c r="CE409" i="2" s="1"/>
  <c r="BL512" i="2"/>
  <c r="BM512" i="2" s="1"/>
  <c r="BL369" i="2"/>
  <c r="BM369" i="2" s="1"/>
  <c r="BL152" i="2"/>
  <c r="BM152" i="2" s="1"/>
  <c r="BL457" i="2"/>
  <c r="BM457" i="2" s="1"/>
  <c r="CD303" i="2"/>
  <c r="CE303" i="2" s="1"/>
  <c r="CD34" i="2"/>
  <c r="CE34" i="2" s="1"/>
  <c r="CD208" i="2"/>
  <c r="CE208" i="2" s="1"/>
  <c r="BL741" i="2"/>
  <c r="BM741" i="2" s="1"/>
  <c r="CD332" i="2"/>
  <c r="CE332" i="2" s="1"/>
  <c r="CD136" i="2"/>
  <c r="CE136" i="2" s="1"/>
  <c r="CD96" i="2"/>
  <c r="CE96" i="2" s="1"/>
  <c r="BL134" i="2"/>
  <c r="BM134" i="2" s="1"/>
  <c r="AK58" i="2"/>
  <c r="AL58" i="2" s="1"/>
  <c r="BL410" i="2"/>
  <c r="BM410" i="2" s="1"/>
  <c r="CD538" i="2"/>
  <c r="CE538" i="2" s="1"/>
  <c r="BL705" i="2"/>
  <c r="BM705" i="2" s="1"/>
  <c r="CD488" i="2"/>
  <c r="CE488" i="2" s="1"/>
  <c r="BL509" i="2"/>
  <c r="BM509" i="2" s="1"/>
  <c r="BL763" i="2"/>
  <c r="BM763" i="2" s="1"/>
  <c r="BL440" i="2"/>
  <c r="BM440" i="2" s="1"/>
  <c r="BL249" i="2"/>
  <c r="BM249" i="2" s="1"/>
  <c r="CD430" i="2"/>
  <c r="CE430" i="2" s="1"/>
  <c r="CD473" i="2"/>
  <c r="CE473" i="2" s="1"/>
  <c r="CD381" i="2"/>
  <c r="CE381" i="2" s="1"/>
  <c r="CD164" i="2"/>
  <c r="CE164" i="2" s="1"/>
  <c r="CD187" i="2"/>
  <c r="CE187" i="2" s="1"/>
  <c r="BL230" i="2"/>
  <c r="BM230" i="2" s="1"/>
  <c r="CD105" i="2"/>
  <c r="CE105" i="2" s="1"/>
  <c r="CD476" i="2"/>
  <c r="CE476" i="2" s="1"/>
  <c r="BL776" i="2"/>
  <c r="BM776" i="2" s="1"/>
  <c r="BL598" i="2"/>
  <c r="BM598" i="2" s="1"/>
  <c r="AK538" i="2"/>
  <c r="AL538" i="2" s="1"/>
  <c r="BL62" i="2"/>
  <c r="BM62" i="2" s="1"/>
  <c r="BL77" i="2"/>
  <c r="BM77" i="2" s="1"/>
  <c r="BL153" i="2"/>
  <c r="BM153" i="2" s="1"/>
  <c r="CD393" i="2"/>
  <c r="CE393" i="2" s="1"/>
  <c r="CD341" i="2"/>
  <c r="CE341" i="2" s="1"/>
  <c r="BL567" i="2"/>
  <c r="BM567" i="2" s="1"/>
  <c r="CD161" i="2"/>
  <c r="CE161" i="2" s="1"/>
  <c r="CD219" i="2"/>
  <c r="CE219" i="2" s="1"/>
  <c r="BL9" i="2"/>
  <c r="BM9" i="2" s="1"/>
  <c r="CD252" i="2"/>
  <c r="CE252" i="2" s="1"/>
  <c r="CD335" i="2"/>
  <c r="CE335" i="2" s="1"/>
  <c r="CD259" i="2"/>
  <c r="CE259" i="2" s="1"/>
  <c r="BL122" i="2"/>
  <c r="BM122" i="2" s="1"/>
  <c r="BC398" i="2"/>
  <c r="BD398" i="2" s="1"/>
  <c r="CD57" i="2"/>
  <c r="CE57" i="2" s="1"/>
  <c r="BL479" i="2"/>
  <c r="BM479" i="2" s="1"/>
  <c r="CD19" i="2"/>
  <c r="CE19" i="2" s="1"/>
  <c r="CD121" i="2"/>
  <c r="CE121" i="2" s="1"/>
  <c r="BL613" i="2"/>
  <c r="BM613" i="2" s="1"/>
  <c r="AK686" i="2"/>
  <c r="AL686" i="2" s="1"/>
  <c r="BL142" i="2"/>
  <c r="BM142" i="2" s="1"/>
  <c r="BL287" i="2"/>
  <c r="BM287" i="2" s="1"/>
  <c r="BL318" i="2"/>
  <c r="BM318" i="2" s="1"/>
  <c r="BL448" i="2"/>
  <c r="BM448" i="2" s="1"/>
  <c r="BL786" i="2"/>
  <c r="BM786" i="2" s="1"/>
  <c r="CD225" i="2"/>
  <c r="CE225" i="2" s="1"/>
  <c r="CD475" i="2"/>
  <c r="CE475" i="2" s="1"/>
  <c r="CD486" i="2"/>
  <c r="CE486" i="2" s="1"/>
  <c r="CD110" i="2"/>
  <c r="CE110" i="2" s="1"/>
  <c r="BL638" i="2"/>
  <c r="BM638" i="2" s="1"/>
  <c r="BL96" i="2"/>
  <c r="BM96" i="2" s="1"/>
  <c r="BL314" i="2"/>
  <c r="BM314" i="2" s="1"/>
  <c r="CD154" i="2"/>
  <c r="CE154" i="2" s="1"/>
  <c r="BL119" i="2"/>
  <c r="BM119" i="2" s="1"/>
  <c r="BL607" i="2"/>
  <c r="BM607" i="2" s="1"/>
  <c r="BL349" i="2"/>
  <c r="BM349" i="2" s="1"/>
  <c r="BL67" i="2"/>
  <c r="BM67" i="2" s="1"/>
  <c r="BL53" i="2"/>
  <c r="BM53" i="2" s="1"/>
  <c r="BL292" i="2"/>
  <c r="BM292" i="2" s="1"/>
  <c r="BL619" i="2"/>
  <c r="BM619" i="2" s="1"/>
  <c r="BL337" i="2"/>
  <c r="BM337" i="2" s="1"/>
  <c r="CD192" i="2"/>
  <c r="CE192" i="2" s="1"/>
  <c r="AK210" i="2"/>
  <c r="AL210" i="2" s="1"/>
  <c r="CD119" i="2"/>
  <c r="CE119" i="2" s="1"/>
  <c r="BL144" i="2"/>
  <c r="BM144" i="2" s="1"/>
  <c r="CD71" i="2"/>
  <c r="CE71" i="2" s="1"/>
  <c r="BL354" i="2"/>
  <c r="BM354" i="2" s="1"/>
  <c r="CD451" i="2"/>
  <c r="CE451" i="2" s="1"/>
  <c r="BL59" i="2"/>
  <c r="BM59" i="2" s="1"/>
  <c r="BL21" i="2"/>
  <c r="BM21" i="2" s="1"/>
  <c r="BL476" i="2"/>
  <c r="BM476" i="2" s="1"/>
  <c r="BL184" i="2"/>
  <c r="BM184" i="2" s="1"/>
  <c r="BC188" i="2"/>
  <c r="BD188" i="2" s="1"/>
  <c r="BL491" i="2"/>
  <c r="BM491" i="2" s="1"/>
  <c r="BU30" i="2"/>
  <c r="BV30" i="2" s="1"/>
  <c r="CD138" i="2"/>
  <c r="CE138" i="2" s="1"/>
  <c r="BU91" i="2"/>
  <c r="BV91" i="2" s="1"/>
  <c r="CD312" i="2"/>
  <c r="CE312" i="2" s="1"/>
  <c r="BL732" i="2"/>
  <c r="BM732" i="2" s="1"/>
  <c r="CD532" i="2"/>
  <c r="CE532" i="2" s="1"/>
  <c r="BU17" i="2"/>
  <c r="BV17" i="2" s="1"/>
  <c r="CD424" i="2"/>
  <c r="CE424" i="2" s="1"/>
  <c r="BL565" i="2"/>
  <c r="BM565" i="2" s="1"/>
  <c r="CD5" i="2"/>
  <c r="CE5" i="2" s="1"/>
  <c r="CD69" i="2"/>
  <c r="CE69" i="2" s="1"/>
  <c r="BL754" i="2"/>
  <c r="BM754" i="2" s="1"/>
  <c r="CD272" i="2"/>
  <c r="CE272" i="2" s="1"/>
  <c r="AK291" i="2"/>
  <c r="AL291" i="2" s="1"/>
  <c r="BL618" i="2"/>
  <c r="BM618" i="2" s="1"/>
  <c r="BL83" i="2"/>
  <c r="BM83" i="2" s="1"/>
  <c r="BL183" i="2"/>
  <c r="BM183" i="2" s="1"/>
  <c r="CD158" i="2"/>
  <c r="CE158" i="2" s="1"/>
  <c r="CD124" i="2"/>
  <c r="CE124" i="2" s="1"/>
  <c r="CD52" i="2"/>
  <c r="CE52" i="2" s="1"/>
  <c r="BC301" i="2"/>
  <c r="BD301" i="2" s="1"/>
  <c r="BL695" i="2"/>
  <c r="BM695" i="2" s="1"/>
  <c r="CD331" i="2"/>
  <c r="CE331" i="2" s="1"/>
  <c r="CD283" i="2"/>
  <c r="CE283" i="2" s="1"/>
  <c r="BL554" i="2"/>
  <c r="BM554" i="2" s="1"/>
  <c r="BL750" i="2"/>
  <c r="BM750" i="2" s="1"/>
  <c r="BL804" i="2"/>
  <c r="BM804" i="2" s="1"/>
  <c r="BL344" i="2"/>
  <c r="BM344" i="2" s="1"/>
  <c r="BL357" i="2"/>
  <c r="BM357" i="2" s="1"/>
  <c r="BU80" i="2"/>
  <c r="BV80" i="2" s="1"/>
  <c r="CD235" i="2"/>
  <c r="CE235" i="2" s="1"/>
  <c r="CD221" i="2"/>
  <c r="CE221" i="2" s="1"/>
  <c r="BL499" i="2"/>
  <c r="BM499" i="2" s="1"/>
  <c r="CD433" i="2"/>
  <c r="CE433" i="2" s="1"/>
  <c r="AK405" i="2"/>
  <c r="AL405" i="2" s="1"/>
  <c r="CD114" i="2"/>
  <c r="CE114" i="2" s="1"/>
  <c r="BU94" i="2"/>
  <c r="BV94" i="2" s="1"/>
  <c r="CD149" i="2"/>
  <c r="CE149" i="2" s="1"/>
  <c r="BL37" i="2"/>
  <c r="BM37" i="2" s="1"/>
  <c r="BL8" i="2"/>
  <c r="BM8" i="2" s="1"/>
  <c r="CD422" i="2"/>
  <c r="CE422" i="2" s="1"/>
  <c r="CD260" i="2"/>
  <c r="CE260" i="2" s="1"/>
  <c r="AK683" i="2"/>
  <c r="AL683" i="2" s="1"/>
  <c r="CD383" i="2"/>
  <c r="CE383" i="2" s="1"/>
  <c r="BL126" i="2"/>
  <c r="BM126" i="2" s="1"/>
  <c r="CD212" i="2"/>
  <c r="CE212" i="2" s="1"/>
  <c r="CD163" i="2"/>
  <c r="CE163" i="2" s="1"/>
  <c r="BL652" i="2"/>
  <c r="BM652" i="2" s="1"/>
  <c r="BL389" i="2"/>
  <c r="BM389" i="2" s="1"/>
  <c r="CD412" i="2"/>
  <c r="CE412" i="2" s="1"/>
  <c r="BU68" i="2"/>
  <c r="BV68" i="2" s="1"/>
  <c r="BU57" i="2"/>
  <c r="BV57" i="2" s="1"/>
  <c r="CD32" i="2"/>
  <c r="CE32" i="2" s="1"/>
  <c r="BL280" i="2"/>
  <c r="BM280" i="2" s="1"/>
  <c r="BL467" i="2"/>
  <c r="BM467" i="2" s="1"/>
  <c r="BL680" i="2"/>
  <c r="BM680" i="2" s="1"/>
  <c r="BL433" i="2"/>
  <c r="BM433" i="2" s="1"/>
  <c r="BL643" i="2"/>
  <c r="BM643" i="2" s="1"/>
  <c r="CD315" i="2"/>
  <c r="CE315" i="2" s="1"/>
  <c r="BL547" i="2"/>
  <c r="BM547" i="2" s="1"/>
  <c r="BL813" i="2"/>
  <c r="BM813" i="2" s="1"/>
  <c r="BL260" i="2"/>
  <c r="BM260" i="2" s="1"/>
  <c r="CD255" i="2"/>
  <c r="CE255" i="2" s="1"/>
  <c r="BL442" i="2"/>
  <c r="BM442" i="2" s="1"/>
  <c r="BL115" i="2"/>
  <c r="BM115" i="2" s="1"/>
  <c r="BL395" i="2"/>
  <c r="BM395" i="2" s="1"/>
  <c r="BL576" i="2"/>
  <c r="BM576" i="2" s="1"/>
  <c r="CD386" i="2"/>
  <c r="CE386" i="2" s="1"/>
  <c r="BL34" i="2"/>
  <c r="BM34" i="2" s="1"/>
  <c r="CD111" i="2"/>
  <c r="CE111" i="2" s="1"/>
  <c r="CD427" i="2"/>
  <c r="CE427" i="2" s="1"/>
  <c r="BL737" i="2"/>
  <c r="BM737" i="2" s="1"/>
  <c r="BU88" i="2"/>
  <c r="BV88" i="2" s="1"/>
  <c r="BU31" i="2"/>
  <c r="BV31" i="2" s="1"/>
  <c r="CD132" i="2"/>
  <c r="CE132" i="2" s="1"/>
  <c r="BL94" i="2"/>
  <c r="BM94" i="2" s="1"/>
  <c r="BL367" i="2"/>
  <c r="BM367" i="2" s="1"/>
  <c r="CD12" i="2"/>
  <c r="CE12" i="2" s="1"/>
  <c r="BL616" i="2"/>
  <c r="BM616" i="2" s="1"/>
  <c r="CD213" i="2"/>
  <c r="CE213" i="2" s="1"/>
  <c r="CD389" i="2"/>
  <c r="CE389" i="2" s="1"/>
  <c r="BL659" i="2"/>
  <c r="BM659" i="2" s="1"/>
  <c r="BL443" i="2"/>
  <c r="BM443" i="2" s="1"/>
  <c r="BL98" i="2"/>
  <c r="BM98" i="2" s="1"/>
  <c r="CD189" i="2"/>
  <c r="CE189" i="2" s="1"/>
  <c r="BU100" i="2"/>
  <c r="BV100" i="2" s="1"/>
  <c r="CD167" i="2"/>
  <c r="CE167" i="2" s="1"/>
  <c r="CD11" i="2"/>
  <c r="CE11" i="2" s="1"/>
  <c r="BL174" i="2"/>
  <c r="BM174" i="2" s="1"/>
  <c r="BL692" i="2"/>
  <c r="BM692" i="2" s="1"/>
  <c r="BU44" i="2"/>
  <c r="BV44" i="2" s="1"/>
  <c r="BL19" i="2"/>
  <c r="BM19" i="2" s="1"/>
  <c r="BL523" i="2"/>
  <c r="BM523" i="2" s="1"/>
  <c r="BL71" i="2"/>
  <c r="BM71" i="2" s="1"/>
  <c r="BL427" i="2"/>
  <c r="BM427" i="2" s="1"/>
  <c r="BL548" i="2"/>
  <c r="BM548" i="2" s="1"/>
  <c r="BL421" i="2"/>
  <c r="BM421" i="2" s="1"/>
  <c r="BL229" i="2"/>
  <c r="BM229" i="2" s="1"/>
  <c r="CD237" i="2"/>
  <c r="CE237" i="2" s="1"/>
  <c r="CD17" i="2"/>
  <c r="CE17" i="2" s="1"/>
  <c r="CD152" i="2"/>
  <c r="CE152" i="2" s="1"/>
  <c r="BL596" i="2"/>
  <c r="BM596" i="2" s="1"/>
  <c r="BL445" i="2"/>
  <c r="BM445" i="2" s="1"/>
  <c r="BL51" i="2"/>
  <c r="BM51" i="2" s="1"/>
  <c r="BL475" i="2"/>
  <c r="BM475" i="2" s="1"/>
  <c r="BL837" i="2"/>
  <c r="BM837" i="2" s="1"/>
  <c r="BU120" i="2"/>
  <c r="BV120" i="2" s="1"/>
  <c r="BL519" i="2"/>
  <c r="BM519" i="2" s="1"/>
  <c r="CD98" i="2"/>
  <c r="CE98" i="2" s="1"/>
  <c r="AK658" i="2"/>
  <c r="AL658" i="2" s="1"/>
  <c r="BC533" i="2"/>
  <c r="BD533" i="2" s="1"/>
  <c r="BC178" i="2"/>
  <c r="BD178" i="2" s="1"/>
  <c r="BC117" i="2"/>
  <c r="BD117" i="2" s="1"/>
  <c r="AK427" i="2"/>
  <c r="AL427" i="2" s="1"/>
  <c r="BC374" i="2"/>
  <c r="BD374" i="2" s="1"/>
  <c r="AK587" i="2"/>
  <c r="AL587" i="2" s="1"/>
  <c r="BC368" i="2"/>
  <c r="BD368" i="2" s="1"/>
  <c r="AK675" i="2"/>
  <c r="AL675" i="2" s="1"/>
  <c r="BL254" i="2"/>
  <c r="BM254" i="2" s="1"/>
  <c r="CD307" i="2"/>
  <c r="CE307" i="2" s="1"/>
  <c r="CD460" i="2"/>
  <c r="CE460" i="2" s="1"/>
  <c r="BL294" i="2"/>
  <c r="BM294" i="2" s="1"/>
  <c r="CD48" i="2"/>
  <c r="CE48" i="2" s="1"/>
  <c r="BL400" i="2"/>
  <c r="BM400" i="2" s="1"/>
  <c r="BL212" i="2"/>
  <c r="BM212" i="2" s="1"/>
  <c r="CD513" i="2"/>
  <c r="CE513" i="2" s="1"/>
  <c r="CD127" i="2"/>
  <c r="CE127" i="2" s="1"/>
  <c r="CD390" i="2"/>
  <c r="CE390" i="2" s="1"/>
  <c r="BL801" i="2"/>
  <c r="BM801" i="2" s="1"/>
  <c r="BL665" i="2"/>
  <c r="BM665" i="2" s="1"/>
  <c r="AK657" i="2"/>
  <c r="AL657" i="2" s="1"/>
  <c r="AK529" i="2"/>
  <c r="AL529" i="2" s="1"/>
  <c r="BC504" i="2"/>
  <c r="BD504" i="2" s="1"/>
  <c r="BL70" i="2"/>
  <c r="BM70" i="2" s="1"/>
  <c r="BC15" i="2"/>
  <c r="BD15" i="2" s="1"/>
  <c r="AK809" i="2"/>
  <c r="AL809" i="2" s="1"/>
  <c r="BC341" i="2"/>
  <c r="BD341" i="2" s="1"/>
  <c r="BL175" i="2"/>
  <c r="BM175" i="2" s="1"/>
  <c r="AK155" i="2"/>
  <c r="AL155" i="2" s="1"/>
  <c r="CD120" i="2"/>
  <c r="CE120" i="2" s="1"/>
  <c r="AK589" i="2"/>
  <c r="AL589" i="2" s="1"/>
  <c r="BC459" i="2"/>
  <c r="BD459" i="2" s="1"/>
  <c r="AK49" i="2"/>
  <c r="AL49" i="2" s="1"/>
  <c r="AT6" i="2"/>
  <c r="AU6" i="2" s="1"/>
  <c r="AK314" i="2"/>
  <c r="AL314" i="2" s="1"/>
  <c r="BL154" i="2"/>
  <c r="BM154" i="2" s="1"/>
  <c r="AK96" i="2"/>
  <c r="AL96" i="2" s="1"/>
  <c r="BL57" i="2"/>
  <c r="BM57" i="2" s="1"/>
  <c r="AK491" i="2"/>
  <c r="AL491" i="2" s="1"/>
  <c r="BL147" i="2"/>
  <c r="BM147" i="2" s="1"/>
  <c r="BC346" i="2"/>
  <c r="BD346" i="2" s="1"/>
  <c r="BL392" i="2"/>
  <c r="BM392" i="2" s="1"/>
  <c r="BL561" i="2"/>
  <c r="BM561" i="2" s="1"/>
  <c r="BC60" i="2"/>
  <c r="BD60" i="2" s="1"/>
  <c r="BL532" i="2"/>
  <c r="BM532" i="2" s="1"/>
  <c r="BL167" i="2"/>
  <c r="BM167" i="2" s="1"/>
  <c r="AT25" i="2"/>
  <c r="AU25" i="2" s="1"/>
  <c r="BL496" i="2"/>
  <c r="BM496" i="2" s="1"/>
  <c r="AK360" i="2"/>
  <c r="AL360" i="2" s="1"/>
  <c r="AK455" i="2"/>
  <c r="AL455" i="2" s="1"/>
  <c r="AK816" i="2"/>
  <c r="AL816" i="2" s="1"/>
  <c r="AK175" i="2"/>
  <c r="AL175" i="2" s="1"/>
  <c r="CD109" i="2"/>
  <c r="CE109" i="2" s="1"/>
  <c r="BC67" i="2"/>
  <c r="BD67" i="2" s="1"/>
  <c r="BL85" i="2"/>
  <c r="BM85" i="2" s="1"/>
  <c r="AK817" i="2"/>
  <c r="AL817" i="2" s="1"/>
  <c r="BU75" i="2"/>
  <c r="BV75" i="2" s="1"/>
  <c r="AK150" i="2"/>
  <c r="AL150" i="2" s="1"/>
  <c r="AK839" i="2"/>
  <c r="AL839" i="2" s="1"/>
  <c r="BL608" i="2"/>
  <c r="BM608" i="2" s="1"/>
  <c r="BC477" i="2"/>
  <c r="BD477" i="2" s="1"/>
  <c r="CD504" i="2"/>
  <c r="CE504" i="2" s="1"/>
  <c r="CD35" i="2"/>
  <c r="CE35" i="2" s="1"/>
  <c r="BL446" i="2"/>
  <c r="BM446" i="2" s="1"/>
  <c r="BC304" i="2"/>
  <c r="BD304" i="2" s="1"/>
  <c r="BL556" i="2"/>
  <c r="BM556" i="2" s="1"/>
  <c r="BC373" i="2"/>
  <c r="BD373" i="2" s="1"/>
  <c r="CD231" i="2"/>
  <c r="CE231" i="2" s="1"/>
  <c r="AK498" i="2"/>
  <c r="AL498" i="2" s="1"/>
  <c r="BL297" i="2"/>
  <c r="BM297" i="2" s="1"/>
  <c r="BC266" i="2"/>
  <c r="BD266" i="2" s="1"/>
  <c r="AK46" i="2"/>
  <c r="AL46" i="2" s="1"/>
  <c r="AK163" i="2"/>
  <c r="AL163" i="2" s="1"/>
  <c r="BL775" i="2"/>
  <c r="BM775" i="2" s="1"/>
  <c r="BL759" i="2"/>
  <c r="BM759" i="2" s="1"/>
  <c r="BC500" i="2"/>
  <c r="BD500" i="2" s="1"/>
  <c r="BL687" i="2"/>
  <c r="BM687" i="2" s="1"/>
  <c r="BL364" i="2"/>
  <c r="BM364" i="2" s="1"/>
  <c r="AK138" i="2"/>
  <c r="AL138" i="2" s="1"/>
  <c r="BL571" i="2"/>
  <c r="BM571" i="2" s="1"/>
  <c r="BL361" i="2"/>
  <c r="BM361" i="2" s="1"/>
  <c r="BL420" i="2"/>
  <c r="BM420" i="2" s="1"/>
  <c r="CD76" i="2"/>
  <c r="CE76" i="2" s="1"/>
  <c r="CD33" i="2"/>
  <c r="CE33" i="2" s="1"/>
  <c r="CD176" i="2"/>
  <c r="CE176" i="2" s="1"/>
  <c r="BL707" i="2"/>
  <c r="BM707" i="2" s="1"/>
  <c r="BL628" i="2"/>
  <c r="BM628" i="2" s="1"/>
  <c r="CD234" i="2"/>
  <c r="CE234" i="2" s="1"/>
  <c r="CD84" i="2"/>
  <c r="CE84" i="2" s="1"/>
  <c r="BL653" i="2"/>
  <c r="BM653" i="2" s="1"/>
  <c r="CD7" i="2"/>
  <c r="CE7" i="2" s="1"/>
  <c r="BC312" i="2"/>
  <c r="BD312" i="2" s="1"/>
  <c r="AK309" i="2"/>
  <c r="AL309" i="2" s="1"/>
  <c r="AK367" i="2"/>
  <c r="AL367" i="2" s="1"/>
  <c r="AK682" i="2"/>
  <c r="AL682" i="2" s="1"/>
  <c r="AK475" i="2"/>
  <c r="AL475" i="2" s="1"/>
  <c r="AK186" i="2"/>
  <c r="AL186" i="2" s="1"/>
  <c r="AK577" i="2"/>
  <c r="AL577" i="2" s="1"/>
  <c r="AK345" i="2"/>
  <c r="AL345" i="2" s="1"/>
  <c r="BC119" i="2"/>
  <c r="BD119" i="2" s="1"/>
  <c r="AK441" i="2"/>
  <c r="AL441" i="2" s="1"/>
  <c r="AK273" i="2"/>
  <c r="AL273" i="2" s="1"/>
  <c r="AK372" i="2"/>
  <c r="AL372" i="2" s="1"/>
  <c r="BC277" i="2"/>
  <c r="BD277" i="2" s="1"/>
  <c r="BC14" i="2"/>
  <c r="BD14" i="2" s="1"/>
  <c r="BC537" i="2"/>
  <c r="BD537" i="2" s="1"/>
  <c r="BC230" i="2"/>
  <c r="BD230" i="2" s="1"/>
  <c r="AK610" i="2"/>
  <c r="AL610" i="2" s="1"/>
  <c r="AK320" i="2"/>
  <c r="AL320" i="2" s="1"/>
  <c r="AT110" i="2"/>
  <c r="AU110" i="2" s="1"/>
  <c r="AK490" i="2"/>
  <c r="AL490" i="2" s="1"/>
  <c r="AK135" i="2"/>
  <c r="AL135" i="2" s="1"/>
  <c r="BC466" i="2"/>
  <c r="BD466" i="2" s="1"/>
  <c r="BL414" i="2"/>
  <c r="BM414" i="2" s="1"/>
  <c r="BC363" i="2"/>
  <c r="BD363" i="2" s="1"/>
  <c r="CD279" i="2"/>
  <c r="CE279" i="2" s="1"/>
  <c r="AK533" i="2"/>
  <c r="AL533" i="2" s="1"/>
  <c r="CD512" i="2"/>
  <c r="CE512" i="2" s="1"/>
  <c r="BL327" i="2"/>
  <c r="BM327" i="2" s="1"/>
  <c r="AK217" i="2"/>
  <c r="AL217" i="2" s="1"/>
  <c r="BC296" i="2"/>
  <c r="BD296" i="2" s="1"/>
  <c r="AK92" i="2"/>
  <c r="AL92" i="2" s="1"/>
  <c r="BL631" i="2"/>
  <c r="BM631" i="2" s="1"/>
  <c r="BC313" i="2"/>
  <c r="BD313" i="2" s="1"/>
  <c r="BC314" i="2"/>
  <c r="BD314" i="2" s="1"/>
  <c r="AK531" i="2"/>
  <c r="AL531" i="2" s="1"/>
  <c r="AK802" i="2"/>
  <c r="AL802" i="2" s="1"/>
  <c r="BL521" i="2"/>
  <c r="BM521" i="2" s="1"/>
  <c r="BC241" i="2"/>
  <c r="BD241" i="2" s="1"/>
  <c r="BL624" i="2"/>
  <c r="BM624" i="2" s="1"/>
  <c r="AK464" i="2"/>
  <c r="AL464" i="2" s="1"/>
  <c r="BL303" i="2"/>
  <c r="BM303" i="2" s="1"/>
  <c r="BC28" i="2"/>
  <c r="BD28" i="2" s="1"/>
  <c r="CD226" i="2"/>
  <c r="CE226" i="2" s="1"/>
  <c r="AK315" i="2"/>
  <c r="AL315" i="2" s="1"/>
  <c r="AK829" i="2"/>
  <c r="AL829" i="2" s="1"/>
  <c r="AK785" i="2"/>
  <c r="AL785" i="2" s="1"/>
  <c r="AK406" i="2"/>
  <c r="AL406" i="2" s="1"/>
  <c r="BC115" i="2"/>
  <c r="BD115" i="2" s="1"/>
  <c r="BL89" i="2"/>
  <c r="BM89" i="2" s="1"/>
  <c r="AK417" i="2"/>
  <c r="AL417" i="2" s="1"/>
  <c r="AK786" i="2"/>
  <c r="AL786" i="2" s="1"/>
  <c r="BC518" i="2"/>
  <c r="BD518" i="2" s="1"/>
  <c r="AK617" i="2"/>
  <c r="AL617" i="2" s="1"/>
  <c r="AK670" i="2"/>
  <c r="AL670" i="2" s="1"/>
  <c r="AK720" i="2"/>
  <c r="AL720" i="2" s="1"/>
  <c r="CD522" i="2"/>
  <c r="CE522" i="2" s="1"/>
  <c r="AK659" i="2"/>
  <c r="AL659" i="2" s="1"/>
  <c r="BL454" i="2"/>
  <c r="BM454" i="2" s="1"/>
  <c r="CD83" i="2"/>
  <c r="CE83" i="2" s="1"/>
  <c r="BL823" i="2"/>
  <c r="BM823" i="2" s="1"/>
  <c r="CD503" i="2"/>
  <c r="CE503" i="2" s="1"/>
  <c r="AK404" i="2"/>
  <c r="AL404" i="2" s="1"/>
  <c r="BC154" i="2"/>
  <c r="BD154" i="2" s="1"/>
  <c r="CD47" i="2"/>
  <c r="CE47" i="2" s="1"/>
  <c r="AK107" i="2"/>
  <c r="AL107" i="2" s="1"/>
  <c r="AK306" i="2"/>
  <c r="AL306" i="2" s="1"/>
  <c r="AT59" i="2"/>
  <c r="AU59" i="2" s="1"/>
  <c r="AK31" i="2"/>
  <c r="AL31" i="2" s="1"/>
  <c r="AK402" i="2"/>
  <c r="AL402" i="2" s="1"/>
  <c r="AK326" i="2"/>
  <c r="AL326" i="2" s="1"/>
  <c r="BC84" i="2"/>
  <c r="BD84" i="2" s="1"/>
  <c r="AK536" i="2"/>
  <c r="AL536" i="2" s="1"/>
  <c r="BC259" i="2"/>
  <c r="BD259" i="2" s="1"/>
  <c r="AK527" i="2"/>
  <c r="AL527" i="2" s="1"/>
  <c r="BL264" i="2"/>
  <c r="BM264" i="2" s="1"/>
  <c r="BL29" i="2"/>
  <c r="BM29" i="2" s="1"/>
  <c r="BU61" i="2"/>
  <c r="BV61" i="2" s="1"/>
  <c r="BL642" i="2"/>
  <c r="BM642" i="2" s="1"/>
  <c r="BL637" i="2"/>
  <c r="BM637" i="2" s="1"/>
  <c r="BL822" i="2"/>
  <c r="BM822" i="2" s="1"/>
  <c r="CD444" i="2"/>
  <c r="CE444" i="2" s="1"/>
  <c r="BL156" i="2"/>
  <c r="BM156" i="2" s="1"/>
  <c r="CD223" i="2"/>
  <c r="CE223" i="2" s="1"/>
  <c r="BL64" i="2"/>
  <c r="BM64" i="2" s="1"/>
  <c r="BL779" i="2"/>
  <c r="BM779" i="2" s="1"/>
  <c r="BL789" i="2"/>
  <c r="BM789" i="2" s="1"/>
  <c r="BU118" i="2"/>
  <c r="BV118" i="2" s="1"/>
  <c r="BC38" i="2"/>
  <c r="BD38" i="2" s="1"/>
  <c r="AK310" i="2"/>
  <c r="AL310" i="2" s="1"/>
  <c r="BC351" i="2"/>
  <c r="BD351" i="2" s="1"/>
  <c r="CD93" i="2"/>
  <c r="CE93" i="2" s="1"/>
  <c r="CD258" i="2"/>
  <c r="CE258" i="2" s="1"/>
  <c r="BC40" i="2"/>
  <c r="BD40" i="2" s="1"/>
  <c r="AK98" i="2"/>
  <c r="AL98" i="2" s="1"/>
  <c r="BL530" i="2"/>
  <c r="BM530" i="2" s="1"/>
  <c r="AK831" i="2"/>
  <c r="AL831" i="2" s="1"/>
  <c r="BC543" i="2"/>
  <c r="BD543" i="2" s="1"/>
  <c r="AK179" i="2"/>
  <c r="AL179" i="2" s="1"/>
  <c r="AK793" i="2"/>
  <c r="AL793" i="2" s="1"/>
  <c r="BL191" i="2"/>
  <c r="BM191" i="2" s="1"/>
  <c r="BL751" i="2"/>
  <c r="BM751" i="2" s="1"/>
  <c r="AT43" i="2"/>
  <c r="AU43" i="2" s="1"/>
  <c r="BL437" i="2"/>
  <c r="BM437" i="2" s="1"/>
  <c r="AK509" i="2"/>
  <c r="AL509" i="2" s="1"/>
  <c r="BC284" i="2"/>
  <c r="BD284" i="2" s="1"/>
  <c r="AK206" i="2"/>
  <c r="AL206" i="2" s="1"/>
  <c r="AK760" i="2"/>
  <c r="AL760" i="2" s="1"/>
  <c r="BC269" i="2"/>
  <c r="BD269" i="2" s="1"/>
  <c r="BL113" i="2"/>
  <c r="BM113" i="2" s="1"/>
  <c r="BC13" i="2"/>
  <c r="BD13" i="2" s="1"/>
  <c r="CD75" i="2"/>
  <c r="CE75" i="2" s="1"/>
  <c r="AK698" i="2"/>
  <c r="AL698" i="2" s="1"/>
  <c r="BL335" i="2"/>
  <c r="BM335" i="2" s="1"/>
  <c r="BL49" i="2"/>
  <c r="BM49" i="2" s="1"/>
  <c r="AK48" i="2"/>
  <c r="AL48" i="2" s="1"/>
  <c r="AK90" i="2"/>
  <c r="AL90" i="2" s="1"/>
  <c r="BC501" i="2"/>
  <c r="BD501" i="2" s="1"/>
  <c r="BU102" i="2"/>
  <c r="BV102" i="2" s="1"/>
  <c r="CD518" i="2"/>
  <c r="CE518" i="2" s="1"/>
  <c r="AK33" i="2"/>
  <c r="AL33" i="2" s="1"/>
  <c r="CD462" i="2"/>
  <c r="CE462" i="2" s="1"/>
  <c r="BC369" i="2"/>
  <c r="BD369" i="2" s="1"/>
  <c r="BC462" i="2"/>
  <c r="BD462" i="2" s="1"/>
  <c r="BC56" i="2"/>
  <c r="BD56" i="2" s="1"/>
  <c r="BC475" i="2"/>
  <c r="BD475" i="2" s="1"/>
  <c r="AK143" i="2"/>
  <c r="AL143" i="2" s="1"/>
  <c r="CD134" i="2"/>
  <c r="CE134" i="2" s="1"/>
  <c r="AK552" i="2"/>
  <c r="AL552" i="2" s="1"/>
  <c r="BL74" i="2"/>
  <c r="BM74" i="2" s="1"/>
  <c r="AK646" i="2"/>
  <c r="AL646" i="2" s="1"/>
  <c r="BC192" i="2"/>
  <c r="BD192" i="2" s="1"/>
  <c r="CD461" i="2"/>
  <c r="CE461" i="2" s="1"/>
  <c r="BL370" i="2"/>
  <c r="BM370" i="2" s="1"/>
  <c r="BC146" i="2"/>
  <c r="BD146" i="2" s="1"/>
  <c r="AK187" i="2"/>
  <c r="AL187" i="2" s="1"/>
  <c r="AK804" i="2"/>
  <c r="AL804" i="2" s="1"/>
  <c r="AK603" i="2"/>
  <c r="AL603" i="2" s="1"/>
  <c r="BL295" i="2"/>
  <c r="BM295" i="2" s="1"/>
  <c r="AK122" i="2"/>
  <c r="AL122" i="2" s="1"/>
  <c r="BL504" i="2"/>
  <c r="BM504" i="2" s="1"/>
  <c r="BC285" i="2"/>
  <c r="BD285" i="2" s="1"/>
  <c r="CD210" i="2"/>
  <c r="CE210" i="2" s="1"/>
  <c r="AK716" i="2"/>
  <c r="AL716" i="2" s="1"/>
  <c r="BL135" i="2"/>
  <c r="BM135" i="2" s="1"/>
  <c r="AK777" i="2"/>
  <c r="AL777" i="2" s="1"/>
  <c r="CD421" i="2"/>
  <c r="CE421" i="2" s="1"/>
  <c r="CD199" i="2"/>
  <c r="CE199" i="2" s="1"/>
  <c r="BC247" i="2"/>
  <c r="BD247" i="2" s="1"/>
  <c r="BL617" i="2"/>
  <c r="BM617" i="2" s="1"/>
  <c r="AK654" i="2"/>
  <c r="AL654" i="2" s="1"/>
  <c r="BL520" i="2"/>
  <c r="BM520" i="2" s="1"/>
  <c r="BL558" i="2"/>
  <c r="BM558" i="2" s="1"/>
  <c r="CD56" i="2"/>
  <c r="CE56" i="2" s="1"/>
  <c r="BL713" i="2"/>
  <c r="BM713" i="2" s="1"/>
  <c r="CD388" i="2"/>
  <c r="CE388" i="2" s="1"/>
  <c r="BL716" i="2"/>
  <c r="BM716" i="2" s="1"/>
  <c r="CD186" i="2"/>
  <c r="CE186" i="2" s="1"/>
  <c r="BL155" i="2"/>
  <c r="BM155" i="2" s="1"/>
  <c r="CD528" i="2"/>
  <c r="CE528" i="2" s="1"/>
  <c r="BL718" i="2"/>
  <c r="BM718" i="2" s="1"/>
  <c r="BU116" i="2"/>
  <c r="BV116" i="2" s="1"/>
  <c r="BU16" i="2"/>
  <c r="BV16" i="2" s="1"/>
  <c r="AK459" i="2"/>
  <c r="AL459" i="2" s="1"/>
  <c r="AK688" i="2"/>
  <c r="AL688" i="2" s="1"/>
  <c r="AK710" i="2"/>
  <c r="AL710" i="2" s="1"/>
  <c r="AK382" i="2"/>
  <c r="AL382" i="2" s="1"/>
  <c r="BC206" i="2"/>
  <c r="BD206" i="2" s="1"/>
  <c r="AK744" i="2"/>
  <c r="AL744" i="2" s="1"/>
  <c r="AK612" i="2"/>
  <c r="AL612" i="2" s="1"/>
  <c r="AK420" i="2"/>
  <c r="AL420" i="2" s="1"/>
  <c r="BC519" i="2"/>
  <c r="BD519" i="2" s="1"/>
  <c r="AK146" i="2"/>
  <c r="AL146" i="2" s="1"/>
  <c r="BC331" i="2"/>
  <c r="BD331" i="2" s="1"/>
  <c r="AK759" i="2"/>
  <c r="AL759" i="2" s="1"/>
  <c r="AK525" i="2"/>
  <c r="AL525" i="2" s="1"/>
  <c r="AK656" i="2"/>
  <c r="AL656" i="2" s="1"/>
  <c r="BC524" i="2"/>
  <c r="BD524" i="2" s="1"/>
  <c r="AK298" i="2"/>
  <c r="AL298" i="2" s="1"/>
  <c r="BC460" i="2"/>
  <c r="BD460" i="2" s="1"/>
  <c r="BC104" i="2"/>
  <c r="BD104" i="2" s="1"/>
  <c r="BC251" i="2"/>
  <c r="BD251" i="2" s="1"/>
  <c r="AK162" i="2"/>
  <c r="AL162" i="2" s="1"/>
  <c r="BL672" i="2"/>
  <c r="BM672" i="2" s="1"/>
  <c r="BC281" i="2"/>
  <c r="BD281" i="2" s="1"/>
  <c r="AK126" i="2"/>
  <c r="AL126" i="2" s="1"/>
  <c r="BC194" i="2"/>
  <c r="BD194" i="2" s="1"/>
  <c r="BC282" i="2"/>
  <c r="BD282" i="2" s="1"/>
  <c r="AK622" i="2"/>
  <c r="AL622" i="2" s="1"/>
  <c r="CD62" i="2"/>
  <c r="CE62" i="2" s="1"/>
  <c r="BC299" i="2"/>
  <c r="BD299" i="2" s="1"/>
  <c r="AK218" i="2"/>
  <c r="AL218" i="2" s="1"/>
  <c r="AK677" i="2"/>
  <c r="AL677" i="2" s="1"/>
  <c r="BC196" i="2"/>
  <c r="BD196" i="2" s="1"/>
  <c r="AK388" i="2"/>
  <c r="AL388" i="2" s="1"/>
  <c r="BC465" i="2"/>
  <c r="BD465" i="2" s="1"/>
  <c r="BC444" i="2"/>
  <c r="BD444" i="2" s="1"/>
  <c r="BC413" i="2"/>
  <c r="BD413" i="2" s="1"/>
  <c r="BC16" i="2"/>
  <c r="BD16" i="2" s="1"/>
  <c r="AT105" i="2"/>
  <c r="AU105" i="2" s="1"/>
  <c r="BL552" i="2"/>
  <c r="BM552" i="2" s="1"/>
  <c r="CD469" i="2"/>
  <c r="CE469" i="2" s="1"/>
  <c r="BC337" i="2"/>
  <c r="BD337" i="2" s="1"/>
  <c r="BC261" i="2"/>
  <c r="BD261" i="2" s="1"/>
  <c r="AK111" i="2"/>
  <c r="AL111" i="2" s="1"/>
  <c r="AK689" i="2"/>
  <c r="AL689" i="2" s="1"/>
  <c r="AK458" i="2"/>
  <c r="AL458" i="2" s="1"/>
  <c r="AT32" i="2"/>
  <c r="AU32" i="2" s="1"/>
  <c r="BC297" i="2"/>
  <c r="BD297" i="2" s="1"/>
  <c r="CD446" i="2"/>
  <c r="CE446" i="2" s="1"/>
  <c r="CD104" i="2"/>
  <c r="CE104" i="2" s="1"/>
  <c r="BL538" i="2"/>
  <c r="BM538" i="2" s="1"/>
  <c r="CD511" i="2"/>
  <c r="CE511" i="2" s="1"/>
  <c r="CD142" i="2"/>
  <c r="CE142" i="2" s="1"/>
  <c r="BL47" i="2"/>
  <c r="BM47" i="2" s="1"/>
  <c r="CD435" i="2"/>
  <c r="CE435" i="2" s="1"/>
  <c r="CD10" i="2"/>
  <c r="CE10" i="2" s="1"/>
  <c r="CD238" i="2"/>
  <c r="CE238" i="2" s="1"/>
  <c r="BL180" i="2"/>
  <c r="BM180" i="2" s="1"/>
  <c r="BL738" i="2"/>
  <c r="BM738" i="2" s="1"/>
  <c r="BL168" i="2"/>
  <c r="BM168" i="2" s="1"/>
  <c r="AK776" i="2"/>
  <c r="AL776" i="2" s="1"/>
  <c r="CD453" i="2"/>
  <c r="CE453" i="2" s="1"/>
  <c r="CD431" i="2"/>
  <c r="CE431" i="2" s="1"/>
  <c r="BC12" i="2"/>
  <c r="BD12" i="2" s="1"/>
  <c r="BC422" i="2"/>
  <c r="BD422" i="2" s="1"/>
  <c r="AK521" i="2"/>
  <c r="AL521" i="2" s="1"/>
  <c r="AK294" i="2"/>
  <c r="AL294" i="2" s="1"/>
  <c r="AK44" i="2"/>
  <c r="AL44" i="2" s="1"/>
  <c r="AK241" i="2"/>
  <c r="AL241" i="2" s="1"/>
  <c r="BL824" i="2"/>
  <c r="BM824" i="2" s="1"/>
  <c r="AK580" i="2"/>
  <c r="AL580" i="2" s="1"/>
  <c r="AK199" i="2"/>
  <c r="AL199" i="2" s="1"/>
  <c r="AK167" i="2"/>
  <c r="AL167" i="2" s="1"/>
  <c r="AK467" i="2"/>
  <c r="AL467" i="2" s="1"/>
  <c r="BC321" i="2"/>
  <c r="BD321" i="2" s="1"/>
  <c r="AK361" i="2"/>
  <c r="AL361" i="2" s="1"/>
  <c r="BC202" i="2"/>
  <c r="BD202" i="2" s="1"/>
  <c r="BL671" i="2"/>
  <c r="BM671" i="2" s="1"/>
  <c r="BC272" i="2"/>
  <c r="BD272" i="2" s="1"/>
  <c r="AK334" i="2"/>
  <c r="AL334" i="2" s="1"/>
  <c r="BL187" i="2"/>
  <c r="BM187" i="2" s="1"/>
  <c r="BL723" i="2"/>
  <c r="BM723" i="2" s="1"/>
  <c r="BC105" i="2"/>
  <c r="BD105" i="2" s="1"/>
  <c r="BL252" i="2"/>
  <c r="BM252" i="2" s="1"/>
  <c r="AK338" i="2"/>
  <c r="AL338" i="2" s="1"/>
  <c r="AK278" i="2"/>
  <c r="AL278" i="2" s="1"/>
  <c r="BC405" i="2"/>
  <c r="BD405" i="2" s="1"/>
  <c r="AK624" i="2"/>
  <c r="AL624" i="2" s="1"/>
  <c r="AT61" i="2"/>
  <c r="AU61" i="2" s="1"/>
  <c r="AK780" i="2"/>
  <c r="AL780" i="2" s="1"/>
  <c r="BL752" i="2"/>
  <c r="BM752" i="2" s="1"/>
  <c r="AK762" i="2"/>
  <c r="AL762" i="2" s="1"/>
  <c r="AK237" i="2"/>
  <c r="AL237" i="2" s="1"/>
  <c r="AK479" i="2"/>
  <c r="AL479" i="2" s="1"/>
  <c r="BC130" i="2"/>
  <c r="BD130" i="2" s="1"/>
  <c r="BL545" i="2"/>
  <c r="BM545" i="2" s="1"/>
  <c r="BC49" i="2"/>
  <c r="BD49" i="2" s="1"/>
  <c r="AK560" i="2"/>
  <c r="AL560" i="2" s="1"/>
  <c r="BU38" i="2"/>
  <c r="BV38" i="2" s="1"/>
  <c r="BL492" i="2"/>
  <c r="BM492" i="2" s="1"/>
  <c r="AK371" i="2"/>
  <c r="AL371" i="2" s="1"/>
  <c r="AK672" i="2"/>
  <c r="AL672" i="2" s="1"/>
  <c r="AK191" i="2"/>
  <c r="AL191" i="2" s="1"/>
  <c r="AK680" i="2"/>
  <c r="AL680" i="2" s="1"/>
  <c r="AK487" i="2"/>
  <c r="AL487" i="2" s="1"/>
  <c r="AK609" i="2"/>
  <c r="AL609" i="2" s="1"/>
  <c r="BC246" i="2"/>
  <c r="BD246" i="2" s="1"/>
  <c r="AK437" i="2"/>
  <c r="AL437" i="2" s="1"/>
  <c r="AK669" i="2"/>
  <c r="AL669" i="2" s="1"/>
  <c r="BC407" i="2"/>
  <c r="BD407" i="2" s="1"/>
  <c r="AT65" i="2"/>
  <c r="AU65" i="2" s="1"/>
  <c r="AK228" i="2"/>
  <c r="AL228" i="2" s="1"/>
  <c r="BL359" i="2"/>
  <c r="BM359" i="2" s="1"/>
  <c r="BL319" i="2"/>
  <c r="BM319" i="2" s="1"/>
  <c r="AK123" i="2"/>
  <c r="AL123" i="2" s="1"/>
  <c r="AK18" i="2"/>
  <c r="AL18" i="2" s="1"/>
  <c r="BC332" i="2"/>
  <c r="BD332" i="2" s="1"/>
  <c r="BC492" i="2"/>
  <c r="BD492" i="2" s="1"/>
  <c r="AK434" i="2"/>
  <c r="AL434" i="2" s="1"/>
  <c r="CD28" i="2"/>
  <c r="CE28" i="2" s="1"/>
  <c r="BL188" i="2"/>
  <c r="BM188" i="2" s="1"/>
  <c r="BL778" i="2"/>
  <c r="BM778" i="2" s="1"/>
  <c r="BU92" i="2"/>
  <c r="BV92" i="2" s="1"/>
  <c r="BL811" i="2"/>
  <c r="BM811" i="2" s="1"/>
  <c r="BL226" i="2"/>
  <c r="BM226" i="2" s="1"/>
  <c r="CD348" i="2"/>
  <c r="CE348" i="2" s="1"/>
  <c r="BL148" i="2"/>
  <c r="BM148" i="2" s="1"/>
  <c r="CD131" i="2"/>
  <c r="CE131" i="2" s="1"/>
  <c r="BL220" i="2"/>
  <c r="BM220" i="2" s="1"/>
  <c r="BL513" i="2"/>
  <c r="BM513" i="2" s="1"/>
  <c r="BC5" i="2"/>
  <c r="BD5" i="2" s="1"/>
  <c r="CD247" i="2"/>
  <c r="CE247" i="2" s="1"/>
  <c r="BC335" i="2"/>
  <c r="BD335" i="2" s="1"/>
  <c r="AK778" i="2"/>
  <c r="AL778" i="2" s="1"/>
  <c r="CD492" i="2"/>
  <c r="CE492" i="2" s="1"/>
  <c r="AK370" i="2"/>
  <c r="AL370" i="2" s="1"/>
  <c r="CD544" i="2"/>
  <c r="CE544" i="2" s="1"/>
  <c r="BL719" i="2"/>
  <c r="BM719" i="2" s="1"/>
  <c r="BC225" i="2"/>
  <c r="BD225" i="2" s="1"/>
  <c r="BL609" i="2"/>
  <c r="BM609" i="2" s="1"/>
  <c r="BL293" i="2"/>
  <c r="BM293" i="2" s="1"/>
  <c r="AT49" i="2"/>
  <c r="AU49" i="2" s="1"/>
  <c r="BL418" i="2"/>
  <c r="BM418" i="2" s="1"/>
  <c r="AT72" i="2"/>
  <c r="AU72" i="2" s="1"/>
  <c r="BL422" i="2"/>
  <c r="BM422" i="2" s="1"/>
  <c r="BL799" i="2"/>
  <c r="BM799" i="2" s="1"/>
  <c r="BC114" i="2"/>
  <c r="BD114" i="2" s="1"/>
  <c r="BL541" i="2"/>
  <c r="BM541" i="2" s="1"/>
  <c r="BL131" i="2"/>
  <c r="BM131" i="2" s="1"/>
  <c r="AK834" i="2"/>
  <c r="AL834" i="2" s="1"/>
  <c r="AT87" i="2"/>
  <c r="AU87" i="2" s="1"/>
  <c r="AK734" i="2"/>
  <c r="AL734" i="2" s="1"/>
  <c r="AK287" i="2"/>
  <c r="AL287" i="2" s="1"/>
  <c r="AK668" i="2"/>
  <c r="AL668" i="2" s="1"/>
  <c r="BC162" i="2"/>
  <c r="BD162" i="2" s="1"/>
  <c r="BL760" i="2"/>
  <c r="BM760" i="2" s="1"/>
  <c r="BC423" i="2"/>
  <c r="BD423" i="2" s="1"/>
  <c r="AK183" i="2"/>
  <c r="AL183" i="2" s="1"/>
  <c r="AK508" i="2"/>
  <c r="AL508" i="2" s="1"/>
  <c r="BC218" i="2"/>
  <c r="BD218" i="2" s="1"/>
  <c r="BL145" i="2"/>
  <c r="BM145" i="2" s="1"/>
  <c r="AT94" i="2"/>
  <c r="AU94" i="2" s="1"/>
  <c r="BL161" i="2"/>
  <c r="BM161" i="2" s="1"/>
  <c r="BL517" i="2"/>
  <c r="BM517" i="2" s="1"/>
  <c r="AK739" i="2"/>
  <c r="AL739" i="2" s="1"/>
  <c r="BL589" i="2"/>
  <c r="BM589" i="2" s="1"/>
  <c r="BL73" i="2"/>
  <c r="BM73" i="2" s="1"/>
  <c r="AK512" i="2"/>
  <c r="AL512" i="2" s="1"/>
  <c r="BL792" i="2"/>
  <c r="BM792" i="2" s="1"/>
  <c r="AK620" i="2"/>
  <c r="AL620" i="2" s="1"/>
  <c r="BC170" i="2"/>
  <c r="BD170" i="2" s="1"/>
  <c r="AK323" i="2"/>
  <c r="AL323" i="2" s="1"/>
  <c r="AT102" i="2"/>
  <c r="AU102" i="2" s="1"/>
  <c r="CD515" i="2"/>
  <c r="CE515" i="2" s="1"/>
  <c r="BC397" i="2"/>
  <c r="BD397" i="2" s="1"/>
  <c r="AT104" i="2"/>
  <c r="AU104" i="2" s="1"/>
  <c r="BC455" i="2"/>
  <c r="BD455" i="2" s="1"/>
  <c r="BL791" i="2"/>
  <c r="BM791" i="2" s="1"/>
  <c r="AK30" i="2"/>
  <c r="AL30" i="2" s="1"/>
  <c r="AK820" i="2"/>
  <c r="AL820" i="2" s="1"/>
  <c r="BL839" i="2"/>
  <c r="BM839" i="2" s="1"/>
  <c r="BL271" i="2"/>
  <c r="BM271" i="2" s="1"/>
  <c r="BC416" i="2"/>
  <c r="BD416" i="2" s="1"/>
  <c r="AK499" i="2"/>
  <c r="AL499" i="2" s="1"/>
  <c r="AK742" i="2"/>
  <c r="AL742" i="2" s="1"/>
  <c r="BC365" i="2"/>
  <c r="BD365" i="2" s="1"/>
  <c r="AK349" i="2"/>
  <c r="AL349" i="2" s="1"/>
  <c r="BC377" i="2"/>
  <c r="BD377" i="2" s="1"/>
  <c r="AK68" i="2"/>
  <c r="AL68" i="2" s="1"/>
  <c r="AK768" i="2"/>
  <c r="AL768" i="2" s="1"/>
  <c r="AK290" i="2"/>
  <c r="AL290" i="2" s="1"/>
  <c r="BC536" i="2"/>
  <c r="BD536" i="2" s="1"/>
  <c r="BC512" i="2"/>
  <c r="BD512" i="2" s="1"/>
  <c r="AK151" i="2"/>
  <c r="AL151" i="2" s="1"/>
  <c r="AK416" i="2"/>
  <c r="AL416" i="2" s="1"/>
  <c r="AK825" i="2"/>
  <c r="AL825" i="2" s="1"/>
  <c r="AK381" i="2"/>
  <c r="AL381" i="2" s="1"/>
  <c r="AK224" i="2"/>
  <c r="AL224" i="2" s="1"/>
  <c r="AK205" i="2"/>
  <c r="AL205" i="2" s="1"/>
  <c r="AK546" i="2"/>
  <c r="AL546" i="2" s="1"/>
  <c r="BC172" i="2"/>
  <c r="BD172" i="2" s="1"/>
  <c r="AK740" i="2"/>
  <c r="AL740" i="2" s="1"/>
  <c r="AK607" i="2"/>
  <c r="AL607" i="2" s="1"/>
  <c r="AK64" i="2"/>
  <c r="AL64" i="2" s="1"/>
  <c r="BU77" i="2"/>
  <c r="BV77" i="2" s="1"/>
  <c r="BL250" i="2"/>
  <c r="BM250" i="2" s="1"/>
  <c r="BL816" i="2"/>
  <c r="BM816" i="2" s="1"/>
  <c r="CD243" i="2"/>
  <c r="CE243" i="2" s="1"/>
  <c r="AK615" i="2"/>
  <c r="AL615" i="2" s="1"/>
  <c r="AT17" i="2"/>
  <c r="AU17" i="2" s="1"/>
  <c r="AK717" i="2"/>
  <c r="AL717" i="2" s="1"/>
  <c r="AK36" i="2"/>
  <c r="AL36" i="2" s="1"/>
  <c r="BC502" i="2"/>
  <c r="BD502" i="2" s="1"/>
  <c r="AK70" i="2"/>
  <c r="AL70" i="2" s="1"/>
  <c r="AK685" i="2"/>
  <c r="AL685" i="2" s="1"/>
  <c r="AK398" i="2"/>
  <c r="AL398" i="2" s="1"/>
  <c r="AK439" i="2"/>
  <c r="AL439" i="2" s="1"/>
  <c r="BC92" i="2"/>
  <c r="BD92" i="2" s="1"/>
  <c r="AT123" i="2"/>
  <c r="AU123" i="2" s="1"/>
  <c r="BL273" i="2"/>
  <c r="BM273" i="2" s="1"/>
  <c r="CD437" i="2"/>
  <c r="CE437" i="2" s="1"/>
  <c r="AK469" i="2"/>
  <c r="AL469" i="2" s="1"/>
  <c r="AK517" i="2"/>
  <c r="AL517" i="2" s="1"/>
  <c r="BL562" i="2"/>
  <c r="BM562" i="2" s="1"/>
  <c r="BL808" i="2"/>
  <c r="BM808" i="2" s="1"/>
  <c r="AT93" i="2"/>
  <c r="AU93" i="2" s="1"/>
  <c r="AK614" i="2"/>
  <c r="AL614" i="2" s="1"/>
  <c r="BL257" i="2"/>
  <c r="BM257" i="2" s="1"/>
  <c r="AK145" i="2"/>
  <c r="AL145" i="2" s="1"/>
  <c r="AK510" i="2"/>
  <c r="AL510" i="2" s="1"/>
  <c r="BC18" i="2"/>
  <c r="BD18" i="2" s="1"/>
  <c r="AK302" i="2"/>
  <c r="AL302" i="2" s="1"/>
  <c r="BC71" i="2"/>
  <c r="BD71" i="2" s="1"/>
  <c r="AK147" i="2"/>
  <c r="AL147" i="2" s="1"/>
  <c r="BC318" i="2"/>
  <c r="BD318" i="2" s="1"/>
  <c r="AT79" i="2"/>
  <c r="AU79" i="2" s="1"/>
  <c r="AK121" i="2"/>
  <c r="AL121" i="2" s="1"/>
  <c r="BC293" i="2"/>
  <c r="BD293" i="2" s="1"/>
  <c r="AK733" i="2"/>
  <c r="AL733" i="2" s="1"/>
  <c r="BC530" i="2"/>
  <c r="BD530" i="2" s="1"/>
  <c r="BC182" i="2"/>
  <c r="BD182" i="2" s="1"/>
  <c r="AK115" i="2"/>
  <c r="AL115" i="2" s="1"/>
  <c r="AK484" i="2"/>
  <c r="AL484" i="2" s="1"/>
  <c r="AK492" i="2"/>
  <c r="AL492" i="2" s="1"/>
  <c r="AK648" i="2"/>
  <c r="AL648" i="2" s="1"/>
  <c r="BC464" i="2"/>
  <c r="BD464" i="2" s="1"/>
  <c r="BC83" i="2"/>
  <c r="BD83" i="2" s="1"/>
  <c r="CD51" i="2"/>
  <c r="CE51" i="2" s="1"/>
  <c r="AK827" i="2"/>
  <c r="AL827" i="2" s="1"/>
  <c r="BC356" i="2"/>
  <c r="BD356" i="2" s="1"/>
  <c r="AK208" i="2"/>
  <c r="AL208" i="2" s="1"/>
  <c r="BC11" i="2"/>
  <c r="BD11" i="2" s="1"/>
  <c r="AK253" i="2"/>
  <c r="AL253" i="2" s="1"/>
  <c r="AK174" i="2"/>
  <c r="AL174" i="2" s="1"/>
  <c r="BC228" i="2"/>
  <c r="BD228" i="2" s="1"/>
  <c r="AK325" i="2"/>
  <c r="AL325" i="2" s="1"/>
  <c r="BC238" i="2"/>
  <c r="BD238" i="2" s="1"/>
  <c r="BC403" i="2"/>
  <c r="BD403" i="2" s="1"/>
  <c r="AK473" i="2"/>
  <c r="AL473" i="2" s="1"/>
  <c r="BC255" i="2"/>
  <c r="BD255" i="2" s="1"/>
  <c r="AT64" i="2"/>
  <c r="AU64" i="2" s="1"/>
  <c r="AT33" i="2"/>
  <c r="AU33" i="2" s="1"/>
  <c r="AK806" i="2"/>
  <c r="AL806" i="2" s="1"/>
  <c r="CD506" i="2"/>
  <c r="CE506" i="2" s="1"/>
  <c r="BL207" i="2"/>
  <c r="BM207" i="2" s="1"/>
  <c r="BL228" i="2"/>
  <c r="BM228" i="2" s="1"/>
  <c r="BL43" i="2"/>
  <c r="BM43" i="2" s="1"/>
  <c r="BC447" i="2"/>
  <c r="BD447" i="2" s="1"/>
  <c r="BL394" i="2"/>
  <c r="BM394" i="2" s="1"/>
  <c r="BC399" i="2"/>
  <c r="BD399" i="2" s="1"/>
  <c r="BL351" i="2"/>
  <c r="BM351" i="2" s="1"/>
  <c r="AK118" i="2"/>
  <c r="AL118" i="2" s="1"/>
  <c r="BL404" i="2"/>
  <c r="BM404" i="2" s="1"/>
  <c r="AK20" i="2"/>
  <c r="AL20" i="2" s="1"/>
  <c r="BC46" i="2"/>
  <c r="BD46" i="2" s="1"/>
  <c r="BC540" i="2"/>
  <c r="BD540" i="2" s="1"/>
  <c r="AK823" i="2"/>
  <c r="AL823" i="2" s="1"/>
  <c r="AK679" i="2"/>
  <c r="AL679" i="2" s="1"/>
  <c r="BC138" i="2"/>
  <c r="BD138" i="2" s="1"/>
  <c r="AK159" i="2"/>
  <c r="AL159" i="2" s="1"/>
  <c r="BL223" i="2"/>
  <c r="BM223" i="2" s="1"/>
  <c r="BC78" i="2"/>
  <c r="BD78" i="2" s="1"/>
  <c r="BC418" i="2"/>
  <c r="BD418" i="2" s="1"/>
  <c r="AK751" i="2"/>
  <c r="AL751" i="2" s="1"/>
  <c r="AK764" i="2"/>
  <c r="AL764" i="2" s="1"/>
  <c r="AK418" i="2"/>
  <c r="AL418" i="2" s="1"/>
  <c r="AK625" i="2"/>
  <c r="AL625" i="2" s="1"/>
  <c r="AT84" i="2"/>
  <c r="AU84" i="2" s="1"/>
  <c r="AK415" i="2"/>
  <c r="AL415" i="2" s="1"/>
  <c r="AK769" i="2"/>
  <c r="AL769" i="2" s="1"/>
  <c r="BC21" i="2"/>
  <c r="BD21" i="2" s="1"/>
  <c r="AK348" i="2"/>
  <c r="AL348" i="2" s="1"/>
  <c r="AK81" i="2"/>
  <c r="AL81" i="2" s="1"/>
  <c r="BC395" i="2"/>
  <c r="BD395" i="2" s="1"/>
  <c r="BC532" i="2"/>
  <c r="BD532" i="2" s="1"/>
  <c r="BL800" i="2"/>
  <c r="BM800" i="2" s="1"/>
  <c r="BC143" i="2"/>
  <c r="BD143" i="2" s="1"/>
  <c r="BC515" i="2"/>
  <c r="BD515" i="2" s="1"/>
  <c r="BC198" i="2"/>
  <c r="BD198" i="2" s="1"/>
  <c r="BC90" i="2"/>
  <c r="BD90" i="2" s="1"/>
  <c r="AK244" i="2"/>
  <c r="AL244" i="2" s="1"/>
  <c r="AK750" i="2"/>
  <c r="AL750" i="2" s="1"/>
  <c r="AK663" i="2"/>
  <c r="AL663" i="2" s="1"/>
  <c r="BC213" i="2"/>
  <c r="BD213" i="2" s="1"/>
  <c r="AK190" i="2"/>
  <c r="AL190" i="2" s="1"/>
  <c r="CD540" i="2"/>
  <c r="CE540" i="2" s="1"/>
  <c r="AK741" i="2"/>
  <c r="AL741" i="2" s="1"/>
  <c r="BC91" i="2"/>
  <c r="BD91" i="2" s="1"/>
  <c r="AK818" i="2"/>
  <c r="AL818" i="2" s="1"/>
  <c r="BC36" i="2"/>
  <c r="BD36" i="2" s="1"/>
  <c r="BC348" i="2"/>
  <c r="BD348" i="2" s="1"/>
  <c r="BC343" i="2"/>
  <c r="BD343" i="2" s="1"/>
  <c r="AK234" i="2"/>
  <c r="AL234" i="2" s="1"/>
  <c r="AK109" i="2"/>
  <c r="AL109" i="2" s="1"/>
  <c r="AK394" i="2"/>
  <c r="AL394" i="2" s="1"/>
  <c r="BL639" i="2"/>
  <c r="BM639" i="2" s="1"/>
  <c r="AK105" i="2"/>
  <c r="AL105" i="2" s="1"/>
  <c r="AK541" i="2"/>
  <c r="AL541" i="2" s="1"/>
  <c r="BC73" i="2"/>
  <c r="BD73" i="2" s="1"/>
  <c r="BC300" i="2"/>
  <c r="BD300" i="2" s="1"/>
  <c r="AT73" i="2"/>
  <c r="AU73" i="2" s="1"/>
  <c r="BC523" i="2"/>
  <c r="BD523" i="2" s="1"/>
  <c r="AK476" i="2"/>
  <c r="AL476" i="2" s="1"/>
  <c r="BU99" i="2"/>
  <c r="BV99" i="2" s="1"/>
  <c r="BL157" i="2"/>
  <c r="BM157" i="2" s="1"/>
  <c r="BL391" i="2"/>
  <c r="BM391" i="2" s="1"/>
  <c r="BL251" i="2"/>
  <c r="BM251" i="2" s="1"/>
  <c r="BC325" i="2"/>
  <c r="BD325" i="2" s="1"/>
  <c r="BL430" i="2"/>
  <c r="BM430" i="2" s="1"/>
  <c r="BC273" i="2"/>
  <c r="BD273" i="2" s="1"/>
  <c r="CD445" i="2"/>
  <c r="CE445" i="2" s="1"/>
  <c r="BC431" i="2"/>
  <c r="BD431" i="2" s="1"/>
  <c r="AK366" i="2"/>
  <c r="AL366" i="2" s="1"/>
  <c r="BC357" i="2"/>
  <c r="BD357" i="2" s="1"/>
  <c r="CD395" i="2"/>
  <c r="CE395" i="2" s="1"/>
  <c r="BC292" i="2"/>
  <c r="BD292" i="2" s="1"/>
  <c r="AK798" i="2"/>
  <c r="AL798" i="2" s="1"/>
  <c r="AK719" i="2"/>
  <c r="AL719" i="2" s="1"/>
  <c r="CD495" i="2"/>
  <c r="CE495" i="2" s="1"/>
  <c r="BL575" i="2"/>
  <c r="BM575" i="2" s="1"/>
  <c r="BC345" i="2"/>
  <c r="BD345" i="2" s="1"/>
  <c r="AT111" i="2"/>
  <c r="AU111" i="2" s="1"/>
  <c r="BC352" i="2"/>
  <c r="BD352" i="2" s="1"/>
  <c r="AK530" i="2"/>
  <c r="AL530" i="2" s="1"/>
  <c r="BC391" i="2"/>
  <c r="BD391" i="2" s="1"/>
  <c r="AK430" i="2"/>
  <c r="AL430" i="2" s="1"/>
  <c r="AK313" i="2"/>
  <c r="AL313" i="2" s="1"/>
  <c r="AK445" i="2"/>
  <c r="AL445" i="2" s="1"/>
  <c r="AK268" i="2"/>
  <c r="AL268" i="2" s="1"/>
  <c r="AK540" i="2"/>
  <c r="AL540" i="2" s="1"/>
  <c r="BC62" i="2"/>
  <c r="BD62" i="2" s="1"/>
  <c r="AK736" i="2"/>
  <c r="AL736" i="2" s="1"/>
  <c r="BC508" i="2"/>
  <c r="BD508" i="2" s="1"/>
  <c r="AK344" i="2"/>
  <c r="AL344" i="2" s="1"/>
  <c r="AK840" i="2"/>
  <c r="AL840" i="2" s="1"/>
  <c r="CD439" i="2"/>
  <c r="CE439" i="2" s="1"/>
  <c r="BC25" i="2"/>
  <c r="BD25" i="2" s="1"/>
  <c r="AK794" i="2"/>
  <c r="AL794" i="2" s="1"/>
  <c r="AK99" i="2"/>
  <c r="AL99" i="2" s="1"/>
  <c r="AK248" i="2"/>
  <c r="AL248" i="2" s="1"/>
  <c r="BC34" i="2"/>
  <c r="BD34" i="2" s="1"/>
  <c r="AK392" i="2"/>
  <c r="AL392" i="2" s="1"/>
  <c r="BC222" i="2"/>
  <c r="BD222" i="2" s="1"/>
  <c r="AK335" i="2"/>
  <c r="AL335" i="2" s="1"/>
  <c r="AT38" i="2"/>
  <c r="AU38" i="2" s="1"/>
  <c r="CD211" i="2"/>
  <c r="CE211" i="2" s="1"/>
  <c r="BC529" i="2"/>
  <c r="BD529" i="2" s="1"/>
  <c r="BL768" i="2"/>
  <c r="BM768" i="2" s="1"/>
  <c r="AK621" i="2"/>
  <c r="AL621" i="2" s="1"/>
  <c r="BC276" i="2"/>
  <c r="BD276" i="2" s="1"/>
  <c r="AK486" i="2"/>
  <c r="AL486" i="2" s="1"/>
  <c r="AK117" i="2"/>
  <c r="AL117" i="2" s="1"/>
  <c r="AK116" i="2"/>
  <c r="AL116" i="2" s="1"/>
  <c r="AK91" i="2"/>
  <c r="AL91" i="2" s="1"/>
  <c r="AK477" i="2"/>
  <c r="AL477" i="2" s="1"/>
  <c r="CD274" i="2"/>
  <c r="CE274" i="2" s="1"/>
  <c r="AK137" i="2"/>
  <c r="AL137" i="2" s="1"/>
  <c r="AK578" i="2"/>
  <c r="AL578" i="2" s="1"/>
  <c r="AK8" i="2"/>
  <c r="AL8" i="2" s="1"/>
  <c r="AK79" i="2"/>
  <c r="AL79" i="2" s="1"/>
  <c r="AK570" i="2"/>
  <c r="AL570" i="2" s="1"/>
  <c r="BC197" i="2"/>
  <c r="BD197" i="2" s="1"/>
  <c r="BC421" i="2"/>
  <c r="BD421" i="2" s="1"/>
  <c r="AT39" i="2"/>
  <c r="AU39" i="2" s="1"/>
  <c r="AK250" i="2"/>
  <c r="AL250" i="2" s="1"/>
  <c r="BC262" i="2"/>
  <c r="BD262" i="2" s="1"/>
  <c r="AK447" i="2"/>
  <c r="AL447" i="2" s="1"/>
  <c r="CD484" i="2"/>
  <c r="CE484" i="2" s="1"/>
  <c r="BC511" i="2"/>
  <c r="BD511" i="2" s="1"/>
  <c r="AK54" i="2"/>
  <c r="AL54" i="2" s="1"/>
  <c r="AK634" i="2"/>
  <c r="AL634" i="2" s="1"/>
  <c r="AK631" i="2"/>
  <c r="AL631" i="2" s="1"/>
  <c r="AK197" i="2"/>
  <c r="AL197" i="2" s="1"/>
  <c r="AK667" i="2"/>
  <c r="AL667" i="2" s="1"/>
  <c r="AK249" i="2"/>
  <c r="AL249" i="2" s="1"/>
  <c r="BC107" i="2"/>
  <c r="BD107" i="2" s="1"/>
  <c r="AT67" i="2"/>
  <c r="AU67" i="2" s="1"/>
  <c r="AK393" i="2"/>
  <c r="AL393" i="2" s="1"/>
  <c r="BC439" i="2"/>
  <c r="BD439" i="2" s="1"/>
  <c r="AK501" i="2"/>
  <c r="AL501" i="2" s="1"/>
  <c r="AK12" i="2"/>
  <c r="AL12" i="2" s="1"/>
  <c r="AK774" i="2"/>
  <c r="AL774" i="2" s="1"/>
  <c r="AK687" i="2"/>
  <c r="AL687" i="2" s="1"/>
  <c r="AK264" i="2"/>
  <c r="AL264" i="2" s="1"/>
  <c r="BC161" i="2"/>
  <c r="BD161" i="2" s="1"/>
  <c r="BC522" i="2"/>
  <c r="BD522" i="2" s="1"/>
  <c r="BC467" i="2"/>
  <c r="BD467" i="2" s="1"/>
  <c r="BL478" i="2"/>
  <c r="BM478" i="2" s="1"/>
  <c r="BL836" i="2"/>
  <c r="BM836" i="2" s="1"/>
  <c r="CD100" i="2"/>
  <c r="CE100" i="2" s="1"/>
  <c r="BL649" i="2"/>
  <c r="BM649" i="2" s="1"/>
  <c r="BC22" i="2"/>
  <c r="BD22" i="2" s="1"/>
  <c r="BC526" i="2"/>
  <c r="BD526" i="2" s="1"/>
  <c r="AK761" i="2"/>
  <c r="AL761" i="2" s="1"/>
  <c r="BC471" i="2"/>
  <c r="BD471" i="2" s="1"/>
  <c r="AK694" i="2"/>
  <c r="AL694" i="2" s="1"/>
  <c r="AK28" i="2"/>
  <c r="AL28" i="2" s="1"/>
  <c r="BC186" i="2"/>
  <c r="BD186" i="2" s="1"/>
  <c r="AK195" i="2"/>
  <c r="AL195" i="2" s="1"/>
  <c r="BC44" i="2"/>
  <c r="BD44" i="2" s="1"/>
  <c r="BC43" i="2"/>
  <c r="BD43" i="2" s="1"/>
  <c r="BC349" i="2"/>
  <c r="BD349" i="2" s="1"/>
  <c r="CD507" i="2"/>
  <c r="CE507" i="2" s="1"/>
  <c r="BC164" i="2"/>
  <c r="BD164" i="2" s="1"/>
  <c r="BL69" i="2"/>
  <c r="BM69" i="2" s="1"/>
  <c r="BU41" i="2"/>
  <c r="BV41" i="2" s="1"/>
  <c r="BC66" i="2"/>
  <c r="BD66" i="2" s="1"/>
  <c r="BC315" i="2"/>
  <c r="BD315" i="2" s="1"/>
  <c r="AK729" i="2"/>
  <c r="AL729" i="2" s="1"/>
  <c r="CD263" i="2"/>
  <c r="CE263" i="2" s="1"/>
  <c r="AK221" i="2"/>
  <c r="AL221" i="2" s="1"/>
  <c r="BC412" i="2"/>
  <c r="BD412" i="2" s="1"/>
  <c r="BC448" i="2"/>
  <c r="BD448" i="2" s="1"/>
  <c r="AT37" i="2"/>
  <c r="AU37" i="2" s="1"/>
  <c r="AT91" i="2"/>
  <c r="AU91" i="2" s="1"/>
  <c r="AK511" i="2"/>
  <c r="AL511" i="2" s="1"/>
  <c r="AK259" i="2"/>
  <c r="AL259" i="2" s="1"/>
  <c r="BC430" i="2"/>
  <c r="BD430" i="2" s="1"/>
  <c r="AT5" i="2"/>
  <c r="AU5" i="2" s="1"/>
  <c r="AT86" i="2"/>
  <c r="AU86" i="2" s="1"/>
  <c r="BU54" i="2"/>
  <c r="BV54" i="2" s="1"/>
  <c r="BC87" i="2"/>
  <c r="BD87" i="2" s="1"/>
  <c r="BC488" i="2"/>
  <c r="BD488" i="2" s="1"/>
  <c r="BC274" i="2"/>
  <c r="BD274" i="2" s="1"/>
  <c r="AK60" i="2"/>
  <c r="AL60" i="2" s="1"/>
  <c r="AK282" i="2"/>
  <c r="AL282" i="2" s="1"/>
  <c r="BC224" i="2"/>
  <c r="BD224" i="2" s="1"/>
  <c r="BC51" i="2"/>
  <c r="BD51" i="2" s="1"/>
  <c r="BC451" i="2"/>
  <c r="BD451" i="2" s="1"/>
  <c r="BC102" i="2"/>
  <c r="BD102" i="2" s="1"/>
  <c r="BC527" i="2"/>
  <c r="BD527" i="2" s="1"/>
  <c r="AK431" i="2"/>
  <c r="AL431" i="2" s="1"/>
  <c r="BL388" i="2"/>
  <c r="BM388" i="2" s="1"/>
  <c r="BC311" i="2"/>
  <c r="BD311" i="2" s="1"/>
  <c r="AK590" i="2"/>
  <c r="AL590" i="2" s="1"/>
  <c r="BC199" i="2"/>
  <c r="BD199" i="2" s="1"/>
  <c r="BC239" i="2"/>
  <c r="BD239" i="2" s="1"/>
  <c r="AT92" i="2"/>
  <c r="AU92" i="2" s="1"/>
  <c r="AK592" i="2"/>
  <c r="AL592" i="2" s="1"/>
  <c r="AK76" i="2"/>
  <c r="AL76" i="2" s="1"/>
  <c r="AK662" i="2"/>
  <c r="AL662" i="2" s="1"/>
  <c r="AK727" i="2"/>
  <c r="AL727" i="2" s="1"/>
  <c r="BC219" i="2"/>
  <c r="BD219" i="2" s="1"/>
  <c r="AT121" i="2"/>
  <c r="AU121" i="2" s="1"/>
  <c r="AK755" i="2"/>
  <c r="AL755" i="2" s="1"/>
  <c r="BC174" i="2"/>
  <c r="BD174" i="2" s="1"/>
  <c r="AK440" i="2"/>
  <c r="AL440" i="2" s="1"/>
  <c r="BC145" i="2"/>
  <c r="BD145" i="2" s="1"/>
  <c r="BL831" i="2"/>
  <c r="BM831" i="2" s="1"/>
  <c r="BL6" i="2"/>
  <c r="BM6" i="2" s="1"/>
  <c r="BL702" i="2"/>
  <c r="BM702" i="2" s="1"/>
  <c r="BL171" i="2"/>
  <c r="BM171" i="2" s="1"/>
  <c r="AT112" i="2"/>
  <c r="AU112" i="2" s="1"/>
  <c r="AK261" i="2"/>
  <c r="AL261" i="2" s="1"/>
  <c r="AK97" i="2"/>
  <c r="AL97" i="2" s="1"/>
  <c r="AK600" i="2"/>
  <c r="AL600" i="2" s="1"/>
  <c r="AK87" i="2"/>
  <c r="AL87" i="2" s="1"/>
  <c r="AK414" i="2"/>
  <c r="AL414" i="2" s="1"/>
  <c r="AK238" i="2"/>
  <c r="AL238" i="2" s="1"/>
  <c r="AK562" i="2"/>
  <c r="AL562" i="2" s="1"/>
  <c r="BL736" i="2"/>
  <c r="BM736" i="2" s="1"/>
  <c r="BC493" i="2"/>
  <c r="BD493" i="2" s="1"/>
  <c r="BC187" i="2"/>
  <c r="BD187" i="2" s="1"/>
  <c r="BC419" i="2"/>
  <c r="BD419" i="2" s="1"/>
  <c r="BC443" i="2"/>
  <c r="BD443" i="2" s="1"/>
  <c r="BC507" i="2"/>
  <c r="BD507" i="2" s="1"/>
  <c r="BL211" i="2"/>
  <c r="BM211" i="2" s="1"/>
  <c r="BC509" i="2"/>
  <c r="BD509" i="2" s="1"/>
  <c r="CD59" i="2"/>
  <c r="CE59" i="2" s="1"/>
  <c r="AK329" i="2"/>
  <c r="AL329" i="2" s="1"/>
  <c r="AK830" i="2"/>
  <c r="AL830" i="2" s="1"/>
  <c r="BC354" i="2"/>
  <c r="BD354" i="2" s="1"/>
  <c r="BC23" i="2"/>
  <c r="BD23" i="2" s="1"/>
  <c r="AK32" i="2"/>
  <c r="AL32" i="2" s="1"/>
  <c r="AK165" i="2"/>
  <c r="AL165" i="2" s="1"/>
  <c r="AK292" i="2"/>
  <c r="AL292" i="2" s="1"/>
  <c r="BC61" i="2"/>
  <c r="BD61" i="2" s="1"/>
  <c r="AK550" i="2"/>
  <c r="AL550" i="2" s="1"/>
  <c r="BL648" i="2"/>
  <c r="BM648" i="2" s="1"/>
  <c r="AK474" i="2"/>
  <c r="AL474" i="2" s="1"/>
  <c r="AK841" i="2"/>
  <c r="AL841" i="2" s="1"/>
  <c r="CD91" i="2"/>
  <c r="CE91" i="2" s="1"/>
  <c r="AT29" i="2"/>
  <c r="AU29" i="2" s="1"/>
  <c r="AK409" i="2"/>
  <c r="AL409" i="2" s="1"/>
  <c r="AK482" i="2"/>
  <c r="AL482" i="2" s="1"/>
  <c r="AK53" i="2"/>
  <c r="AL53" i="2" s="1"/>
  <c r="BC231" i="2"/>
  <c r="BD231" i="2" s="1"/>
  <c r="BC159" i="2"/>
  <c r="BD159" i="2" s="1"/>
  <c r="AK678" i="2"/>
  <c r="AL678" i="2" s="1"/>
  <c r="AK350" i="2"/>
  <c r="AL350" i="2" s="1"/>
  <c r="AK318" i="2"/>
  <c r="AL318" i="2" s="1"/>
  <c r="CD179" i="2"/>
  <c r="CE179" i="2" s="1"/>
  <c r="AK692" i="2"/>
  <c r="AL692" i="2" s="1"/>
  <c r="AK340" i="2"/>
  <c r="AL340" i="2" s="1"/>
  <c r="BC177" i="2"/>
  <c r="BD177" i="2" s="1"/>
  <c r="BC271" i="2"/>
  <c r="BD271" i="2" s="1"/>
  <c r="AK626" i="2"/>
  <c r="AL626" i="2" s="1"/>
  <c r="AK649" i="2"/>
  <c r="AL649" i="2" s="1"/>
  <c r="BL537" i="2"/>
  <c r="BM537" i="2" s="1"/>
  <c r="AK799" i="2"/>
  <c r="AL799" i="2" s="1"/>
  <c r="AK38" i="2"/>
  <c r="AL38" i="2" s="1"/>
  <c r="AK726" i="2"/>
  <c r="AL726" i="2" s="1"/>
  <c r="AK782" i="2"/>
  <c r="AL782" i="2" s="1"/>
  <c r="AK255" i="2"/>
  <c r="AL255" i="2" s="1"/>
  <c r="AK783" i="2"/>
  <c r="AL783" i="2" s="1"/>
  <c r="BC152" i="2"/>
  <c r="BD152" i="2" s="1"/>
  <c r="AK39" i="2"/>
  <c r="AL39" i="2" s="1"/>
  <c r="AK271" i="2"/>
  <c r="AL271" i="2" s="1"/>
  <c r="AT71" i="2"/>
  <c r="AU71" i="2" s="1"/>
  <c r="BC142" i="2"/>
  <c r="BD142" i="2" s="1"/>
  <c r="AK385" i="2"/>
  <c r="AL385" i="2" s="1"/>
  <c r="AK283" i="2"/>
  <c r="AL283" i="2" s="1"/>
  <c r="BC316" i="2"/>
  <c r="BD316" i="2" s="1"/>
  <c r="BL376" i="2"/>
  <c r="BM376" i="2" s="1"/>
  <c r="AK644" i="2"/>
  <c r="AL644" i="2" s="1"/>
  <c r="AK289" i="2"/>
  <c r="AL289" i="2" s="1"/>
  <c r="BC229" i="2"/>
  <c r="BD229" i="2" s="1"/>
  <c r="BU52" i="2"/>
  <c r="BV52" i="2" s="1"/>
  <c r="BU74" i="2"/>
  <c r="BV74" i="2" s="1"/>
  <c r="BL674" i="2"/>
  <c r="BM674" i="2" s="1"/>
  <c r="BC101" i="2"/>
  <c r="BD101" i="2" s="1"/>
  <c r="BL470" i="2"/>
  <c r="BM470" i="2" s="1"/>
  <c r="BC210" i="2"/>
  <c r="BD210" i="2" s="1"/>
  <c r="BL599" i="2"/>
  <c r="BM599" i="2" s="1"/>
  <c r="BU32" i="2"/>
  <c r="BV32" i="2" s="1"/>
  <c r="CD151" i="2"/>
  <c r="CE151" i="2" s="1"/>
  <c r="AK257" i="2"/>
  <c r="AL257" i="2" s="1"/>
  <c r="AK532" i="2"/>
  <c r="AL532" i="2" s="1"/>
  <c r="AK601" i="2"/>
  <c r="AL601" i="2" s="1"/>
  <c r="AK412" i="2"/>
  <c r="AL412" i="2" s="1"/>
  <c r="BC134" i="2"/>
  <c r="BD134" i="2" s="1"/>
  <c r="AK374" i="2"/>
  <c r="AL374" i="2" s="1"/>
  <c r="BC433" i="2"/>
  <c r="BD433" i="2" s="1"/>
  <c r="AT27" i="2"/>
  <c r="AU27" i="2" s="1"/>
  <c r="CD215" i="2"/>
  <c r="CE215" i="2" s="1"/>
  <c r="BC54" i="2"/>
  <c r="BD54" i="2" s="1"/>
  <c r="BL343" i="2"/>
  <c r="BM343" i="2" s="1"/>
  <c r="AK808" i="2"/>
  <c r="AL808" i="2" s="1"/>
  <c r="AK792" i="2"/>
  <c r="AL792" i="2" s="1"/>
  <c r="AK399" i="2"/>
  <c r="AL399" i="2" s="1"/>
  <c r="AK712" i="2"/>
  <c r="AL712" i="2" s="1"/>
  <c r="AK697" i="2"/>
  <c r="AL697" i="2" s="1"/>
  <c r="AK545" i="2"/>
  <c r="AL545" i="2" s="1"/>
  <c r="BC157" i="2"/>
  <c r="BD157" i="2" s="1"/>
  <c r="BL688" i="2"/>
  <c r="BM688" i="2" s="1"/>
  <c r="BL656" i="2"/>
  <c r="BM656" i="2" s="1"/>
  <c r="BC457" i="2"/>
  <c r="BD457" i="2" s="1"/>
  <c r="BC47" i="2"/>
  <c r="BD47" i="2" s="1"/>
  <c r="BC328" i="2"/>
  <c r="BD328" i="2" s="1"/>
  <c r="AK528" i="2"/>
  <c r="AL528" i="2" s="1"/>
  <c r="AT12" i="2"/>
  <c r="AU12" i="2" s="1"/>
  <c r="AK330" i="2"/>
  <c r="AL330" i="2" s="1"/>
  <c r="AK201" i="2"/>
  <c r="AL201" i="2" s="1"/>
  <c r="AT34" i="2"/>
  <c r="AU34" i="2" s="1"/>
  <c r="AK691" i="2"/>
  <c r="AL691" i="2" s="1"/>
  <c r="BC333" i="2"/>
  <c r="BD333" i="2" s="1"/>
  <c r="CD477" i="2"/>
  <c r="CE477" i="2" s="1"/>
  <c r="AK384" i="2"/>
  <c r="AL384" i="2" s="1"/>
  <c r="BC360" i="2"/>
  <c r="BD360" i="2" s="1"/>
  <c r="AK336" i="2"/>
  <c r="AL336" i="2" s="1"/>
  <c r="AT85" i="2"/>
  <c r="AU85" i="2" s="1"/>
  <c r="BC32" i="2"/>
  <c r="BD32" i="2" s="1"/>
  <c r="AK731" i="2"/>
  <c r="AL731" i="2" s="1"/>
  <c r="BC183" i="2"/>
  <c r="BD183" i="2" s="1"/>
  <c r="AK542" i="2"/>
  <c r="AL542" i="2" s="1"/>
  <c r="BL601" i="2"/>
  <c r="BM601" i="2" s="1"/>
  <c r="AK245" i="2"/>
  <c r="AL245" i="2" s="1"/>
  <c r="AK462" i="2"/>
  <c r="AL462" i="2" s="1"/>
  <c r="BC109" i="2"/>
  <c r="BD109" i="2" s="1"/>
  <c r="AT42" i="2"/>
  <c r="AU42" i="2" s="1"/>
  <c r="AK182" i="2"/>
  <c r="AL182" i="2" s="1"/>
  <c r="AK618" i="2"/>
  <c r="AL618" i="2" s="1"/>
  <c r="AK563" i="2"/>
  <c r="AL563" i="2" s="1"/>
  <c r="AK125" i="2"/>
  <c r="AL125" i="2" s="1"/>
  <c r="AK493" i="2"/>
  <c r="AL493" i="2" s="1"/>
  <c r="AK396" i="2"/>
  <c r="AL396" i="2" s="1"/>
  <c r="BL416" i="2"/>
  <c r="BM416" i="2" s="1"/>
  <c r="AK714" i="2"/>
  <c r="AL714" i="2" s="1"/>
  <c r="AK443" i="2"/>
  <c r="AL443" i="2" s="1"/>
  <c r="AT118" i="2"/>
  <c r="AU118" i="2" s="1"/>
  <c r="BC77" i="2"/>
  <c r="BD77" i="2" s="1"/>
  <c r="BC27" i="2"/>
  <c r="BD27" i="2" s="1"/>
  <c r="AK524" i="2"/>
  <c r="AL524" i="2" s="1"/>
  <c r="AK796" i="2"/>
  <c r="AL796" i="2" s="1"/>
  <c r="AK77" i="2"/>
  <c r="AL77" i="2" s="1"/>
  <c r="AK544" i="2"/>
  <c r="AL544" i="2" s="1"/>
  <c r="BC479" i="2"/>
  <c r="BD479" i="2" s="1"/>
  <c r="BC48" i="2"/>
  <c r="BD48" i="2" s="1"/>
  <c r="AK324" i="2"/>
  <c r="AL324" i="2" s="1"/>
  <c r="BC367" i="2"/>
  <c r="BD367" i="2" s="1"/>
  <c r="BC200" i="2"/>
  <c r="BD200" i="2" s="1"/>
  <c r="BC283" i="2"/>
  <c r="BD283" i="2" s="1"/>
  <c r="BC256" i="2"/>
  <c r="BD256" i="2" s="1"/>
  <c r="AK635" i="2"/>
  <c r="AL635" i="2" s="1"/>
  <c r="AK795" i="2"/>
  <c r="AL795" i="2" s="1"/>
  <c r="BC404" i="2"/>
  <c r="BD404" i="2" s="1"/>
  <c r="BC353" i="2"/>
  <c r="BD353" i="2" s="1"/>
  <c r="BC181" i="2"/>
  <c r="BD181" i="2" s="1"/>
  <c r="BL33" i="2"/>
  <c r="BM33" i="2" s="1"/>
  <c r="AK214" i="2"/>
  <c r="AL214" i="2" s="1"/>
  <c r="BC476" i="2"/>
  <c r="BD476" i="2" s="1"/>
  <c r="BC279" i="2"/>
  <c r="BD279" i="2" s="1"/>
  <c r="AK256" i="2"/>
  <c r="AL256" i="2" s="1"/>
  <c r="AK400" i="2"/>
  <c r="AL400" i="2" s="1"/>
  <c r="BC539" i="2"/>
  <c r="BD539" i="2" s="1"/>
  <c r="AK41" i="2"/>
  <c r="AL41" i="2" s="1"/>
  <c r="CD67" i="2"/>
  <c r="CE67" i="2" s="1"/>
  <c r="BC244" i="2"/>
  <c r="BD244" i="2" s="1"/>
  <c r="BL132" i="2"/>
  <c r="BM132" i="2" s="1"/>
  <c r="BC435" i="2"/>
  <c r="BD435" i="2" s="1"/>
  <c r="AT107" i="2"/>
  <c r="AU107" i="2" s="1"/>
  <c r="AK800" i="2"/>
  <c r="AL800" i="2" s="1"/>
  <c r="AK127" i="2"/>
  <c r="AL127" i="2" s="1"/>
  <c r="BL462" i="2"/>
  <c r="BM462" i="2" s="1"/>
  <c r="AK748" i="2"/>
  <c r="AL748" i="2" s="1"/>
  <c r="BC98" i="2"/>
  <c r="BD98" i="2" s="1"/>
  <c r="AK380" i="2"/>
  <c r="AL380" i="2" s="1"/>
  <c r="AK746" i="2"/>
  <c r="AL746" i="2" s="1"/>
  <c r="BL255" i="2"/>
  <c r="BM255" i="2" s="1"/>
  <c r="AK184" i="2"/>
  <c r="AL184" i="2" s="1"/>
  <c r="AT101" i="2"/>
  <c r="AU101" i="2" s="1"/>
  <c r="BC484" i="2"/>
  <c r="BD484" i="2" s="1"/>
  <c r="BC531" i="2"/>
  <c r="BD531" i="2" s="1"/>
  <c r="AK236" i="2"/>
  <c r="AL236" i="2" s="1"/>
  <c r="BC438" i="2"/>
  <c r="BD438" i="2" s="1"/>
  <c r="AK358" i="2"/>
  <c r="AL358" i="2" s="1"/>
  <c r="BC242" i="2"/>
  <c r="BD242" i="2" s="1"/>
  <c r="BC176" i="2"/>
  <c r="BD176" i="2" s="1"/>
  <c r="AT124" i="2"/>
  <c r="AU124" i="2" s="1"/>
  <c r="AK252" i="2"/>
  <c r="AL252" i="2" s="1"/>
  <c r="AK456" i="2"/>
  <c r="AL456" i="2" s="1"/>
  <c r="AK453" i="2"/>
  <c r="AL453" i="2" s="1"/>
  <c r="AK401" i="2"/>
  <c r="AL401" i="2" s="1"/>
  <c r="BL311" i="2"/>
  <c r="BM311" i="2" s="1"/>
  <c r="AK200" i="2"/>
  <c r="AL200" i="2" s="1"/>
  <c r="AK738" i="2"/>
  <c r="AL738" i="2" s="1"/>
  <c r="AK354" i="2"/>
  <c r="AL354" i="2" s="1"/>
  <c r="BC322" i="2"/>
  <c r="BD322" i="2" s="1"/>
  <c r="AK120" i="2"/>
  <c r="AL120" i="2" s="1"/>
  <c r="BL402" i="2"/>
  <c r="BM402" i="2" s="1"/>
  <c r="AK503" i="2"/>
  <c r="AL503" i="2" s="1"/>
  <c r="BU90" i="2"/>
  <c r="BV90" i="2" s="1"/>
  <c r="AK166" i="2"/>
  <c r="AL166" i="2" s="1"/>
  <c r="AK368" i="2"/>
  <c r="AL368" i="2" s="1"/>
  <c r="BC165" i="2"/>
  <c r="BD165" i="2" s="1"/>
  <c r="AK770" i="2"/>
  <c r="AL770" i="2" s="1"/>
  <c r="AK280" i="2"/>
  <c r="AL280" i="2" s="1"/>
  <c r="AK463" i="2"/>
  <c r="AL463" i="2" s="1"/>
  <c r="BL815" i="2"/>
  <c r="BM815" i="2" s="1"/>
  <c r="AK749" i="2"/>
  <c r="AL749" i="2" s="1"/>
  <c r="AK274" i="2"/>
  <c r="AL274" i="2" s="1"/>
  <c r="AK317" i="2"/>
  <c r="AL317" i="2" s="1"/>
  <c r="BC33" i="2"/>
  <c r="BD33" i="2" s="1"/>
  <c r="AK537" i="2"/>
  <c r="AL537" i="2" s="1"/>
  <c r="AK814" i="2"/>
  <c r="AL814" i="2" s="1"/>
  <c r="BC175" i="2"/>
  <c r="BD175" i="2" s="1"/>
  <c r="BC72" i="2"/>
  <c r="BD72" i="2" s="1"/>
  <c r="AK375" i="2"/>
  <c r="AL375" i="2" s="1"/>
  <c r="AK452" i="2"/>
  <c r="AL452" i="2" s="1"/>
  <c r="BC520" i="2"/>
  <c r="BD520" i="2" s="1"/>
  <c r="BC57" i="2"/>
  <c r="BD57" i="2" s="1"/>
  <c r="BC158" i="2"/>
  <c r="BD158" i="2" s="1"/>
  <c r="AK304" i="2"/>
  <c r="AL304" i="2" s="1"/>
  <c r="AK627" i="2"/>
  <c r="AL627" i="2" s="1"/>
  <c r="AK758" i="2"/>
  <c r="AL758" i="2" s="1"/>
  <c r="AK223" i="2"/>
  <c r="AL223" i="2" s="1"/>
  <c r="AK395" i="2"/>
  <c r="AL395" i="2" s="1"/>
  <c r="BC303" i="2"/>
  <c r="BD303" i="2" s="1"/>
  <c r="BL15" i="2"/>
  <c r="BM15" i="2" s="1"/>
  <c r="BL526" i="2"/>
  <c r="BM526" i="2" s="1"/>
  <c r="BC131" i="2"/>
  <c r="BD131" i="2" s="1"/>
  <c r="BC263" i="2"/>
  <c r="BD263" i="2" s="1"/>
  <c r="AK353" i="2"/>
  <c r="AL353" i="2" s="1"/>
  <c r="AK106" i="2"/>
  <c r="AL106" i="2" s="1"/>
  <c r="AT40" i="2"/>
  <c r="AU40" i="2" s="1"/>
  <c r="AK807" i="2"/>
  <c r="AL807" i="2" s="1"/>
  <c r="BL453" i="2"/>
  <c r="BM453" i="2" s="1"/>
  <c r="CD205" i="2"/>
  <c r="CE205" i="2" s="1"/>
  <c r="AK428" i="2"/>
  <c r="AL428" i="2" s="1"/>
  <c r="BC190" i="2"/>
  <c r="BD190" i="2" s="1"/>
  <c r="AK652" i="2"/>
  <c r="AL652" i="2" s="1"/>
  <c r="AK715" i="2"/>
  <c r="AL715" i="2" s="1"/>
  <c r="BC9" i="2"/>
  <c r="BD9" i="2" s="1"/>
  <c r="AK438" i="2"/>
  <c r="AL438" i="2" s="1"/>
  <c r="CD318" i="2"/>
  <c r="CE318" i="2" s="1"/>
  <c r="BL91" i="2"/>
  <c r="BM91" i="2" s="1"/>
  <c r="AK836" i="2"/>
  <c r="AL836" i="2" s="1"/>
  <c r="CD295" i="2"/>
  <c r="CE295" i="2" s="1"/>
  <c r="BL283" i="2"/>
  <c r="BM283" i="2" s="1"/>
  <c r="AT36" i="2"/>
  <c r="AU36" i="2" s="1"/>
  <c r="AK114" i="2"/>
  <c r="AL114" i="2" s="1"/>
  <c r="BC29" i="2"/>
  <c r="BD29" i="2" s="1"/>
  <c r="AK481" i="2"/>
  <c r="AL481" i="2" s="1"/>
  <c r="BL699" i="2"/>
  <c r="BM699" i="2" s="1"/>
  <c r="AK835" i="2"/>
  <c r="AL835" i="2" s="1"/>
  <c r="AT19" i="2"/>
  <c r="AU19" i="2" s="1"/>
  <c r="BC150" i="2"/>
  <c r="BD150" i="2" s="1"/>
  <c r="AK754" i="2"/>
  <c r="AL754" i="2" s="1"/>
  <c r="BC473" i="2"/>
  <c r="BD473" i="2" s="1"/>
  <c r="AK275" i="2"/>
  <c r="AL275" i="2" s="1"/>
  <c r="CD379" i="2"/>
  <c r="CE379" i="2" s="1"/>
  <c r="AK377" i="2"/>
  <c r="AL377" i="2" s="1"/>
  <c r="AT23" i="2"/>
  <c r="AU23" i="2" s="1"/>
  <c r="AK169" i="2"/>
  <c r="AL169" i="2" s="1"/>
  <c r="AT88" i="2"/>
  <c r="AU88" i="2" s="1"/>
  <c r="CD123" i="2"/>
  <c r="CE123" i="2" s="1"/>
  <c r="AK797" i="2"/>
  <c r="AL797" i="2" s="1"/>
  <c r="AK568" i="2"/>
  <c r="AL568" i="2" s="1"/>
  <c r="BC96" i="2"/>
  <c r="BD96" i="2" s="1"/>
  <c r="AK209" i="2"/>
  <c r="AL209" i="2" s="1"/>
  <c r="BC64" i="2"/>
  <c r="BD64" i="2" s="1"/>
  <c r="AK62" i="2"/>
  <c r="AL62" i="2" s="1"/>
  <c r="AK457" i="2"/>
  <c r="AL457" i="2" s="1"/>
  <c r="AK43" i="2"/>
  <c r="AL43" i="2" s="1"/>
  <c r="AT30" i="2"/>
  <c r="AU30" i="2" s="1"/>
  <c r="AK408" i="2"/>
  <c r="AL408" i="2" s="1"/>
  <c r="BC329" i="2"/>
  <c r="BD329" i="2" s="1"/>
  <c r="AK362" i="2"/>
  <c r="AL362" i="2" s="1"/>
  <c r="AK288" i="2"/>
  <c r="AL288" i="2" s="1"/>
  <c r="AK85" i="2"/>
  <c r="AL85" i="2" s="1"/>
  <c r="AK671" i="2"/>
  <c r="AL671" i="2" s="1"/>
  <c r="BC516" i="2"/>
  <c r="BD516" i="2" s="1"/>
  <c r="BC249" i="2"/>
  <c r="BD249" i="2" s="1"/>
  <c r="AT96" i="2"/>
  <c r="AU96" i="2" s="1"/>
  <c r="AK824" i="2"/>
  <c r="AL824" i="2" s="1"/>
  <c r="BC144" i="2"/>
  <c r="BD144" i="2" s="1"/>
  <c r="AK837" i="2"/>
  <c r="AL837" i="2" s="1"/>
  <c r="BC371" i="2"/>
  <c r="BD371" i="2" s="1"/>
  <c r="AK311" i="2"/>
  <c r="AL311" i="2" s="1"/>
  <c r="AK75" i="2"/>
  <c r="AL75" i="2" s="1"/>
  <c r="AK403" i="2"/>
  <c r="AL403" i="2" s="1"/>
  <c r="BC468" i="2"/>
  <c r="BD468" i="2" s="1"/>
  <c r="BC167" i="2"/>
  <c r="BD167" i="2" s="1"/>
  <c r="BL362" i="2"/>
  <c r="BM362" i="2" s="1"/>
  <c r="AK695" i="2"/>
  <c r="AL695" i="2" s="1"/>
  <c r="BL784" i="2"/>
  <c r="BM784" i="2" s="1"/>
  <c r="AK286" i="2"/>
  <c r="AL286" i="2" s="1"/>
  <c r="AK526" i="2"/>
  <c r="AL526" i="2" s="1"/>
  <c r="AK602" i="2"/>
  <c r="AL602" i="2" s="1"/>
  <c r="AK410" i="2"/>
  <c r="AL410" i="2" s="1"/>
  <c r="BC80" i="2"/>
  <c r="BD80" i="2" s="1"/>
  <c r="AK139" i="2"/>
  <c r="AL139" i="2" s="1"/>
  <c r="BC128" i="2"/>
  <c r="BD128" i="2" s="1"/>
  <c r="BC402" i="2"/>
  <c r="BD402" i="2" s="1"/>
  <c r="AT89" i="2"/>
  <c r="AU89" i="2" s="1"/>
  <c r="AK647" i="2"/>
  <c r="AL647" i="2" s="1"/>
  <c r="AK52" i="2"/>
  <c r="AL52" i="2" s="1"/>
  <c r="AK696" i="2"/>
  <c r="AL696" i="2" s="1"/>
  <c r="BC355" i="2"/>
  <c r="BD355" i="2" s="1"/>
  <c r="BC302" i="2"/>
  <c r="BD302" i="2" s="1"/>
  <c r="AK102" i="2"/>
  <c r="AL102" i="2" s="1"/>
  <c r="AK119" i="2"/>
  <c r="AL119" i="2" s="1"/>
  <c r="CD491" i="2"/>
  <c r="CE491" i="2" s="1"/>
  <c r="AK176" i="2"/>
  <c r="AL176" i="2" s="1"/>
  <c r="AK828" i="2"/>
  <c r="AL828" i="2" s="1"/>
  <c r="AK391" i="2"/>
  <c r="AL391" i="2" s="1"/>
  <c r="BC88" i="2"/>
  <c r="BD88" i="2" s="1"/>
  <c r="BC506" i="2"/>
  <c r="BD506" i="2" s="1"/>
  <c r="AK753" i="2"/>
  <c r="AL753" i="2" s="1"/>
  <c r="BC99" i="2"/>
  <c r="BD99" i="2" s="1"/>
  <c r="AK258" i="2"/>
  <c r="AL258" i="2" s="1"/>
  <c r="BL814" i="2"/>
  <c r="BM814" i="2" s="1"/>
  <c r="BL827" i="2"/>
  <c r="BM827" i="2" s="1"/>
  <c r="AK202" i="2"/>
  <c r="AL202" i="2" s="1"/>
  <c r="AK29" i="2"/>
  <c r="AL29" i="2" s="1"/>
  <c r="AK379" i="2"/>
  <c r="AL379" i="2" s="1"/>
  <c r="AK470" i="2"/>
  <c r="AL470" i="2" s="1"/>
  <c r="AT13" i="2"/>
  <c r="AU13" i="2" s="1"/>
  <c r="AT119" i="2"/>
  <c r="AU119" i="2" s="1"/>
  <c r="BL693" i="2"/>
  <c r="BM693" i="2" s="1"/>
  <c r="BL690" i="2"/>
  <c r="BM690" i="2" s="1"/>
  <c r="BC384" i="2"/>
  <c r="BD384" i="2" s="1"/>
  <c r="CD291" i="2"/>
  <c r="CE291" i="2" s="1"/>
  <c r="CD452" i="2"/>
  <c r="CE452" i="2" s="1"/>
  <c r="AK643" i="2"/>
  <c r="AL643" i="2" s="1"/>
  <c r="AK763" i="2"/>
  <c r="AL763" i="2" s="1"/>
  <c r="AK284" i="2"/>
  <c r="AL284" i="2" s="1"/>
  <c r="AK299" i="2"/>
  <c r="AL299" i="2" s="1"/>
  <c r="BC207" i="2"/>
  <c r="BD207" i="2" s="1"/>
  <c r="AK57" i="2"/>
  <c r="AL57" i="2" s="1"/>
  <c r="BL546" i="2"/>
  <c r="BM546" i="2" s="1"/>
  <c r="AT115" i="2"/>
  <c r="AU115" i="2" s="1"/>
  <c r="BL670" i="2"/>
  <c r="BM670" i="2" s="1"/>
  <c r="CD146" i="2"/>
  <c r="CE146" i="2" s="1"/>
  <c r="BC63" i="2"/>
  <c r="BD63" i="2" s="1"/>
  <c r="AK194" i="2"/>
  <c r="AL194" i="2" s="1"/>
  <c r="AK185" i="2"/>
  <c r="AL185" i="2" s="1"/>
  <c r="BC401" i="2"/>
  <c r="BD401" i="2" s="1"/>
  <c r="BC298" i="2"/>
  <c r="BD298" i="2" s="1"/>
  <c r="AT24" i="2"/>
  <c r="AU24" i="2" s="1"/>
  <c r="BC420" i="2"/>
  <c r="BD420" i="2" s="1"/>
  <c r="CD201" i="2"/>
  <c r="CE201" i="2" s="1"/>
  <c r="AK706" i="2"/>
  <c r="AL706" i="2" s="1"/>
  <c r="AK219" i="2"/>
  <c r="AL219" i="2" s="1"/>
  <c r="AK673" i="2"/>
  <c r="AL673" i="2" s="1"/>
  <c r="AK22" i="2"/>
  <c r="AL22" i="2" s="1"/>
  <c r="AK204" i="2"/>
  <c r="AL204" i="2" s="1"/>
  <c r="BL378" i="2"/>
  <c r="BM378" i="2" s="1"/>
  <c r="AK154" i="2"/>
  <c r="AL154" i="2" s="1"/>
  <c r="AK130" i="2"/>
  <c r="AL130" i="2" s="1"/>
  <c r="BC243" i="2"/>
  <c r="BD243" i="2" s="1"/>
  <c r="AK263" i="2"/>
  <c r="AL263" i="2" s="1"/>
  <c r="BC463" i="2"/>
  <c r="BD463" i="2" s="1"/>
  <c r="BC480" i="2"/>
  <c r="BD480" i="2" s="1"/>
  <c r="AK641" i="2"/>
  <c r="AL641" i="2" s="1"/>
  <c r="AK89" i="2"/>
  <c r="AL89" i="2" s="1"/>
  <c r="AK296" i="2"/>
  <c r="AL296" i="2" s="1"/>
  <c r="AT62" i="2"/>
  <c r="AU62" i="2" s="1"/>
  <c r="AK507" i="2"/>
  <c r="AL507" i="2" s="1"/>
  <c r="AT117" i="2"/>
  <c r="AU117" i="2" s="1"/>
  <c r="BC236" i="2"/>
  <c r="BD236" i="2" s="1"/>
  <c r="BC521" i="2"/>
  <c r="BD521" i="2" s="1"/>
  <c r="AK594" i="2"/>
  <c r="AL594" i="2" s="1"/>
  <c r="AK211" i="2"/>
  <c r="AL211" i="2" s="1"/>
  <c r="AK638" i="2"/>
  <c r="AL638" i="2" s="1"/>
  <c r="AK781" i="2"/>
  <c r="AL781" i="2" s="1"/>
  <c r="AK419" i="2"/>
  <c r="AL419" i="2" s="1"/>
  <c r="BC347" i="2"/>
  <c r="BD347" i="2" s="1"/>
  <c r="AK553" i="2"/>
  <c r="AL553" i="2" s="1"/>
  <c r="BC366" i="2"/>
  <c r="BD366" i="2" s="1"/>
  <c r="AK519" i="2"/>
  <c r="AL519" i="2" s="1"/>
  <c r="AK322" i="2"/>
  <c r="AL322" i="2" s="1"/>
  <c r="AK576" i="2"/>
  <c r="AL576" i="2" s="1"/>
  <c r="BC339" i="2"/>
  <c r="BD339" i="2" s="1"/>
  <c r="AK787" i="2"/>
  <c r="AL787" i="2" s="1"/>
  <c r="BC440" i="2"/>
  <c r="BD440" i="2" s="1"/>
  <c r="AK247" i="2"/>
  <c r="AL247" i="2" s="1"/>
  <c r="CD107" i="2"/>
  <c r="CE107" i="2" s="1"/>
  <c r="BC205" i="2"/>
  <c r="BD205" i="2" s="1"/>
  <c r="AK425" i="2"/>
  <c r="AL425" i="2" s="1"/>
  <c r="AK549" i="2"/>
  <c r="AL549" i="2" s="1"/>
  <c r="BC120" i="2"/>
  <c r="BD120" i="2" s="1"/>
  <c r="AK433" i="2"/>
  <c r="AL433" i="2" s="1"/>
  <c r="AT8" i="2"/>
  <c r="AU8" i="2" s="1"/>
  <c r="BC148" i="2"/>
  <c r="BD148" i="2" s="1"/>
  <c r="AT41" i="2"/>
  <c r="AU41" i="2" s="1"/>
  <c r="AK10" i="2"/>
  <c r="AL10" i="2" s="1"/>
  <c r="AK502" i="2"/>
  <c r="AL502" i="2" s="1"/>
  <c r="AK17" i="2"/>
  <c r="AL17" i="2" s="1"/>
  <c r="AT48" i="2"/>
  <c r="AU48" i="2" s="1"/>
  <c r="AK535" i="2"/>
  <c r="AL535" i="2" s="1"/>
  <c r="BC338" i="2"/>
  <c r="BD338" i="2" s="1"/>
  <c r="AK213" i="2"/>
  <c r="AL213" i="2" s="1"/>
  <c r="BC534" i="2"/>
  <c r="BD534" i="2" s="1"/>
  <c r="AK483" i="2"/>
  <c r="AL483" i="2" s="1"/>
  <c r="BC510" i="2"/>
  <c r="BD510" i="2" s="1"/>
  <c r="BL267" i="2"/>
  <c r="BM267" i="2" s="1"/>
  <c r="AK423" i="2"/>
  <c r="AL423" i="2" s="1"/>
  <c r="BC454" i="2"/>
  <c r="BD454" i="2" s="1"/>
  <c r="BC364" i="2"/>
  <c r="BD364" i="2" s="1"/>
  <c r="AT57" i="2"/>
  <c r="AU57" i="2" s="1"/>
  <c r="AK743" i="2"/>
  <c r="AL743" i="2" s="1"/>
  <c r="BC235" i="2"/>
  <c r="BD235" i="2" s="1"/>
  <c r="AT9" i="2"/>
  <c r="AU9" i="2" s="1"/>
  <c r="AK243" i="2"/>
  <c r="AL243" i="2" s="1"/>
  <c r="BC258" i="2"/>
  <c r="BD258" i="2" s="1"/>
  <c r="AK140" i="2"/>
  <c r="AL140" i="2" s="1"/>
  <c r="BC216" i="2"/>
  <c r="BD216" i="2" s="1"/>
  <c r="AK242" i="2"/>
  <c r="AL242" i="2" s="1"/>
  <c r="AK301" i="2"/>
  <c r="AL301" i="2" s="1"/>
  <c r="BC544" i="2"/>
  <c r="BD544" i="2" s="1"/>
  <c r="AT58" i="2"/>
  <c r="AU58" i="2" s="1"/>
  <c r="BC291" i="2"/>
  <c r="BD291" i="2" s="1"/>
  <c r="CD347" i="2"/>
  <c r="CE347" i="2" s="1"/>
  <c r="AK279" i="2"/>
  <c r="AL279" i="2" s="1"/>
  <c r="BU63" i="2"/>
  <c r="BV63" i="2" s="1"/>
  <c r="AT103" i="2"/>
  <c r="AU103" i="2" s="1"/>
  <c r="BC409" i="2"/>
  <c r="BD409" i="2" s="1"/>
  <c r="BC76" i="2"/>
  <c r="BD76" i="2" s="1"/>
  <c r="AK494" i="2"/>
  <c r="AL494" i="2" s="1"/>
  <c r="AK466" i="2"/>
  <c r="AL466" i="2" s="1"/>
  <c r="BC485" i="2"/>
  <c r="BD485" i="2" s="1"/>
  <c r="BL717" i="2"/>
  <c r="BM717" i="2" s="1"/>
  <c r="AK387" i="2"/>
  <c r="AL387" i="2" s="1"/>
  <c r="BC35" i="2"/>
  <c r="BD35" i="2" s="1"/>
  <c r="AT63" i="2"/>
  <c r="AU63" i="2" s="1"/>
  <c r="BC19" i="2"/>
  <c r="BD19" i="2" s="1"/>
  <c r="AK557" i="2"/>
  <c r="AL557" i="2" s="1"/>
  <c r="AK328" i="2"/>
  <c r="AL328" i="2" s="1"/>
  <c r="BC203" i="2"/>
  <c r="BD203" i="2" s="1"/>
  <c r="BL606" i="2"/>
  <c r="BM606" i="2" s="1"/>
  <c r="BC226" i="2"/>
  <c r="BD226" i="2" s="1"/>
  <c r="BL605" i="2"/>
  <c r="BM605" i="2" s="1"/>
  <c r="CD284" i="2"/>
  <c r="CE284" i="2" s="1"/>
  <c r="AK196" i="2"/>
  <c r="AL196" i="2" s="1"/>
  <c r="BC267" i="2"/>
  <c r="BD267" i="2" s="1"/>
  <c r="AK254" i="2"/>
  <c r="AL254" i="2" s="1"/>
  <c r="BC124" i="2"/>
  <c r="BD124" i="2" s="1"/>
  <c r="BC490" i="2"/>
  <c r="BD490" i="2" s="1"/>
  <c r="BC106" i="2"/>
  <c r="BD106" i="2" s="1"/>
  <c r="AK337" i="2"/>
  <c r="AL337" i="2" s="1"/>
  <c r="CD271" i="2"/>
  <c r="CE271" i="2" s="1"/>
  <c r="AK82" i="2"/>
  <c r="AL82" i="2" s="1"/>
  <c r="BC24" i="2"/>
  <c r="BD24" i="2" s="1"/>
  <c r="AK390" i="2"/>
  <c r="AL390" i="2" s="1"/>
  <c r="AK83" i="2"/>
  <c r="AL83" i="2" s="1"/>
  <c r="BC68" i="2"/>
  <c r="BD68" i="2" s="1"/>
  <c r="AK485" i="2"/>
  <c r="AL485" i="2" s="1"/>
  <c r="BC245" i="2"/>
  <c r="BD245" i="2" s="1"/>
  <c r="BC390" i="2"/>
  <c r="BD390" i="2" s="1"/>
  <c r="BC220" i="2"/>
  <c r="BD220" i="2" s="1"/>
  <c r="AK584" i="2"/>
  <c r="AL584" i="2" s="1"/>
  <c r="AK651" i="2"/>
  <c r="AL651" i="2" s="1"/>
  <c r="AK267" i="2"/>
  <c r="AL267" i="2" s="1"/>
  <c r="AK516" i="2"/>
  <c r="AL516" i="2" s="1"/>
  <c r="AT97" i="2"/>
  <c r="AU97" i="2" s="1"/>
  <c r="AK442" i="2"/>
  <c r="AL442" i="2" s="1"/>
  <c r="BC260" i="2"/>
  <c r="BD260" i="2" s="1"/>
  <c r="BC86" i="2"/>
  <c r="BD86" i="2" s="1"/>
  <c r="BL524" i="2"/>
  <c r="BM524" i="2" s="1"/>
  <c r="BL553" i="2"/>
  <c r="BM553" i="2" s="1"/>
  <c r="BC212" i="2"/>
  <c r="BD212" i="2" s="1"/>
  <c r="AT56" i="2"/>
  <c r="AU56" i="2" s="1"/>
  <c r="AK556" i="2"/>
  <c r="AL556" i="2" s="1"/>
  <c r="BC94" i="2"/>
  <c r="BD94" i="2" s="1"/>
  <c r="AK832" i="2"/>
  <c r="AL832" i="2" s="1"/>
  <c r="AT20" i="2"/>
  <c r="AU20" i="2" s="1"/>
  <c r="AK468" i="2"/>
  <c r="AL468" i="2" s="1"/>
  <c r="BC204" i="2"/>
  <c r="BD204" i="2" s="1"/>
  <c r="BC113" i="2"/>
  <c r="BD113" i="2" s="1"/>
  <c r="BC163" i="2"/>
  <c r="BD163" i="2" s="1"/>
  <c r="BC394" i="2"/>
  <c r="BD394" i="2" s="1"/>
  <c r="BC201" i="2"/>
  <c r="BD201" i="2" s="1"/>
  <c r="BL163" i="2"/>
  <c r="BM163" i="2" s="1"/>
  <c r="BC392" i="2"/>
  <c r="BD392" i="2" s="1"/>
  <c r="BC393" i="2"/>
  <c r="BD393" i="2" s="1"/>
  <c r="AK51" i="2"/>
  <c r="AL51" i="2" s="1"/>
  <c r="AK661" i="2"/>
  <c r="AL661" i="2" s="1"/>
  <c r="AK598" i="2"/>
  <c r="AL598" i="2" s="1"/>
  <c r="AK215" i="2"/>
  <c r="AL215" i="2" s="1"/>
  <c r="BC111" i="2"/>
  <c r="BD111" i="2" s="1"/>
  <c r="AK436" i="2"/>
  <c r="AL436" i="2" s="1"/>
  <c r="AK233" i="2"/>
  <c r="AL233" i="2" s="1"/>
  <c r="BC320" i="2"/>
  <c r="BD320" i="2" s="1"/>
  <c r="BU104" i="2"/>
  <c r="BV104" i="2" s="1"/>
  <c r="BC497" i="2"/>
  <c r="BD497" i="2" s="1"/>
  <c r="AK281" i="2"/>
  <c r="AL281" i="2" s="1"/>
  <c r="AK297" i="2"/>
  <c r="AL297" i="2" s="1"/>
  <c r="AK664" i="2"/>
  <c r="AL664" i="2" s="1"/>
  <c r="AK251" i="2"/>
  <c r="AL251" i="2" s="1"/>
  <c r="AK327" i="2"/>
  <c r="AL327" i="2" s="1"/>
  <c r="AK703" i="2"/>
  <c r="AL703" i="2" s="1"/>
  <c r="BC278" i="2"/>
  <c r="BD278" i="2" s="1"/>
  <c r="BC415" i="2"/>
  <c r="BD415" i="2" s="1"/>
  <c r="BC535" i="2"/>
  <c r="BD535" i="2" s="1"/>
  <c r="AK373" i="2"/>
  <c r="AL373" i="2" s="1"/>
  <c r="AK564" i="2"/>
  <c r="AL564" i="2" s="1"/>
  <c r="BC350" i="2"/>
  <c r="BD350" i="2" s="1"/>
  <c r="BC287" i="2"/>
  <c r="BD287" i="2" s="1"/>
  <c r="BC486" i="2"/>
  <c r="BD486" i="2" s="1"/>
  <c r="BC382" i="2"/>
  <c r="BD382" i="2" s="1"/>
  <c r="BL317" i="2"/>
  <c r="BM317" i="2" s="1"/>
  <c r="AK66" i="2"/>
  <c r="AL66" i="2" s="1"/>
  <c r="BL623" i="2"/>
  <c r="BM623" i="2" s="1"/>
  <c r="AK136" i="2"/>
  <c r="AL136" i="2" s="1"/>
  <c r="AK67" i="2"/>
  <c r="AL67" i="2" s="1"/>
  <c r="AK153" i="2"/>
  <c r="AL153" i="2" s="1"/>
  <c r="AK351" i="2"/>
  <c r="AL351" i="2" s="1"/>
  <c r="AK583" i="2"/>
  <c r="AL583" i="2" s="1"/>
  <c r="AK71" i="2"/>
  <c r="AL71" i="2" s="1"/>
  <c r="CD286" i="2"/>
  <c r="CE286" i="2" s="1"/>
  <c r="AT83" i="2"/>
  <c r="AU83" i="2" s="1"/>
  <c r="AK822" i="2"/>
  <c r="AL822" i="2" s="1"/>
  <c r="BC525" i="2"/>
  <c r="BD525" i="2" s="1"/>
  <c r="AK84" i="2"/>
  <c r="AL84" i="2" s="1"/>
  <c r="AK551" i="2"/>
  <c r="AL551" i="2" s="1"/>
  <c r="BC427" i="2"/>
  <c r="BD427" i="2" s="1"/>
  <c r="AK713" i="2"/>
  <c r="AL713" i="2" s="1"/>
  <c r="BL241" i="2"/>
  <c r="BM241" i="2" s="1"/>
  <c r="AK813" i="2"/>
  <c r="AL813" i="2" s="1"/>
  <c r="BC233" i="2"/>
  <c r="BD233" i="2" s="1"/>
  <c r="BL431" i="2"/>
  <c r="BM431" i="2" s="1"/>
  <c r="BC116" i="2"/>
  <c r="BD116" i="2" s="1"/>
  <c r="AK684" i="2"/>
  <c r="AL684" i="2" s="1"/>
  <c r="BC31" i="2"/>
  <c r="BD31" i="2" s="1"/>
  <c r="BL387" i="2"/>
  <c r="BM387" i="2" s="1"/>
  <c r="BC362" i="2"/>
  <c r="BD362" i="2" s="1"/>
  <c r="AK655" i="2"/>
  <c r="AL655" i="2" s="1"/>
  <c r="AT35" i="2"/>
  <c r="AU35" i="2" s="1"/>
  <c r="AK178" i="2"/>
  <c r="AL178" i="2" s="1"/>
  <c r="AK561" i="2"/>
  <c r="AL561" i="2" s="1"/>
  <c r="AK586" i="2"/>
  <c r="AL586" i="2" s="1"/>
  <c r="AT31" i="2"/>
  <c r="AU31" i="2" s="1"/>
  <c r="BL735" i="2"/>
  <c r="BM735" i="2" s="1"/>
  <c r="BC171" i="2"/>
  <c r="BD171" i="2" s="1"/>
  <c r="BC53" i="2"/>
  <c r="BD53" i="2" s="1"/>
  <c r="BC375" i="2"/>
  <c r="BD375" i="2" s="1"/>
  <c r="AK660" i="2"/>
  <c r="AL660" i="2" s="1"/>
  <c r="BL663" i="2"/>
  <c r="BM663" i="2" s="1"/>
  <c r="AK303" i="2"/>
  <c r="AL303" i="2" s="1"/>
  <c r="AT69" i="2"/>
  <c r="AU69" i="2" s="1"/>
  <c r="AT11" i="2"/>
  <c r="AU11" i="2" s="1"/>
  <c r="AK26" i="2"/>
  <c r="AL26" i="2" s="1"/>
  <c r="BL200" i="2"/>
  <c r="BM200" i="2" s="1"/>
  <c r="CD101" i="2"/>
  <c r="CE101" i="2" s="1"/>
  <c r="AT51" i="2"/>
  <c r="AU51" i="2" s="1"/>
  <c r="BC41" i="2"/>
  <c r="BD41" i="2" s="1"/>
  <c r="AK333" i="2"/>
  <c r="AL333" i="2" s="1"/>
  <c r="BC450" i="2"/>
  <c r="BD450" i="2" s="1"/>
  <c r="AT75" i="2"/>
  <c r="AU75" i="2" s="1"/>
  <c r="BC55" i="2"/>
  <c r="BD55" i="2" s="1"/>
  <c r="AK842" i="2"/>
  <c r="AL842" i="2" s="1"/>
  <c r="BC185" i="2"/>
  <c r="BD185" i="2" s="1"/>
  <c r="AK642" i="2"/>
  <c r="AL642" i="2" s="1"/>
  <c r="AT28" i="2"/>
  <c r="AU28" i="2" s="1"/>
  <c r="BC270" i="2"/>
  <c r="BD270" i="2" s="1"/>
  <c r="AK709" i="2"/>
  <c r="AL709" i="2" s="1"/>
  <c r="BC252" i="2"/>
  <c r="BD252" i="2" s="1"/>
  <c r="BC30" i="2"/>
  <c r="BD30" i="2" s="1"/>
  <c r="BC340" i="2"/>
  <c r="BD340" i="2" s="1"/>
  <c r="AK653" i="2"/>
  <c r="AL653" i="2" s="1"/>
  <c r="AK757" i="2"/>
  <c r="AL757" i="2" s="1"/>
  <c r="AK478" i="2"/>
  <c r="AL478" i="2" s="1"/>
  <c r="AK113" i="2"/>
  <c r="AL113" i="2" s="1"/>
  <c r="AK227" i="2"/>
  <c r="AL227" i="2" s="1"/>
  <c r="AK63" i="2"/>
  <c r="AL63" i="2" s="1"/>
  <c r="BL832" i="2"/>
  <c r="BM832" i="2" s="1"/>
  <c r="AT81" i="2"/>
  <c r="AU81" i="2" s="1"/>
  <c r="AK735" i="2"/>
  <c r="AL735" i="2" s="1"/>
  <c r="AK300" i="2"/>
  <c r="AL300" i="2" s="1"/>
  <c r="AK207" i="2"/>
  <c r="AL207" i="2" s="1"/>
  <c r="BC133" i="2"/>
  <c r="BD133" i="2" s="1"/>
  <c r="AK365" i="2"/>
  <c r="AL365" i="2" s="1"/>
  <c r="BL372" i="2"/>
  <c r="BM372" i="2" s="1"/>
  <c r="BC289" i="2"/>
  <c r="BD289" i="2" s="1"/>
  <c r="BC112" i="2"/>
  <c r="BD112" i="2" s="1"/>
  <c r="BL386" i="2"/>
  <c r="BM386" i="2" s="1"/>
  <c r="AK148" i="2"/>
  <c r="AL148" i="2" s="1"/>
  <c r="BC309" i="2"/>
  <c r="BD309" i="2" s="1"/>
  <c r="CD183" i="2"/>
  <c r="CE183" i="2" s="1"/>
  <c r="BC408" i="2"/>
  <c r="BD408" i="2" s="1"/>
  <c r="BC491" i="2"/>
  <c r="BD491" i="2" s="1"/>
  <c r="BC50" i="2"/>
  <c r="BD50" i="2" s="1"/>
  <c r="AK171" i="2"/>
  <c r="AL171" i="2" s="1"/>
  <c r="BL158" i="2"/>
  <c r="BM158" i="2" s="1"/>
  <c r="BC396" i="2"/>
  <c r="BD396" i="2" s="1"/>
  <c r="AK732" i="2"/>
  <c r="AL732" i="2" s="1"/>
  <c r="BC122" i="2"/>
  <c r="BD122" i="2" s="1"/>
  <c r="AK69" i="2"/>
  <c r="AL69" i="2" s="1"/>
  <c r="AK522" i="2"/>
  <c r="AL522" i="2" s="1"/>
  <c r="AK752" i="2"/>
  <c r="AL752" i="2" s="1"/>
  <c r="AK633" i="2"/>
  <c r="AL633" i="2" s="1"/>
  <c r="AK766" i="2"/>
  <c r="AL766" i="2" s="1"/>
  <c r="AT120" i="2"/>
  <c r="AU120" i="2" s="1"/>
  <c r="AK791" i="2"/>
  <c r="AL791" i="2" s="1"/>
  <c r="CD521" i="2"/>
  <c r="CE521" i="2" s="1"/>
  <c r="AK14" i="2"/>
  <c r="AL14" i="2" s="1"/>
  <c r="AK572" i="2"/>
  <c r="AL572" i="2" s="1"/>
  <c r="BC81" i="2"/>
  <c r="BD81" i="2" s="1"/>
  <c r="AK567" i="2"/>
  <c r="AL567" i="2" s="1"/>
  <c r="AK16" i="2"/>
  <c r="AL16" i="2" s="1"/>
  <c r="AK78" i="2"/>
  <c r="AL78" i="2" s="1"/>
  <c r="BC361" i="2"/>
  <c r="BD361" i="2" s="1"/>
  <c r="AK339" i="2"/>
  <c r="AL339" i="2" s="1"/>
  <c r="BL508" i="2"/>
  <c r="BM508" i="2" s="1"/>
  <c r="AK700" i="2"/>
  <c r="AL700" i="2" s="1"/>
  <c r="BC461" i="2"/>
  <c r="BD461" i="2" s="1"/>
  <c r="AK597" i="2"/>
  <c r="AL597" i="2" s="1"/>
  <c r="BC75" i="2"/>
  <c r="BD75" i="2" s="1"/>
  <c r="AK240" i="2"/>
  <c r="AL240" i="2" s="1"/>
  <c r="AT100" i="2"/>
  <c r="AU100" i="2" s="1"/>
  <c r="AK585" i="2"/>
  <c r="AL585" i="2" s="1"/>
  <c r="CD429" i="2"/>
  <c r="CE429" i="2" s="1"/>
  <c r="BC37" i="2"/>
  <c r="BD37" i="2" s="1"/>
  <c r="AK386" i="2"/>
  <c r="AL386" i="2" s="1"/>
  <c r="AK239" i="2"/>
  <c r="AL239" i="2" s="1"/>
  <c r="AK177" i="2"/>
  <c r="AL177" i="2" s="1"/>
  <c r="BC110" i="2"/>
  <c r="BD110" i="2" s="1"/>
  <c r="BC344" i="2"/>
  <c r="BD344" i="2" s="1"/>
  <c r="AT108" i="2"/>
  <c r="AU108" i="2" s="1"/>
  <c r="AK65" i="2"/>
  <c r="AL65" i="2" s="1"/>
  <c r="AK571" i="2"/>
  <c r="AL571" i="2" s="1"/>
  <c r="AK565" i="2"/>
  <c r="AL565" i="2" s="1"/>
  <c r="AK59" i="2"/>
  <c r="AL59" i="2" s="1"/>
  <c r="AT76" i="2"/>
  <c r="AU76" i="2" s="1"/>
  <c r="AK784" i="2"/>
  <c r="AL784" i="2" s="1"/>
  <c r="BC410" i="2"/>
  <c r="BD410" i="2" s="1"/>
  <c r="AK574" i="2"/>
  <c r="AL574" i="2" s="1"/>
  <c r="BC132" i="2"/>
  <c r="BD132" i="2" s="1"/>
  <c r="BC414" i="2"/>
  <c r="BD414" i="2" s="1"/>
  <c r="CD479" i="2"/>
  <c r="CE479" i="2" s="1"/>
  <c r="BU13" i="2"/>
  <c r="BV13" i="2" s="1"/>
  <c r="AT16" i="2"/>
  <c r="AU16" i="2" s="1"/>
  <c r="AT77" i="2"/>
  <c r="AU77" i="2" s="1"/>
  <c r="BC323" i="2"/>
  <c r="BD323" i="2" s="1"/>
  <c r="AK407" i="2"/>
  <c r="AL407" i="2" s="1"/>
  <c r="AK270" i="2"/>
  <c r="AL270" i="2" s="1"/>
  <c r="CD438" i="2"/>
  <c r="CE438" i="2" s="1"/>
  <c r="AK460" i="2"/>
  <c r="AL460" i="2" s="1"/>
  <c r="AK86" i="2"/>
  <c r="AL86" i="2" s="1"/>
  <c r="CD267" i="2"/>
  <c r="CE267" i="2" s="1"/>
  <c r="AK389" i="2"/>
  <c r="AL389" i="2" s="1"/>
  <c r="BC429" i="2"/>
  <c r="BD429" i="2" s="1"/>
  <c r="AK80" i="2"/>
  <c r="AL80" i="2" s="1"/>
  <c r="CD524" i="2"/>
  <c r="CE524" i="2" s="1"/>
  <c r="CD288" i="2"/>
  <c r="CE288" i="2" s="1"/>
  <c r="BC250" i="2"/>
  <c r="BD250" i="2" s="1"/>
  <c r="AK220" i="2"/>
  <c r="AL220" i="2" s="1"/>
  <c r="BL222" i="2"/>
  <c r="BM222" i="2" s="1"/>
  <c r="AT68" i="2"/>
  <c r="AU68" i="2" s="1"/>
  <c r="BL772" i="2"/>
  <c r="BM772" i="2" s="1"/>
  <c r="CD405" i="2"/>
  <c r="CE405" i="2" s="1"/>
  <c r="AK212" i="2"/>
  <c r="AL212" i="2" s="1"/>
  <c r="AT53" i="2"/>
  <c r="AU53" i="2" s="1"/>
  <c r="AK471" i="2"/>
  <c r="AL471" i="2" s="1"/>
  <c r="AK623" i="2"/>
  <c r="AL623" i="2" s="1"/>
  <c r="BC378" i="2"/>
  <c r="BD378" i="2" s="1"/>
  <c r="AK180" i="2"/>
  <c r="AL180" i="2" s="1"/>
  <c r="CD79" i="2"/>
  <c r="CE79" i="2" s="1"/>
  <c r="CD27" i="2"/>
  <c r="CE27" i="2" s="1"/>
  <c r="BC400" i="2"/>
  <c r="BD400" i="2" s="1"/>
  <c r="BL426" i="2"/>
  <c r="BM426" i="2" s="1"/>
  <c r="BL233" i="2"/>
  <c r="BM233" i="2" s="1"/>
  <c r="BC8" i="2"/>
  <c r="BD8" i="2" s="1"/>
  <c r="BC191" i="2"/>
  <c r="BD191" i="2" s="1"/>
  <c r="BC528" i="2"/>
  <c r="BD528" i="2" s="1"/>
  <c r="AK74" i="2"/>
  <c r="AL74" i="2" s="1"/>
  <c r="BC330" i="2"/>
  <c r="BD330" i="2" s="1"/>
  <c r="BC446" i="2"/>
  <c r="BD446" i="2" s="1"/>
  <c r="BL766" i="2"/>
  <c r="BM766" i="2" s="1"/>
  <c r="AK168" i="2"/>
  <c r="AL168" i="2" s="1"/>
  <c r="BC290" i="2"/>
  <c r="BD290" i="2" s="1"/>
  <c r="AK424" i="2"/>
  <c r="AL424" i="2" s="1"/>
  <c r="AK25" i="2"/>
  <c r="AL25" i="2" s="1"/>
  <c r="AK728" i="2"/>
  <c r="AL728" i="2" s="1"/>
  <c r="BC389" i="2"/>
  <c r="BD389" i="2" s="1"/>
  <c r="AK629" i="2"/>
  <c r="AL629" i="2" s="1"/>
  <c r="AK581" i="2"/>
  <c r="AL581" i="2" s="1"/>
  <c r="AK722" i="2"/>
  <c r="AL722" i="2" s="1"/>
  <c r="BC538" i="2"/>
  <c r="BD538" i="2" s="1"/>
  <c r="AT95" i="2"/>
  <c r="AU95" i="2" s="1"/>
  <c r="AK47" i="2"/>
  <c r="AL47" i="2" s="1"/>
  <c r="BL58" i="2"/>
  <c r="BM58" i="2" s="1"/>
  <c r="BC417" i="2"/>
  <c r="BD417" i="2" s="1"/>
  <c r="BC149" i="2"/>
  <c r="BD149" i="2" s="1"/>
  <c r="AK6" i="2"/>
  <c r="AL6" i="2" s="1"/>
  <c r="AT52" i="2"/>
  <c r="AU52" i="2" s="1"/>
  <c r="AK132" i="2"/>
  <c r="AL132" i="2" s="1"/>
  <c r="BC541" i="2"/>
  <c r="BD541" i="2" s="1"/>
  <c r="BL79" i="2"/>
  <c r="BM79" i="2" s="1"/>
  <c r="BC275" i="2"/>
  <c r="BD275" i="2" s="1"/>
  <c r="AK523" i="2"/>
  <c r="AL523" i="2" s="1"/>
  <c r="BC65" i="2"/>
  <c r="BD65" i="2" s="1"/>
  <c r="AT18" i="2"/>
  <c r="AU18" i="2" s="1"/>
  <c r="AK295" i="2"/>
  <c r="AL295" i="2" s="1"/>
  <c r="AK788" i="2"/>
  <c r="AL788" i="2" s="1"/>
  <c r="BL706" i="2"/>
  <c r="BM706" i="2" s="1"/>
  <c r="BC425" i="2"/>
  <c r="BD425" i="2" s="1"/>
  <c r="AK826" i="2"/>
  <c r="AL826" i="2" s="1"/>
  <c r="BC505" i="2"/>
  <c r="BD505" i="2" s="1"/>
  <c r="AK378" i="2"/>
  <c r="AL378" i="2" s="1"/>
  <c r="CD398" i="2"/>
  <c r="CE398" i="2" s="1"/>
  <c r="BL593" i="2"/>
  <c r="BM593" i="2" s="1"/>
  <c r="BC513" i="2"/>
  <c r="BD513" i="2" s="1"/>
  <c r="AK819" i="2"/>
  <c r="AL819" i="2" s="1"/>
  <c r="BC211" i="2"/>
  <c r="BD211" i="2" s="1"/>
  <c r="AK13" i="2"/>
  <c r="AL13" i="2" s="1"/>
  <c r="BL555" i="2"/>
  <c r="BM555" i="2" s="1"/>
  <c r="BL425" i="2"/>
  <c r="BM425" i="2" s="1"/>
  <c r="AK844" i="2"/>
  <c r="AL844" i="2" s="1"/>
  <c r="AK690" i="2"/>
  <c r="AL690" i="2" s="1"/>
  <c r="AT7" i="2"/>
  <c r="AU7" i="2" s="1"/>
  <c r="AT44" i="2"/>
  <c r="AU44" i="2" s="1"/>
  <c r="AK779" i="2"/>
  <c r="AL779" i="2" s="1"/>
  <c r="AK308" i="2"/>
  <c r="AL308" i="2" s="1"/>
  <c r="CD408" i="2"/>
  <c r="CE408" i="2" s="1"/>
  <c r="AK699" i="2"/>
  <c r="AL699" i="2" s="1"/>
  <c r="AK721" i="2"/>
  <c r="AL721" i="2" s="1"/>
  <c r="AK15" i="2"/>
  <c r="AL15" i="2" s="1"/>
  <c r="AK579" i="2"/>
  <c r="AL579" i="2" s="1"/>
  <c r="AK582" i="2"/>
  <c r="AL582" i="2" s="1"/>
  <c r="AK128" i="2"/>
  <c r="AL128" i="2" s="1"/>
  <c r="AK104" i="2"/>
  <c r="AL104" i="2" s="1"/>
  <c r="BL17" i="2"/>
  <c r="BM17" i="2" s="1"/>
  <c r="AK235" i="2"/>
  <c r="AL235" i="2" s="1"/>
  <c r="BL788" i="2"/>
  <c r="BM788" i="2" s="1"/>
  <c r="BC166" i="2"/>
  <c r="BD166" i="2" s="1"/>
  <c r="AK676" i="2"/>
  <c r="AL676" i="2" s="1"/>
  <c r="AK364" i="2"/>
  <c r="AL364" i="2" s="1"/>
  <c r="AK156" i="2"/>
  <c r="AL156" i="2" s="1"/>
  <c r="AK262" i="2"/>
  <c r="AL262" i="2" s="1"/>
  <c r="AK352" i="2"/>
  <c r="AL352" i="2" s="1"/>
  <c r="AK216" i="2"/>
  <c r="AL216" i="2" s="1"/>
  <c r="CD415" i="2"/>
  <c r="CE415" i="2" s="1"/>
  <c r="BL18" i="2"/>
  <c r="BM18" i="2" s="1"/>
  <c r="AK650" i="2"/>
  <c r="AL650" i="2" s="1"/>
  <c r="BL40" i="2"/>
  <c r="BM40" i="2" s="1"/>
  <c r="CD370" i="2"/>
  <c r="CE370" i="2" s="1"/>
  <c r="BL172" i="2"/>
  <c r="BM172" i="2" s="1"/>
  <c r="BL46" i="2"/>
  <c r="BM46" i="2" s="1"/>
  <c r="CD54" i="2"/>
  <c r="CE54" i="2" s="1"/>
  <c r="BL143" i="2"/>
  <c r="BM143" i="2" s="1"/>
  <c r="CD148" i="2"/>
  <c r="CE148" i="2" s="1"/>
  <c r="BU95" i="2"/>
  <c r="BV95" i="2" s="1"/>
  <c r="CD140" i="2"/>
  <c r="CE140" i="2" s="1"/>
  <c r="BL415" i="2"/>
  <c r="BM415" i="2" s="1"/>
  <c r="CD230" i="2"/>
  <c r="CE230" i="2" s="1"/>
  <c r="BL5" i="2"/>
  <c r="BM5" i="2" s="1"/>
  <c r="AK307" i="2"/>
  <c r="AL307" i="2" s="1"/>
  <c r="CD362" i="2"/>
  <c r="CE362" i="2" s="1"/>
  <c r="BL582" i="2"/>
  <c r="BM582" i="2" s="1"/>
  <c r="CD309" i="2"/>
  <c r="CE309" i="2" s="1"/>
  <c r="BL480" i="2"/>
  <c r="BM480" i="2" s="1"/>
  <c r="CD58" i="2"/>
  <c r="CE58" i="2" s="1"/>
  <c r="BL244" i="2"/>
  <c r="BM244" i="2" s="1"/>
  <c r="BL549" i="2"/>
  <c r="BM549" i="2" s="1"/>
  <c r="BL353" i="2"/>
  <c r="BM353" i="2" s="1"/>
  <c r="BL137" i="2"/>
  <c r="BM137" i="2" s="1"/>
  <c r="CD130" i="2"/>
  <c r="CE130" i="2" s="1"/>
  <c r="CD92" i="2"/>
  <c r="CE92" i="2" s="1"/>
  <c r="BL127" i="2"/>
  <c r="BM127" i="2" s="1"/>
  <c r="CD285" i="2"/>
  <c r="CE285" i="2" s="1"/>
  <c r="BU114" i="2"/>
  <c r="BV114" i="2" s="1"/>
  <c r="BL138" i="2"/>
  <c r="BM138" i="2" s="1"/>
  <c r="BL714" i="2"/>
  <c r="BM714" i="2" s="1"/>
  <c r="BC254" i="2"/>
  <c r="BD254" i="2" s="1"/>
  <c r="BC503" i="2"/>
  <c r="BD503" i="2" s="1"/>
  <c r="AK203" i="2"/>
  <c r="AL203" i="2" s="1"/>
  <c r="AK730" i="2"/>
  <c r="AL730" i="2" s="1"/>
  <c r="CD480" i="2"/>
  <c r="CE480" i="2" s="1"/>
  <c r="AK543" i="2"/>
  <c r="AL543" i="2" s="1"/>
  <c r="BL239" i="2"/>
  <c r="BM239" i="2" s="1"/>
  <c r="BC137" i="2"/>
  <c r="BD137" i="2" s="1"/>
  <c r="BL107" i="2"/>
  <c r="BM107" i="2" s="1"/>
  <c r="AK35" i="2"/>
  <c r="AL35" i="2" s="1"/>
  <c r="AK693" i="2"/>
  <c r="AL693" i="2" s="1"/>
  <c r="AK637" i="2"/>
  <c r="AL637" i="2" s="1"/>
  <c r="AK449" i="2"/>
  <c r="AL449" i="2" s="1"/>
  <c r="AK773" i="2"/>
  <c r="AL773" i="2" s="1"/>
  <c r="BL726" i="2"/>
  <c r="BM726" i="2" s="1"/>
  <c r="AK636" i="2"/>
  <c r="AL636" i="2" s="1"/>
  <c r="BC221" i="2"/>
  <c r="BD221" i="2" s="1"/>
  <c r="BC286" i="2"/>
  <c r="BD286" i="2" s="1"/>
  <c r="AK448" i="2"/>
  <c r="AL448" i="2" s="1"/>
  <c r="AT113" i="2"/>
  <c r="AU113" i="2" s="1"/>
  <c r="AK152" i="2"/>
  <c r="AL152" i="2" s="1"/>
  <c r="BC481" i="2"/>
  <c r="BD481" i="2" s="1"/>
  <c r="CD265" i="2"/>
  <c r="CE265" i="2" s="1"/>
  <c r="BC147" i="2"/>
  <c r="BD147" i="2" s="1"/>
  <c r="BC499" i="2"/>
  <c r="BD499" i="2" s="1"/>
  <c r="CD328" i="2"/>
  <c r="CE328" i="2" s="1"/>
  <c r="AK88" i="2"/>
  <c r="AL88" i="2" s="1"/>
  <c r="BL698" i="2"/>
  <c r="BM698" i="2" s="1"/>
  <c r="BL315" i="2"/>
  <c r="BM315" i="2" s="1"/>
  <c r="BC494" i="2"/>
  <c r="BD494" i="2" s="1"/>
  <c r="AK321" i="2"/>
  <c r="AL321" i="2" s="1"/>
  <c r="AK108" i="2"/>
  <c r="AL108" i="2" s="1"/>
  <c r="AK554" i="2"/>
  <c r="AL554" i="2" s="1"/>
  <c r="AK193" i="2"/>
  <c r="AL193" i="2" s="1"/>
  <c r="AT10" i="2"/>
  <c r="AU10" i="2" s="1"/>
  <c r="BC215" i="2"/>
  <c r="BD215" i="2" s="1"/>
  <c r="AK173" i="2"/>
  <c r="AL173" i="2" s="1"/>
  <c r="AK369" i="2"/>
  <c r="AL369" i="2" s="1"/>
  <c r="BC79" i="2"/>
  <c r="BD79" i="2" s="1"/>
  <c r="BC295" i="2"/>
  <c r="BD295" i="2" s="1"/>
  <c r="AK293" i="2"/>
  <c r="AL293" i="2" s="1"/>
  <c r="BU55" i="2"/>
  <c r="BV55" i="2" s="1"/>
  <c r="AK34" i="2"/>
  <c r="AL34" i="2" s="1"/>
  <c r="AT70" i="2"/>
  <c r="AU70" i="2" s="1"/>
  <c r="BC155" i="2"/>
  <c r="BD155" i="2" s="1"/>
  <c r="AK461" i="2"/>
  <c r="AL461" i="2" s="1"/>
  <c r="CD501" i="2"/>
  <c r="CE501" i="2" s="1"/>
  <c r="BC542" i="2"/>
  <c r="BD542" i="2" s="1"/>
  <c r="BC248" i="2"/>
  <c r="BD248" i="2" s="1"/>
  <c r="BL511" i="2"/>
  <c r="BM511" i="2" s="1"/>
  <c r="BC280" i="2"/>
  <c r="BD280" i="2" s="1"/>
  <c r="BL744" i="2"/>
  <c r="BM744" i="2" s="1"/>
  <c r="BL712" i="2"/>
  <c r="BM712" i="2" s="1"/>
  <c r="BC209" i="2"/>
  <c r="BD209" i="2" s="1"/>
  <c r="AT50" i="2"/>
  <c r="AU50" i="2" s="1"/>
  <c r="AK723" i="2"/>
  <c r="AL723" i="2" s="1"/>
  <c r="AT15" i="2"/>
  <c r="AU15" i="2" s="1"/>
  <c r="AK559" i="2"/>
  <c r="AL559" i="2" s="1"/>
  <c r="AK588" i="2"/>
  <c r="AL588" i="2" s="1"/>
  <c r="BL111" i="2"/>
  <c r="BM111" i="2" s="1"/>
  <c r="BU42" i="2"/>
  <c r="BV42" i="2" s="1"/>
  <c r="CD292" i="2"/>
  <c r="CE292" i="2" s="1"/>
  <c r="BL150" i="2"/>
  <c r="BM150" i="2" s="1"/>
  <c r="BL572" i="2"/>
  <c r="BM572" i="2" s="1"/>
  <c r="BL515" i="2"/>
  <c r="BM515" i="2" s="1"/>
  <c r="CD277" i="2"/>
  <c r="CE277" i="2" s="1"/>
  <c r="CD543" i="2"/>
  <c r="CE543" i="2" s="1"/>
  <c r="BL603" i="2"/>
  <c r="BM603" i="2" s="1"/>
  <c r="CD188" i="2"/>
  <c r="CE188" i="2" s="1"/>
  <c r="BL830" i="2"/>
  <c r="BM830" i="2" s="1"/>
  <c r="CD301" i="2"/>
  <c r="CE301" i="2" s="1"/>
  <c r="BU35" i="2"/>
  <c r="BV35" i="2" s="1"/>
  <c r="CD339" i="2"/>
  <c r="CE339" i="2" s="1"/>
  <c r="CD217" i="2"/>
  <c r="CE217" i="2" s="1"/>
  <c r="CD487" i="2"/>
  <c r="CE487" i="2" s="1"/>
  <c r="BL612" i="2"/>
  <c r="BM612" i="2" s="1"/>
  <c r="CD364" i="2"/>
  <c r="CE364" i="2" s="1"/>
  <c r="BL221" i="2"/>
  <c r="BM221" i="2" s="1"/>
  <c r="BL444" i="2"/>
  <c r="BM444" i="2" s="1"/>
  <c r="CD166" i="2"/>
  <c r="CE166" i="2" s="1"/>
  <c r="BL535" i="2"/>
  <c r="BM535" i="2" s="1"/>
  <c r="BL787" i="2"/>
  <c r="BM787" i="2" s="1"/>
  <c r="CD44" i="2"/>
  <c r="CE44" i="2" s="1"/>
  <c r="BL498" i="2"/>
  <c r="BM498" i="2" s="1"/>
  <c r="CD156" i="2"/>
  <c r="CE156" i="2" s="1"/>
  <c r="BL818" i="2"/>
  <c r="BM818" i="2" s="1"/>
  <c r="CD297" i="2"/>
  <c r="CE297" i="2" s="1"/>
  <c r="CD45" i="2"/>
  <c r="CE45" i="2" s="1"/>
  <c r="CD385" i="2"/>
  <c r="CE385" i="2" s="1"/>
  <c r="CD536" i="2"/>
  <c r="CE536" i="2" s="1"/>
  <c r="CD207" i="2"/>
  <c r="CE207" i="2" s="1"/>
  <c r="BL455" i="2"/>
  <c r="BM455" i="2" s="1"/>
  <c r="CD358" i="2"/>
  <c r="CE358" i="2" s="1"/>
  <c r="BL259" i="2"/>
  <c r="BM259" i="2" s="1"/>
  <c r="BL409" i="2"/>
  <c r="BM409" i="2" s="1"/>
  <c r="CD55" i="2"/>
  <c r="CE55" i="2" s="1"/>
  <c r="CD428" i="2"/>
  <c r="CE428" i="2" s="1"/>
  <c r="CD268" i="2"/>
  <c r="CE268" i="2" s="1"/>
  <c r="CD49" i="2"/>
  <c r="CE49" i="2" s="1"/>
  <c r="CD29" i="2"/>
  <c r="CE29" i="2" s="1"/>
  <c r="BL380" i="2"/>
  <c r="BM380" i="2" s="1"/>
  <c r="CD99" i="2"/>
  <c r="CE99" i="2" s="1"/>
  <c r="BL356" i="2"/>
  <c r="BM356" i="2" s="1"/>
  <c r="BL844" i="2"/>
  <c r="BM844" i="2" s="1"/>
  <c r="BL331" i="2"/>
  <c r="BM331" i="2" s="1"/>
  <c r="BL377" i="2"/>
  <c r="BM377" i="2" s="1"/>
  <c r="CD14" i="2"/>
  <c r="CE14" i="2" s="1"/>
  <c r="BC380" i="2"/>
  <c r="BD380" i="2" s="1"/>
  <c r="BC482" i="2"/>
  <c r="BD482" i="2" s="1"/>
  <c r="BC234" i="2"/>
  <c r="BD234" i="2" s="1"/>
  <c r="BL165" i="2"/>
  <c r="BM165" i="2" s="1"/>
  <c r="BC305" i="2"/>
  <c r="BD305" i="2" s="1"/>
  <c r="AK616" i="2"/>
  <c r="AL616" i="2" s="1"/>
  <c r="AK27" i="2"/>
  <c r="AL27" i="2" s="1"/>
  <c r="AK497" i="2"/>
  <c r="AL497" i="2" s="1"/>
  <c r="BC424" i="2"/>
  <c r="BD424" i="2" s="1"/>
  <c r="BC195" i="2"/>
  <c r="BD195" i="2" s="1"/>
  <c r="BC489" i="2"/>
  <c r="BD489" i="2" s="1"/>
  <c r="BC453" i="2"/>
  <c r="BD453" i="2" s="1"/>
  <c r="AK95" i="2"/>
  <c r="AL95" i="2" s="1"/>
  <c r="BC232" i="2"/>
  <c r="BD232" i="2" s="1"/>
  <c r="BL160" i="2"/>
  <c r="BM160" i="2" s="1"/>
  <c r="BL783" i="2"/>
  <c r="BM783" i="2" s="1"/>
  <c r="BC483" i="2"/>
  <c r="BD483" i="2" s="1"/>
  <c r="AT82" i="2"/>
  <c r="AU82" i="2" s="1"/>
  <c r="BC432" i="2"/>
  <c r="BD432" i="2" s="1"/>
  <c r="AT54" i="2"/>
  <c r="AU54" i="2" s="1"/>
  <c r="AK606" i="2"/>
  <c r="AL606" i="2" s="1"/>
  <c r="BC268" i="2"/>
  <c r="BD268" i="2" s="1"/>
  <c r="AK604" i="2"/>
  <c r="AL604" i="2" s="1"/>
  <c r="AK504" i="2"/>
  <c r="AL504" i="2" s="1"/>
  <c r="AT45" i="2"/>
  <c r="AU45" i="2" s="1"/>
  <c r="AK45" i="2"/>
  <c r="AL45" i="2" s="1"/>
  <c r="BL543" i="2"/>
  <c r="BM543" i="2" s="1"/>
  <c r="BC193" i="2"/>
  <c r="BD193" i="2" s="1"/>
  <c r="BL281" i="2"/>
  <c r="BM281" i="2" s="1"/>
  <c r="BL218" i="2"/>
  <c r="BM218" i="2" s="1"/>
  <c r="AK701" i="2"/>
  <c r="AL701" i="2" s="1"/>
  <c r="BC20" i="2"/>
  <c r="BD20" i="2" s="1"/>
  <c r="BC342" i="2"/>
  <c r="BD342" i="2" s="1"/>
  <c r="BL363" i="2"/>
  <c r="BM363" i="2" s="1"/>
  <c r="BL838" i="2"/>
  <c r="BM838" i="2" s="1"/>
  <c r="AK518" i="2"/>
  <c r="AL518" i="2" s="1"/>
  <c r="AK704" i="2"/>
  <c r="AL704" i="2" s="1"/>
  <c r="BC7" i="2"/>
  <c r="BD7" i="2" s="1"/>
  <c r="BC97" i="2"/>
  <c r="BD97" i="2" s="1"/>
  <c r="AK226" i="2"/>
  <c r="AL226" i="2" s="1"/>
  <c r="AK432" i="2"/>
  <c r="AL432" i="2" s="1"/>
  <c r="AK454" i="2"/>
  <c r="AL454" i="2" s="1"/>
  <c r="CD157" i="2"/>
  <c r="CE157" i="2" s="1"/>
  <c r="AK357" i="2"/>
  <c r="AL357" i="2" s="1"/>
  <c r="BC372" i="2"/>
  <c r="BD372" i="2" s="1"/>
  <c r="AK61" i="2"/>
  <c r="AL61" i="2" s="1"/>
  <c r="AK285" i="2"/>
  <c r="AL285" i="2" s="1"/>
  <c r="AK277" i="2"/>
  <c r="AL277" i="2" s="1"/>
  <c r="AK222" i="2"/>
  <c r="AL222" i="2" s="1"/>
  <c r="AK332" i="2"/>
  <c r="AL332" i="2" s="1"/>
  <c r="CD82" i="2"/>
  <c r="CE82" i="2" s="1"/>
  <c r="AK230" i="2"/>
  <c r="AL230" i="2" s="1"/>
  <c r="BL452" i="2"/>
  <c r="BM452" i="2" s="1"/>
  <c r="BL655" i="2"/>
  <c r="BM655" i="2" s="1"/>
  <c r="BC103" i="2"/>
  <c r="BD103" i="2" s="1"/>
  <c r="AK160" i="2"/>
  <c r="AL160" i="2" s="1"/>
  <c r="AK472" i="2"/>
  <c r="AL472" i="2" s="1"/>
  <c r="AK495" i="2"/>
  <c r="AL495" i="2" s="1"/>
  <c r="BC126" i="2"/>
  <c r="BD126" i="2" s="1"/>
  <c r="BC310" i="2"/>
  <c r="BD310" i="2" s="1"/>
  <c r="BL534" i="2"/>
  <c r="BM534" i="2" s="1"/>
  <c r="BL279" i="2"/>
  <c r="BM279" i="2" s="1"/>
  <c r="AT116" i="2"/>
  <c r="AU116" i="2" s="1"/>
  <c r="BU119" i="2"/>
  <c r="BV119" i="2" s="1"/>
  <c r="CD494" i="2"/>
  <c r="CE494" i="2" s="1"/>
  <c r="BL54" i="2"/>
  <c r="BM54" i="2" s="1"/>
  <c r="BL39" i="2"/>
  <c r="BM39" i="2" s="1"/>
  <c r="BL291" i="2"/>
  <c r="BM291" i="2" s="1"/>
  <c r="BL458" i="2"/>
  <c r="BM458" i="2" s="1"/>
  <c r="BL745" i="2"/>
  <c r="BM745" i="2" s="1"/>
  <c r="BL748" i="2"/>
  <c r="BM748" i="2" s="1"/>
  <c r="CD322" i="2"/>
  <c r="CE322" i="2" s="1"/>
  <c r="BL217" i="2"/>
  <c r="BM217" i="2" s="1"/>
  <c r="CD249" i="2"/>
  <c r="CE249" i="2" s="1"/>
  <c r="CD233" i="2"/>
  <c r="CE233" i="2" s="1"/>
  <c r="BU37" i="2"/>
  <c r="BV37" i="2" s="1"/>
  <c r="CD240" i="2"/>
  <c r="CE240" i="2" s="1"/>
  <c r="BL627" i="2"/>
  <c r="BM627" i="2" s="1"/>
  <c r="BL586" i="2"/>
  <c r="BM586" i="2" s="1"/>
  <c r="CD97" i="2"/>
  <c r="CE97" i="2" s="1"/>
  <c r="BU107" i="2"/>
  <c r="BV107" i="2" s="1"/>
  <c r="BL664" i="2"/>
  <c r="BM664" i="2" s="1"/>
  <c r="BL677" i="2"/>
  <c r="BM677" i="2" s="1"/>
  <c r="CD261" i="2"/>
  <c r="CE261" i="2" s="1"/>
  <c r="BL450" i="2"/>
  <c r="BM450" i="2" s="1"/>
  <c r="BL697" i="2"/>
  <c r="BM697" i="2" s="1"/>
  <c r="CD514" i="2"/>
  <c r="CE514" i="2" s="1"/>
  <c r="BL309" i="2"/>
  <c r="BM309" i="2" s="1"/>
  <c r="BL632" i="2"/>
  <c r="BM632" i="2" s="1"/>
  <c r="CD31" i="2"/>
  <c r="CE31" i="2" s="1"/>
  <c r="CD222" i="2"/>
  <c r="CE222" i="2" s="1"/>
  <c r="BL81" i="2"/>
  <c r="BM81" i="2" s="1"/>
  <c r="CD466" i="2"/>
  <c r="CE466" i="2" s="1"/>
  <c r="BL551" i="2"/>
  <c r="BM551" i="2" s="1"/>
  <c r="BL636" i="2"/>
  <c r="BM636" i="2" s="1"/>
  <c r="CD266" i="2"/>
  <c r="CE266" i="2" s="1"/>
  <c r="CD250" i="2"/>
  <c r="CE250" i="2" s="1"/>
  <c r="CD334" i="2"/>
  <c r="CE334" i="2" s="1"/>
  <c r="BL474" i="2"/>
  <c r="BM474" i="2" s="1"/>
  <c r="CD15" i="2"/>
  <c r="CE15" i="2" s="1"/>
  <c r="BL213" i="2"/>
  <c r="BM213" i="2" s="1"/>
  <c r="BL432" i="2"/>
  <c r="BM432" i="2" s="1"/>
  <c r="CD319" i="2"/>
  <c r="CE319" i="2" s="1"/>
  <c r="CD394" i="2"/>
  <c r="CE394" i="2" s="1"/>
  <c r="BU98" i="2"/>
  <c r="BV98" i="2" s="1"/>
  <c r="AK198" i="2"/>
  <c r="AL198" i="2" s="1"/>
  <c r="AK42" i="2"/>
  <c r="AL42" i="2" s="1"/>
  <c r="BC319" i="2"/>
  <c r="BD319" i="2" s="1"/>
  <c r="AK101" i="2"/>
  <c r="AL101" i="2" s="1"/>
  <c r="BC153" i="2"/>
  <c r="BD153" i="2" s="1"/>
  <c r="AK645" i="2"/>
  <c r="AL645" i="2" s="1"/>
  <c r="BC474" i="2"/>
  <c r="BD474" i="2" s="1"/>
  <c r="AK149" i="2"/>
  <c r="AL149" i="2" s="1"/>
  <c r="AK7" i="2"/>
  <c r="AL7" i="2" s="1"/>
  <c r="BC469" i="2"/>
  <c r="BD469" i="2" s="1"/>
  <c r="AK725" i="2"/>
  <c r="AL725" i="2" s="1"/>
  <c r="BC129" i="2"/>
  <c r="BD129" i="2" s="1"/>
  <c r="AK514" i="2"/>
  <c r="AL514" i="2" s="1"/>
  <c r="AT114" i="2"/>
  <c r="AU114" i="2" s="1"/>
  <c r="CD298" i="2"/>
  <c r="CE298" i="2" s="1"/>
  <c r="BC214" i="2"/>
  <c r="BD214" i="2" s="1"/>
  <c r="AK225" i="2"/>
  <c r="AL225" i="2" s="1"/>
  <c r="AK843" i="2"/>
  <c r="AL843" i="2" s="1"/>
  <c r="AK93" i="2"/>
  <c r="AL93" i="2" s="1"/>
  <c r="AT106" i="2"/>
  <c r="AU106" i="2" s="1"/>
  <c r="BC472" i="2"/>
  <c r="BD472" i="2" s="1"/>
  <c r="AK312" i="2"/>
  <c r="AL312" i="2" s="1"/>
  <c r="BC127" i="2"/>
  <c r="BD127" i="2" s="1"/>
  <c r="AK40" i="2"/>
  <c r="AL40" i="2" s="1"/>
  <c r="AT78" i="2"/>
  <c r="AU78" i="2" s="1"/>
  <c r="CD351" i="2"/>
  <c r="CE351" i="2" s="1"/>
  <c r="AK705" i="2"/>
  <c r="AL705" i="2" s="1"/>
  <c r="BL258" i="2"/>
  <c r="BM258" i="2" s="1"/>
  <c r="AK363" i="2"/>
  <c r="AL363" i="2" s="1"/>
  <c r="AK513" i="2"/>
  <c r="AL513" i="2" s="1"/>
  <c r="BC151" i="2"/>
  <c r="BD151" i="2" s="1"/>
  <c r="CD256" i="2"/>
  <c r="CE256" i="2" s="1"/>
  <c r="AT98" i="2"/>
  <c r="AU98" i="2" s="1"/>
  <c r="CD468" i="2"/>
  <c r="CE468" i="2" s="1"/>
  <c r="AK772" i="2"/>
  <c r="AL772" i="2" s="1"/>
  <c r="AK319" i="2"/>
  <c r="AL319" i="2" s="1"/>
  <c r="BC139" i="2"/>
  <c r="BD139" i="2" s="1"/>
  <c r="BL447" i="2"/>
  <c r="BM447" i="2" s="1"/>
  <c r="CD537" i="2"/>
  <c r="CE537" i="2" s="1"/>
  <c r="AK94" i="2"/>
  <c r="AL94" i="2" s="1"/>
  <c r="BC406" i="2"/>
  <c r="BD406" i="2" s="1"/>
  <c r="BL130" i="2"/>
  <c r="BM130" i="2" s="1"/>
  <c r="BC17" i="2"/>
  <c r="BD17" i="2" s="1"/>
  <c r="BC428" i="2"/>
  <c r="BD428" i="2" s="1"/>
  <c r="AK343" i="2"/>
  <c r="AL343" i="2" s="1"/>
  <c r="AK465" i="2"/>
  <c r="AL465" i="2" s="1"/>
  <c r="BC26" i="2"/>
  <c r="BD26" i="2" s="1"/>
  <c r="BC376" i="2"/>
  <c r="BD376" i="2" s="1"/>
  <c r="BU89" i="2"/>
  <c r="BV89" i="2" s="1"/>
  <c r="BU70" i="2"/>
  <c r="BV70" i="2" s="1"/>
  <c r="AK131" i="2"/>
  <c r="AL131" i="2" s="1"/>
  <c r="BL108" i="2"/>
  <c r="BM108" i="2" s="1"/>
  <c r="BL403" i="2"/>
  <c r="BM403" i="2" s="1"/>
  <c r="AK21" i="2"/>
  <c r="AL21" i="2" s="1"/>
  <c r="AK805" i="2"/>
  <c r="AL805" i="2" s="1"/>
  <c r="AK599" i="2"/>
  <c r="AL599" i="2" s="1"/>
  <c r="BC135" i="2"/>
  <c r="BD135" i="2" s="1"/>
  <c r="AK355" i="2"/>
  <c r="AL355" i="2" s="1"/>
  <c r="BC85" i="2"/>
  <c r="BD85" i="2" s="1"/>
  <c r="BL449" i="2"/>
  <c r="BM449" i="2" s="1"/>
  <c r="AK724" i="2"/>
  <c r="AL724" i="2" s="1"/>
  <c r="CD338" i="2"/>
  <c r="CE338" i="2" s="1"/>
  <c r="CD103" i="2"/>
  <c r="CE103" i="2" s="1"/>
  <c r="BU81" i="2"/>
  <c r="BV81" i="2" s="1"/>
  <c r="BL764" i="2"/>
  <c r="BM764" i="2" s="1"/>
  <c r="BL604" i="2"/>
  <c r="BM604" i="2" s="1"/>
  <c r="BL118" i="2"/>
  <c r="BM118" i="2" s="1"/>
  <c r="BU121" i="2"/>
  <c r="BV121" i="2" s="1"/>
  <c r="CD293" i="2"/>
  <c r="CE293" i="2" s="1"/>
  <c r="CD65" i="2"/>
  <c r="CE65" i="2" s="1"/>
  <c r="CD458" i="2"/>
  <c r="CE458" i="2" s="1"/>
  <c r="CD465" i="2"/>
  <c r="CE465" i="2" s="1"/>
  <c r="BL610" i="2"/>
  <c r="BM610" i="2" s="1"/>
  <c r="CD214" i="2"/>
  <c r="CE214" i="2" s="1"/>
  <c r="CD355" i="2"/>
  <c r="CE355" i="2" s="1"/>
  <c r="BU72" i="2"/>
  <c r="BV72" i="2" s="1"/>
  <c r="BL615" i="2"/>
  <c r="BM615" i="2" s="1"/>
  <c r="CD366" i="2"/>
  <c r="CE366" i="2" s="1"/>
  <c r="CD20" i="2"/>
  <c r="CE20" i="2" s="1"/>
  <c r="CD200" i="2"/>
  <c r="CE200" i="2" s="1"/>
  <c r="BC208" i="2"/>
  <c r="BD208" i="2" s="1"/>
  <c r="CD126" i="2"/>
  <c r="CE126" i="2" s="1"/>
  <c r="BL820" i="2"/>
  <c r="BM820" i="2" s="1"/>
  <c r="BL116" i="2"/>
  <c r="BM116" i="2" s="1"/>
  <c r="BL202" i="2"/>
  <c r="BM202" i="2" s="1"/>
  <c r="BL668" i="2"/>
  <c r="BM668" i="2" s="1"/>
  <c r="CD308" i="2"/>
  <c r="CE308" i="2" s="1"/>
  <c r="CD141" i="2"/>
  <c r="CE141" i="2" s="1"/>
  <c r="CD209" i="2"/>
  <c r="CE209" i="2" s="1"/>
  <c r="BL465" i="2"/>
  <c r="BM465" i="2" s="1"/>
  <c r="CD269" i="2"/>
  <c r="CE269" i="2" s="1"/>
  <c r="BL36" i="2"/>
  <c r="BM36" i="2" s="1"/>
  <c r="CD160" i="2"/>
  <c r="CE160" i="2" s="1"/>
  <c r="BL384" i="2"/>
  <c r="BM384" i="2" s="1"/>
  <c r="BL647" i="2"/>
  <c r="BM647" i="2" s="1"/>
  <c r="BL424" i="2"/>
  <c r="BM424" i="2" s="1"/>
  <c r="BL758" i="2"/>
  <c r="BM758" i="2" s="1"/>
  <c r="BL136" i="2"/>
  <c r="BM136" i="2" s="1"/>
  <c r="CD311" i="2"/>
  <c r="CE311" i="2" s="1"/>
  <c r="BL185" i="2"/>
  <c r="BM185" i="2" s="1"/>
  <c r="CD60" i="2"/>
  <c r="CE60" i="2" s="1"/>
  <c r="BL78" i="2"/>
  <c r="BM78" i="2" s="1"/>
  <c r="BL151" i="2"/>
  <c r="BM151" i="2" s="1"/>
  <c r="CD391" i="2"/>
  <c r="CE391" i="2" s="1"/>
  <c r="CD526" i="2"/>
  <c r="CE526" i="2" s="1"/>
  <c r="CD87" i="2"/>
  <c r="CE87" i="2" s="1"/>
  <c r="CD324" i="2"/>
  <c r="CE324" i="2" s="1"/>
  <c r="BC265" i="2"/>
  <c r="BD265" i="2" s="1"/>
  <c r="BC223" i="2"/>
  <c r="BD223" i="2" s="1"/>
  <c r="AT26" i="2"/>
  <c r="AU26" i="2" s="1"/>
  <c r="AT22" i="2"/>
  <c r="AU22" i="2" s="1"/>
  <c r="AK331" i="2"/>
  <c r="AL331" i="2" s="1"/>
  <c r="AK789" i="2"/>
  <c r="AL789" i="2" s="1"/>
  <c r="AK172" i="2"/>
  <c r="AL172" i="2" s="1"/>
  <c r="AT122" i="2"/>
  <c r="AU122" i="2" s="1"/>
  <c r="BC169" i="2"/>
  <c r="BD169" i="2" s="1"/>
  <c r="BL539" i="2"/>
  <c r="BM539" i="2" s="1"/>
  <c r="AK5" i="2"/>
  <c r="AL5" i="2" s="1"/>
  <c r="BC458" i="2"/>
  <c r="BD458" i="2" s="1"/>
  <c r="AK422" i="2"/>
  <c r="AL422" i="2" s="1"/>
  <c r="AK23" i="2"/>
  <c r="AL23" i="2" s="1"/>
  <c r="AK745" i="2"/>
  <c r="AL745" i="2" s="1"/>
  <c r="BL316" i="2"/>
  <c r="BM316" i="2" s="1"/>
  <c r="BC253" i="2"/>
  <c r="BD253" i="2" s="1"/>
  <c r="BC136" i="2"/>
  <c r="BD136" i="2" s="1"/>
  <c r="CD354" i="2"/>
  <c r="CE354" i="2" s="1"/>
  <c r="AK359" i="2"/>
  <c r="AL359" i="2" s="1"/>
  <c r="AK595" i="2"/>
  <c r="AL595" i="2" s="1"/>
  <c r="BL675" i="2"/>
  <c r="BM675" i="2" s="1"/>
  <c r="BL484" i="2"/>
  <c r="BM484" i="2" s="1"/>
  <c r="AK718" i="2"/>
  <c r="AL718" i="2" s="1"/>
  <c r="AK342" i="2"/>
  <c r="AL342" i="2" s="1"/>
  <c r="BL485" i="2"/>
  <c r="BM485" i="2" s="1"/>
  <c r="CD175" i="2"/>
  <c r="CE175" i="2" s="1"/>
  <c r="AK435" i="2"/>
  <c r="AL435" i="2" s="1"/>
  <c r="CD66" i="2"/>
  <c r="CE66" i="2" s="1"/>
  <c r="BC69" i="2"/>
  <c r="BD69" i="2" s="1"/>
  <c r="AK450" i="2"/>
  <c r="AL450" i="2" s="1"/>
  <c r="AK548" i="2"/>
  <c r="AL548" i="2" s="1"/>
  <c r="BC237" i="2"/>
  <c r="BD237" i="2" s="1"/>
  <c r="AK707" i="2"/>
  <c r="AL707" i="2" s="1"/>
  <c r="BL123" i="2"/>
  <c r="BM123" i="2" s="1"/>
  <c r="AK124" i="2"/>
  <c r="AL124" i="2" s="1"/>
  <c r="BC100" i="2"/>
  <c r="BD100" i="2" s="1"/>
  <c r="AK665" i="2"/>
  <c r="AL665" i="2" s="1"/>
  <c r="AK608" i="2"/>
  <c r="AL608" i="2" s="1"/>
  <c r="AT66" i="2"/>
  <c r="AU66" i="2" s="1"/>
  <c r="BL710" i="2"/>
  <c r="BM710" i="2" s="1"/>
  <c r="CD369" i="2"/>
  <c r="CE369" i="2" s="1"/>
  <c r="CD108" i="2"/>
  <c r="CE108" i="2" s="1"/>
  <c r="BL463" i="2"/>
  <c r="BM463" i="2" s="1"/>
  <c r="AT109" i="2"/>
  <c r="AU109" i="2" s="1"/>
  <c r="AK110" i="2"/>
  <c r="AL110" i="2" s="1"/>
  <c r="BC141" i="2"/>
  <c r="BD141" i="2" s="1"/>
  <c r="AK811" i="2"/>
  <c r="AL811" i="2" s="1"/>
  <c r="AK810" i="2"/>
  <c r="AL810" i="2" s="1"/>
  <c r="BL103" i="2"/>
  <c r="BM103" i="2" s="1"/>
  <c r="BL97" i="2"/>
  <c r="BM97" i="2" s="1"/>
  <c r="BL461" i="2"/>
  <c r="BM461" i="2" s="1"/>
  <c r="CD190" i="2"/>
  <c r="CE190" i="2" s="1"/>
  <c r="BU50" i="2"/>
  <c r="BV50" i="2" s="1"/>
  <c r="BC388" i="2"/>
  <c r="BD388" i="2" s="1"/>
  <c r="BC387" i="2"/>
  <c r="BD387" i="2" s="1"/>
  <c r="AK708" i="2"/>
  <c r="AL708" i="2" s="1"/>
  <c r="AK24" i="2"/>
  <c r="AL24" i="2" s="1"/>
  <c r="BC294" i="2"/>
  <c r="BD294" i="2" s="1"/>
  <c r="AK566" i="2"/>
  <c r="AL566" i="2" s="1"/>
  <c r="BL742" i="2"/>
  <c r="BM742" i="2" s="1"/>
  <c r="BC456" i="2"/>
  <c r="BD456" i="2" s="1"/>
  <c r="BC156" i="2"/>
  <c r="BD156" i="2" s="1"/>
  <c r="CD81" i="2"/>
  <c r="CE81" i="2" s="1"/>
  <c r="CD113" i="2"/>
  <c r="CE113" i="2" s="1"/>
  <c r="CD244" i="2"/>
  <c r="CE244" i="2" s="1"/>
  <c r="CD135" i="2"/>
  <c r="CE135" i="2" s="1"/>
  <c r="CD443" i="2"/>
  <c r="CE443" i="2" s="1"/>
  <c r="AK681" i="2"/>
  <c r="AL681" i="2" s="1"/>
  <c r="BL826" i="2"/>
  <c r="BM826" i="2" s="1"/>
  <c r="BL834" i="2"/>
  <c r="BM834" i="2" s="1"/>
  <c r="BL109" i="2"/>
  <c r="BM109" i="2" s="1"/>
  <c r="BL399" i="2"/>
  <c r="BM399" i="2" s="1"/>
  <c r="CD380" i="2"/>
  <c r="CE380" i="2" s="1"/>
  <c r="CD125" i="2"/>
  <c r="CE125" i="2" s="1"/>
  <c r="BL194" i="2"/>
  <c r="BM194" i="2" s="1"/>
  <c r="BL13" i="2"/>
  <c r="BM13" i="2" s="1"/>
  <c r="CD533" i="2"/>
  <c r="CE533" i="2" s="1"/>
  <c r="BL660" i="2"/>
  <c r="BM660" i="2" s="1"/>
  <c r="BL61" i="2"/>
  <c r="BM61" i="2" s="1"/>
  <c r="CD116" i="2"/>
  <c r="CE116" i="2" s="1"/>
  <c r="AK246" i="2"/>
  <c r="AL246" i="2" s="1"/>
  <c r="CD459" i="2"/>
  <c r="CE459" i="2" s="1"/>
  <c r="BL600" i="2"/>
  <c r="BM600" i="2" s="1"/>
  <c r="AK605" i="2"/>
  <c r="AL605" i="2" s="1"/>
  <c r="AK157" i="2"/>
  <c r="AL157" i="2" s="1"/>
  <c r="AK103" i="2"/>
  <c r="AL103" i="2" s="1"/>
  <c r="AK11" i="2"/>
  <c r="AL11" i="2" s="1"/>
  <c r="AK489" i="2"/>
  <c r="AL489" i="2" s="1"/>
  <c r="AK142" i="2"/>
  <c r="AL142" i="2" s="1"/>
  <c r="AK133" i="2"/>
  <c r="AL133" i="2" s="1"/>
  <c r="BL704" i="2"/>
  <c r="BM704" i="2" s="1"/>
  <c r="AK161" i="2"/>
  <c r="AL161" i="2" s="1"/>
  <c r="AK276" i="2"/>
  <c r="AL276" i="2" s="1"/>
  <c r="BC385" i="2"/>
  <c r="BD385" i="2" s="1"/>
  <c r="AK451" i="2"/>
  <c r="AL451" i="2" s="1"/>
  <c r="BC436" i="2"/>
  <c r="BD436" i="2" s="1"/>
  <c r="BC227" i="2"/>
  <c r="BD227" i="2" s="1"/>
  <c r="BC42" i="2"/>
  <c r="BD42" i="2" s="1"/>
  <c r="AK547" i="2"/>
  <c r="AL547" i="2" s="1"/>
  <c r="AK573" i="2"/>
  <c r="AL573" i="2" s="1"/>
  <c r="BC517" i="2"/>
  <c r="BD517" i="2" s="1"/>
  <c r="BC45" i="2"/>
  <c r="BD45" i="2" s="1"/>
  <c r="BL411" i="2"/>
  <c r="BM411" i="2" s="1"/>
  <c r="AK702" i="2"/>
  <c r="AL702" i="2" s="1"/>
  <c r="AK181" i="2"/>
  <c r="AL181" i="2" s="1"/>
  <c r="CD373" i="2"/>
  <c r="CE373" i="2" s="1"/>
  <c r="BL325" i="2"/>
  <c r="BM325" i="2" s="1"/>
  <c r="BC495" i="2"/>
  <c r="BD495" i="2" s="1"/>
  <c r="AK488" i="2"/>
  <c r="AL488" i="2" s="1"/>
  <c r="AK50" i="2"/>
  <c r="AL50" i="2" s="1"/>
  <c r="BL270" i="2"/>
  <c r="BM270" i="2" s="1"/>
  <c r="AK129" i="2"/>
  <c r="AL129" i="2" s="1"/>
  <c r="CD306" i="2"/>
  <c r="CE306" i="2" s="1"/>
  <c r="BC449" i="2"/>
  <c r="BD449" i="2" s="1"/>
  <c r="AK188" i="2"/>
  <c r="AL188" i="2" s="1"/>
  <c r="BL240" i="2"/>
  <c r="BM240" i="2" s="1"/>
  <c r="AK266" i="2"/>
  <c r="AL266" i="2" s="1"/>
  <c r="AK575" i="2"/>
  <c r="AL575" i="2" s="1"/>
  <c r="CD204" i="2"/>
  <c r="CE204" i="2" s="1"/>
  <c r="AK316" i="2"/>
  <c r="AL316" i="2" s="1"/>
  <c r="AK628" i="2"/>
  <c r="AL628" i="2" s="1"/>
  <c r="BC179" i="2"/>
  <c r="BD179" i="2" s="1"/>
  <c r="BC336" i="2"/>
  <c r="BD336" i="2" s="1"/>
  <c r="BC240" i="2"/>
  <c r="BD240" i="2" s="1"/>
  <c r="BC10" i="2"/>
  <c r="BD10" i="2" s="1"/>
  <c r="BC168" i="2"/>
  <c r="BD168" i="2" s="1"/>
  <c r="BL179" i="2"/>
  <c r="BM179" i="2" s="1"/>
  <c r="BC123" i="2"/>
  <c r="BD123" i="2" s="1"/>
  <c r="AK376" i="2"/>
  <c r="AL376" i="2" s="1"/>
  <c r="AK801" i="2"/>
  <c r="AL801" i="2" s="1"/>
  <c r="AK803" i="2"/>
  <c r="AL803" i="2" s="1"/>
  <c r="AK260" i="2"/>
  <c r="AL260" i="2" s="1"/>
  <c r="BC478" i="2"/>
  <c r="BD478" i="2" s="1"/>
  <c r="BL645" i="2"/>
  <c r="BM645" i="2" s="1"/>
  <c r="CD436" i="2"/>
  <c r="CE436" i="2" s="1"/>
  <c r="AK539" i="2"/>
  <c r="AL539" i="2" s="1"/>
  <c r="CD191" i="2"/>
  <c r="CE191" i="2" s="1"/>
  <c r="CD155" i="2"/>
  <c r="CE155" i="2" s="1"/>
  <c r="AK632" i="2"/>
  <c r="AL632" i="2" s="1"/>
  <c r="AT90" i="2"/>
  <c r="AU90" i="2" s="1"/>
  <c r="AK838" i="2"/>
  <c r="AL838" i="2" s="1"/>
  <c r="BC108" i="2"/>
  <c r="BD108" i="2" s="1"/>
  <c r="AK765" i="2"/>
  <c r="AL765" i="2" s="1"/>
  <c r="AK19" i="2"/>
  <c r="AL19" i="2" s="1"/>
  <c r="BL396" i="2"/>
  <c r="BM396" i="2" s="1"/>
  <c r="AK141" i="2"/>
  <c r="AL141" i="2" s="1"/>
  <c r="BL708" i="2"/>
  <c r="BM708" i="2" s="1"/>
  <c r="BU97" i="2"/>
  <c r="BV97" i="2" s="1"/>
  <c r="BL190" i="2"/>
  <c r="BM190" i="2" s="1"/>
  <c r="BU25" i="2"/>
  <c r="BV25" i="2" s="1"/>
  <c r="CD171" i="2"/>
  <c r="CE171" i="2" s="1"/>
  <c r="BL798" i="2"/>
  <c r="BM798" i="2" s="1"/>
  <c r="BU71" i="2"/>
  <c r="BV71" i="2" s="1"/>
  <c r="CD253" i="2"/>
  <c r="CE253" i="2" s="1"/>
  <c r="AK72" i="2"/>
  <c r="AL72" i="2" s="1"/>
  <c r="AK747" i="2"/>
  <c r="AL747" i="2" s="1"/>
  <c r="AK771" i="2"/>
  <c r="AL771" i="2" s="1"/>
  <c r="BC326" i="2"/>
  <c r="BD326" i="2" s="1"/>
  <c r="BL438" i="2"/>
  <c r="BM438" i="2" s="1"/>
  <c r="BC184" i="2"/>
  <c r="BD184" i="2" s="1"/>
  <c r="AK229" i="2"/>
  <c r="AL229" i="2" s="1"/>
  <c r="AK9" i="2"/>
  <c r="AL9" i="2" s="1"/>
  <c r="AK232" i="2"/>
  <c r="AL232" i="2" s="1"/>
  <c r="AK591" i="2"/>
  <c r="AL591" i="2" s="1"/>
  <c r="BC160" i="2"/>
  <c r="BD160" i="2" s="1"/>
  <c r="BC442" i="2"/>
  <c r="BD442" i="2" s="1"/>
  <c r="BC426" i="2"/>
  <c r="BD426" i="2" s="1"/>
  <c r="BC496" i="2"/>
  <c r="BD496" i="2" s="1"/>
  <c r="AK231" i="2"/>
  <c r="AL231" i="2" s="1"/>
  <c r="AK429" i="2"/>
  <c r="AL429" i="2" s="1"/>
  <c r="AK558" i="2"/>
  <c r="AL558" i="2" s="1"/>
  <c r="AT74" i="2"/>
  <c r="AU74" i="2" s="1"/>
  <c r="BL493" i="2"/>
  <c r="BM493" i="2" s="1"/>
  <c r="AK189" i="2"/>
  <c r="AL189" i="2" s="1"/>
  <c r="AK144" i="2"/>
  <c r="AL144" i="2" s="1"/>
  <c r="BL328" i="2"/>
  <c r="BM328" i="2" s="1"/>
  <c r="BL105" i="2"/>
  <c r="BM105" i="2" s="1"/>
  <c r="BC89" i="2"/>
  <c r="BD89" i="2" s="1"/>
  <c r="BL580" i="2"/>
  <c r="BM580" i="2" s="1"/>
  <c r="AK674" i="2"/>
  <c r="AL674" i="2" s="1"/>
  <c r="BL300" i="2"/>
  <c r="BM300" i="2" s="1"/>
  <c r="BL563" i="2"/>
  <c r="BM563" i="2" s="1"/>
  <c r="BL682" i="2"/>
  <c r="BM682" i="2" s="1"/>
  <c r="BC445" i="2"/>
  <c r="BD445" i="2" s="1"/>
  <c r="AK383" i="2"/>
  <c r="AL383" i="2" s="1"/>
  <c r="BC264" i="2"/>
  <c r="BD264" i="2" s="1"/>
  <c r="AK596" i="2"/>
  <c r="AL596" i="2" s="1"/>
  <c r="AK480" i="2"/>
  <c r="AL480" i="2" s="1"/>
  <c r="CD196" i="2"/>
  <c r="CE196" i="2" s="1"/>
  <c r="BC327" i="2"/>
  <c r="BD327" i="2" s="1"/>
  <c r="AT99" i="2"/>
  <c r="AU99" i="2" s="1"/>
  <c r="AK790" i="2"/>
  <c r="AL790" i="2" s="1"/>
  <c r="AK112" i="2"/>
  <c r="AL112" i="2" s="1"/>
  <c r="BC441" i="2"/>
  <c r="BD441" i="2" s="1"/>
  <c r="AK611" i="2"/>
  <c r="AL611" i="2" s="1"/>
  <c r="BL715" i="2"/>
  <c r="BM715" i="2" s="1"/>
  <c r="BL497" i="2"/>
  <c r="BM497" i="2" s="1"/>
  <c r="AT60" i="2"/>
  <c r="AU60" i="2" s="1"/>
  <c r="BC257" i="2"/>
  <c r="BD257" i="2" s="1"/>
  <c r="BC140" i="2"/>
  <c r="BD140" i="2" s="1"/>
  <c r="AK272" i="2"/>
  <c r="AL272" i="2" s="1"/>
  <c r="AK737" i="2"/>
  <c r="AL737" i="2" s="1"/>
  <c r="AK192" i="2"/>
  <c r="AL192" i="2" s="1"/>
  <c r="BL366" i="2"/>
  <c r="BM366" i="2" s="1"/>
  <c r="BL44" i="2"/>
  <c r="BM44" i="2" s="1"/>
  <c r="BL506" i="2"/>
  <c r="BM506" i="2" s="1"/>
  <c r="AK767" i="2"/>
  <c r="AL767" i="2" s="1"/>
  <c r="BU96" i="2"/>
  <c r="BV96" i="2" s="1"/>
  <c r="CD122" i="2"/>
  <c r="CE122" i="2" s="1"/>
  <c r="AB365" i="2"/>
  <c r="AC365" i="2" s="1"/>
  <c r="J293" i="2"/>
  <c r="K293" i="2" s="1"/>
  <c r="AB384" i="2"/>
  <c r="AC384" i="2" s="1"/>
  <c r="BL225" i="2"/>
  <c r="BM225" i="2" s="1"/>
  <c r="BL322" i="2"/>
  <c r="BM322" i="2" s="1"/>
  <c r="BL99" i="2"/>
  <c r="BM99" i="2" s="1"/>
  <c r="BU56" i="2"/>
  <c r="BV56" i="2" s="1"/>
  <c r="BU48" i="2"/>
  <c r="BV48" i="2" s="1"/>
  <c r="BL332" i="2"/>
  <c r="BM332" i="2" s="1"/>
  <c r="BL246" i="2"/>
  <c r="BM246" i="2" s="1"/>
  <c r="CD42" i="2"/>
  <c r="CE42" i="2" s="1"/>
  <c r="BL620" i="2"/>
  <c r="BM620" i="2" s="1"/>
  <c r="BL796" i="2"/>
  <c r="BM796" i="2" s="1"/>
  <c r="BL821" i="2"/>
  <c r="BM821" i="2" s="1"/>
  <c r="BL806" i="2"/>
  <c r="BM806" i="2" s="1"/>
  <c r="BL542" i="2"/>
  <c r="BM542" i="2" s="1"/>
  <c r="CD302" i="2"/>
  <c r="CE302" i="2" s="1"/>
  <c r="BC59" i="2"/>
  <c r="BD59" i="2" s="1"/>
  <c r="AK619" i="2"/>
  <c r="AL619" i="2" s="1"/>
  <c r="J566" i="2"/>
  <c r="K566" i="2" s="1"/>
  <c r="J103" i="2"/>
  <c r="K103" i="2" s="1"/>
  <c r="J554" i="2"/>
  <c r="K554" i="2" s="1"/>
  <c r="J275" i="2"/>
  <c r="K275" i="2" s="1"/>
  <c r="J815" i="2"/>
  <c r="K815" i="2" s="1"/>
  <c r="AB523" i="2"/>
  <c r="AC523" i="2" s="1"/>
  <c r="AB222" i="2"/>
  <c r="AC222" i="2" s="1"/>
  <c r="J641" i="2"/>
  <c r="K641" i="2" s="1"/>
  <c r="J284" i="2"/>
  <c r="K284" i="2" s="1"/>
  <c r="AB473" i="2"/>
  <c r="AC473" i="2" s="1"/>
  <c r="AB295" i="2"/>
  <c r="AC295" i="2" s="1"/>
  <c r="BL502" i="2"/>
  <c r="BM502" i="2" s="1"/>
  <c r="BL678" i="2"/>
  <c r="BM678" i="2" s="1"/>
  <c r="BL86" i="2"/>
  <c r="BM86" i="2" s="1"/>
  <c r="CD375" i="2"/>
  <c r="CE375" i="2" s="1"/>
  <c r="CD414" i="2"/>
  <c r="CE414" i="2" s="1"/>
  <c r="BL505" i="2"/>
  <c r="BM505" i="2" s="1"/>
  <c r="BL482" i="2"/>
  <c r="BM482" i="2" s="1"/>
  <c r="CD228" i="2"/>
  <c r="CE228" i="2" s="1"/>
  <c r="CD399" i="2"/>
  <c r="CE399" i="2" s="1"/>
  <c r="BU28" i="2"/>
  <c r="BV28" i="2" s="1"/>
  <c r="CD392" i="2"/>
  <c r="CE392" i="2" s="1"/>
  <c r="CD320" i="2"/>
  <c r="CE320" i="2" s="1"/>
  <c r="CD516" i="2"/>
  <c r="CE516" i="2" s="1"/>
  <c r="BU67" i="2"/>
  <c r="BV67" i="2" s="1"/>
  <c r="BL456" i="2"/>
  <c r="BM456" i="2" s="1"/>
  <c r="BL336" i="2"/>
  <c r="BM336" i="2" s="1"/>
  <c r="BL833" i="2"/>
  <c r="BM833" i="2" s="1"/>
  <c r="BL691" i="2"/>
  <c r="BM691" i="2" s="1"/>
  <c r="CD418" i="2"/>
  <c r="CE418" i="2" s="1"/>
  <c r="BL812" i="2"/>
  <c r="BM812" i="2" s="1"/>
  <c r="BL100" i="2"/>
  <c r="BM100" i="2" s="1"/>
  <c r="CD275" i="2"/>
  <c r="CE275" i="2" s="1"/>
  <c r="CD317" i="2"/>
  <c r="CE317" i="2" s="1"/>
  <c r="CD382" i="2"/>
  <c r="CE382" i="2" s="1"/>
  <c r="BL795" i="2"/>
  <c r="BM795" i="2" s="1"/>
  <c r="BL566" i="2"/>
  <c r="BM566" i="2" s="1"/>
  <c r="BL464" i="2"/>
  <c r="BM464" i="2" s="1"/>
  <c r="CD77" i="2"/>
  <c r="CE77" i="2" s="1"/>
  <c r="BL340" i="2"/>
  <c r="BM340" i="2" s="1"/>
  <c r="CD246" i="2"/>
  <c r="CE246" i="2" s="1"/>
  <c r="BL590" i="2"/>
  <c r="BM590" i="2" s="1"/>
  <c r="BL120" i="2"/>
  <c r="BM120" i="2" s="1"/>
  <c r="CD144" i="2"/>
  <c r="CE144" i="2" s="1"/>
  <c r="BL518" i="2"/>
  <c r="BM518" i="2" s="1"/>
  <c r="BL204" i="2"/>
  <c r="BM204" i="2" s="1"/>
  <c r="CD509" i="2"/>
  <c r="CE509" i="2" s="1"/>
  <c r="CD463" i="2"/>
  <c r="CE463" i="2" s="1"/>
  <c r="BL32" i="2"/>
  <c r="BM32" i="2" s="1"/>
  <c r="BL731" i="2"/>
  <c r="BM731" i="2" s="1"/>
  <c r="BL24" i="2"/>
  <c r="BM24" i="2" s="1"/>
  <c r="CD432" i="2"/>
  <c r="CE432" i="2" s="1"/>
  <c r="CD74" i="2"/>
  <c r="CE74" i="2" s="1"/>
  <c r="BL777" i="2"/>
  <c r="BM777" i="2" s="1"/>
  <c r="CD115" i="2"/>
  <c r="CE115" i="2" s="1"/>
  <c r="BL198" i="2"/>
  <c r="BM198" i="2" s="1"/>
  <c r="CD43" i="2"/>
  <c r="CE43" i="2" s="1"/>
  <c r="BL42" i="2"/>
  <c r="BM42" i="2" s="1"/>
  <c r="AK815" i="2"/>
  <c r="AL815" i="2" s="1"/>
  <c r="CD350" i="2"/>
  <c r="CE350" i="2" s="1"/>
  <c r="BC39" i="2"/>
  <c r="BD39" i="2" s="1"/>
  <c r="AK269" i="2"/>
  <c r="AL269" i="2" s="1"/>
  <c r="BC93" i="2"/>
  <c r="BD93" i="2" s="1"/>
  <c r="AT80" i="2"/>
  <c r="AU80" i="2" s="1"/>
  <c r="AK421" i="2"/>
  <c r="AL421" i="2" s="1"/>
  <c r="AK265" i="2"/>
  <c r="AL265" i="2" s="1"/>
  <c r="BC125" i="2"/>
  <c r="BD125" i="2" s="1"/>
  <c r="J423" i="2"/>
  <c r="K423" i="2" s="1"/>
  <c r="J38" i="2"/>
  <c r="K38" i="2" s="1"/>
  <c r="BL489" i="2"/>
  <c r="BM489" i="2" s="1"/>
  <c r="BL176" i="2"/>
  <c r="BM176" i="2" s="1"/>
  <c r="CD251" i="2"/>
  <c r="CE251" i="2" s="1"/>
  <c r="J761" i="2"/>
  <c r="K761" i="2" s="1"/>
  <c r="J580" i="2"/>
  <c r="K580" i="2" s="1"/>
  <c r="AB354" i="2"/>
  <c r="AC354" i="2" s="1"/>
  <c r="BU23" i="2"/>
  <c r="BV23" i="2" s="1"/>
  <c r="BL733" i="2"/>
  <c r="BM733" i="2" s="1"/>
  <c r="BL805" i="2"/>
  <c r="BM805" i="2" s="1"/>
  <c r="BL753" i="2"/>
  <c r="BM753" i="2" s="1"/>
  <c r="AK520" i="2"/>
  <c r="AL520" i="2" s="1"/>
  <c r="J445" i="2"/>
  <c r="K445" i="2" s="1"/>
  <c r="AB510" i="2"/>
  <c r="AC510" i="2" s="1"/>
  <c r="AB190" i="2"/>
  <c r="AC190" i="2" s="1"/>
  <c r="J651" i="2"/>
  <c r="K651" i="2" s="1"/>
  <c r="J478" i="2"/>
  <c r="K478" i="2" s="1"/>
  <c r="J173" i="2"/>
  <c r="K173" i="2" s="1"/>
  <c r="J544" i="2"/>
  <c r="K544" i="2" s="1"/>
  <c r="S37" i="2"/>
  <c r="T37" i="2" s="1"/>
  <c r="AB476" i="2"/>
  <c r="AC476" i="2" s="1"/>
  <c r="J347" i="2"/>
  <c r="K347" i="2" s="1"/>
  <c r="BL80" i="2"/>
  <c r="BM80" i="2" s="1"/>
  <c r="BL503" i="2"/>
  <c r="BM503" i="2" s="1"/>
  <c r="BL405" i="2"/>
  <c r="BM405" i="2" s="1"/>
  <c r="BL341" i="2"/>
  <c r="BM341" i="2" s="1"/>
  <c r="CD413" i="2"/>
  <c r="CE413" i="2" s="1"/>
  <c r="BL840" i="2"/>
  <c r="BM840" i="2" s="1"/>
  <c r="BL828" i="2"/>
  <c r="BM828" i="2" s="1"/>
  <c r="BL722" i="2"/>
  <c r="BM722" i="2" s="1"/>
  <c r="BU58" i="2"/>
  <c r="BV58" i="2" s="1"/>
  <c r="BL570" i="2"/>
  <c r="BM570" i="2" s="1"/>
  <c r="BL7" i="2"/>
  <c r="BM7" i="2" s="1"/>
  <c r="CD299" i="2"/>
  <c r="CE299" i="2" s="1"/>
  <c r="CD426" i="2"/>
  <c r="CE426" i="2" s="1"/>
  <c r="CD18" i="2"/>
  <c r="CE18" i="2" s="1"/>
  <c r="BL510" i="2"/>
  <c r="BM510" i="2" s="1"/>
  <c r="BL88" i="2"/>
  <c r="BM88" i="2" s="1"/>
  <c r="BL269" i="2"/>
  <c r="BM269" i="2" s="1"/>
  <c r="BL486" i="2"/>
  <c r="BM486" i="2" s="1"/>
  <c r="CD345" i="2"/>
  <c r="CE345" i="2" s="1"/>
  <c r="BL579" i="2"/>
  <c r="BM579" i="2" s="1"/>
  <c r="BL263" i="2"/>
  <c r="BM263" i="2" s="1"/>
  <c r="CD287" i="2"/>
  <c r="CE287" i="2" s="1"/>
  <c r="CD273" i="2"/>
  <c r="CE273" i="2" s="1"/>
  <c r="BL621" i="2"/>
  <c r="BM621" i="2" s="1"/>
  <c r="BC307" i="2"/>
  <c r="BD307" i="2" s="1"/>
  <c r="BL728" i="2"/>
  <c r="BM728" i="2" s="1"/>
  <c r="BL272" i="2"/>
  <c r="BM272" i="2" s="1"/>
  <c r="CD24" i="2"/>
  <c r="CE24" i="2" s="1"/>
  <c r="BL92" i="2"/>
  <c r="BM92" i="2" s="1"/>
  <c r="CD282" i="2"/>
  <c r="CE282" i="2" s="1"/>
  <c r="BL348" i="2"/>
  <c r="BM348" i="2" s="1"/>
  <c r="BL159" i="2"/>
  <c r="BM159" i="2" s="1"/>
  <c r="BL757" i="2"/>
  <c r="BM757" i="2" s="1"/>
  <c r="BL749" i="2"/>
  <c r="BM749" i="2" s="1"/>
  <c r="CD278" i="2"/>
  <c r="CE278" i="2" s="1"/>
  <c r="BL466" i="2"/>
  <c r="BM466" i="2" s="1"/>
  <c r="BL82" i="2"/>
  <c r="BM82" i="2" s="1"/>
  <c r="BL193" i="2"/>
  <c r="BM193" i="2" s="1"/>
  <c r="CD153" i="2"/>
  <c r="CE153" i="2" s="1"/>
  <c r="CD242" i="2"/>
  <c r="CE242" i="2" s="1"/>
  <c r="CD147" i="2"/>
  <c r="CE147" i="2" s="1"/>
  <c r="BL208" i="2"/>
  <c r="BM208" i="2" s="1"/>
  <c r="CD490" i="2"/>
  <c r="CE490" i="2" s="1"/>
  <c r="BU83" i="2"/>
  <c r="BV83" i="2" s="1"/>
  <c r="BL809" i="2"/>
  <c r="BM809" i="2" s="1"/>
  <c r="BL683" i="2"/>
  <c r="BM683" i="2" s="1"/>
  <c r="BL375" i="2"/>
  <c r="BM375" i="2" s="1"/>
  <c r="BC498" i="2"/>
  <c r="BD498" i="2" s="1"/>
  <c r="BL169" i="2"/>
  <c r="BM169" i="2" s="1"/>
  <c r="BC487" i="2"/>
  <c r="BD487" i="2" s="1"/>
  <c r="BC121" i="2"/>
  <c r="BD121" i="2" s="1"/>
  <c r="AK505" i="2"/>
  <c r="AL505" i="2" s="1"/>
  <c r="AK756" i="2"/>
  <c r="AL756" i="2" s="1"/>
  <c r="AK426" i="2"/>
  <c r="AL426" i="2" s="1"/>
  <c r="AK444" i="2"/>
  <c r="AL444" i="2" s="1"/>
  <c r="J387" i="2"/>
  <c r="K387" i="2" s="1"/>
  <c r="S34" i="2"/>
  <c r="T34" i="2" s="1"/>
  <c r="S74" i="2"/>
  <c r="T74" i="2" s="1"/>
  <c r="J787" i="2"/>
  <c r="K787" i="2" s="1"/>
  <c r="AB507" i="2"/>
  <c r="AC507" i="2" s="1"/>
  <c r="J448" i="2"/>
  <c r="K448" i="2" s="1"/>
  <c r="AB420" i="2"/>
  <c r="AC420" i="2" s="1"/>
  <c r="AB242" i="2"/>
  <c r="AC242" i="2" s="1"/>
  <c r="J161" i="2"/>
  <c r="K161" i="2" s="1"/>
  <c r="J34" i="2"/>
  <c r="K34" i="2" s="1"/>
  <c r="J658" i="2"/>
  <c r="K658" i="2" s="1"/>
  <c r="J564" i="2"/>
  <c r="K564" i="2" s="1"/>
  <c r="J414" i="2"/>
  <c r="K414" i="2" s="1"/>
  <c r="J314" i="2"/>
  <c r="K314" i="2" s="1"/>
  <c r="AB266" i="2"/>
  <c r="AC266" i="2" s="1"/>
  <c r="AB157" i="2"/>
  <c r="AC157" i="2" s="1"/>
  <c r="J23" i="2"/>
  <c r="K23" i="2" s="1"/>
  <c r="J708" i="2"/>
  <c r="K708" i="2" s="1"/>
  <c r="J453" i="2"/>
  <c r="K453" i="2" s="1"/>
  <c r="AB403" i="2"/>
  <c r="AC403" i="2" s="1"/>
  <c r="AB206" i="2"/>
  <c r="AC206" i="2" s="1"/>
  <c r="J724" i="2"/>
  <c r="K724" i="2" s="1"/>
  <c r="J324" i="2"/>
  <c r="K324" i="2" s="1"/>
  <c r="AB61" i="2"/>
  <c r="AC61" i="2" s="1"/>
  <c r="J410" i="2"/>
  <c r="K410" i="2" s="1"/>
  <c r="J694" i="2"/>
  <c r="K694" i="2" s="1"/>
  <c r="AB169" i="2"/>
  <c r="AC169" i="2" s="1"/>
  <c r="J636" i="2"/>
  <c r="K636" i="2" s="1"/>
  <c r="J562" i="2"/>
  <c r="K562" i="2" s="1"/>
  <c r="J62" i="2"/>
  <c r="K62" i="2" s="1"/>
  <c r="J117" i="2"/>
  <c r="K117" i="2" s="1"/>
  <c r="J788" i="2"/>
  <c r="K788" i="2" s="1"/>
  <c r="J789" i="2"/>
  <c r="K789" i="2" s="1"/>
  <c r="J457" i="2"/>
  <c r="K457" i="2" s="1"/>
  <c r="AB418" i="2"/>
  <c r="AC418" i="2" s="1"/>
  <c r="AB244" i="2"/>
  <c r="AC244" i="2" s="1"/>
  <c r="J215" i="2"/>
  <c r="K215" i="2" s="1"/>
  <c r="J108" i="2"/>
  <c r="K108" i="2" s="1"/>
  <c r="S16" i="2"/>
  <c r="T16" i="2" s="1"/>
  <c r="J629" i="2"/>
  <c r="K629" i="2" s="1"/>
  <c r="J727" i="2"/>
  <c r="K727" i="2" s="1"/>
  <c r="J417" i="2"/>
  <c r="K417" i="2" s="1"/>
  <c r="J380" i="2"/>
  <c r="K380" i="2" s="1"/>
  <c r="AB226" i="2"/>
  <c r="AC226" i="2" s="1"/>
  <c r="J112" i="2"/>
  <c r="K112" i="2" s="1"/>
  <c r="J16" i="2"/>
  <c r="K16" i="2" s="1"/>
  <c r="J827" i="2"/>
  <c r="K827" i="2" s="1"/>
  <c r="J526" i="2"/>
  <c r="K526" i="2" s="1"/>
  <c r="J439" i="2"/>
  <c r="K439" i="2" s="1"/>
  <c r="J172" i="2"/>
  <c r="K172" i="2" s="1"/>
  <c r="AB524" i="2"/>
  <c r="AC524" i="2" s="1"/>
  <c r="AB322" i="2"/>
  <c r="AC322" i="2" s="1"/>
  <c r="J33" i="2"/>
  <c r="K33" i="2" s="1"/>
  <c r="J308" i="2"/>
  <c r="K308" i="2" s="1"/>
  <c r="J726" i="2"/>
  <c r="K726" i="2" s="1"/>
  <c r="AB217" i="2"/>
  <c r="AC217" i="2" s="1"/>
  <c r="J572" i="2"/>
  <c r="K572" i="2" s="1"/>
  <c r="J266" i="2"/>
  <c r="K266" i="2" s="1"/>
  <c r="J689" i="2"/>
  <c r="K689" i="2" s="1"/>
  <c r="J186" i="2"/>
  <c r="K186" i="2" s="1"/>
  <c r="J801" i="2"/>
  <c r="K801" i="2" s="1"/>
  <c r="J779" i="2"/>
  <c r="K779" i="2" s="1"/>
  <c r="J600" i="2"/>
  <c r="K600" i="2" s="1"/>
  <c r="AB416" i="2"/>
  <c r="AC416" i="2" s="1"/>
  <c r="J247" i="2"/>
  <c r="K247" i="2" s="1"/>
  <c r="J225" i="2"/>
  <c r="K225" i="2" s="1"/>
  <c r="S111" i="2"/>
  <c r="T111" i="2" s="1"/>
  <c r="J746" i="2"/>
  <c r="K746" i="2" s="1"/>
  <c r="J718" i="2"/>
  <c r="K718" i="2" s="1"/>
  <c r="J539" i="2"/>
  <c r="K539" i="2" s="1"/>
  <c r="J419" i="2"/>
  <c r="K419" i="2" s="1"/>
  <c r="J409" i="2"/>
  <c r="K409" i="2" s="1"/>
  <c r="J187" i="2"/>
  <c r="K187" i="2" s="1"/>
  <c r="AB68" i="2"/>
  <c r="AC68" i="2" s="1"/>
  <c r="AB35" i="2"/>
  <c r="AC35" i="2" s="1"/>
  <c r="J638" i="2"/>
  <c r="K638" i="2" s="1"/>
  <c r="J484" i="2"/>
  <c r="K484" i="2" s="1"/>
  <c r="AB319" i="2"/>
  <c r="AC319" i="2" s="1"/>
  <c r="AB213" i="2"/>
  <c r="AC213" i="2" s="1"/>
  <c r="J481" i="2"/>
  <c r="K481" i="2" s="1"/>
  <c r="J224" i="2"/>
  <c r="K224" i="2" s="1"/>
  <c r="J722" i="2"/>
  <c r="K722" i="2" s="1"/>
  <c r="J262" i="2"/>
  <c r="K262" i="2" s="1"/>
  <c r="AB530" i="2"/>
  <c r="AC530" i="2" s="1"/>
  <c r="S82" i="2"/>
  <c r="T82" i="2" s="1"/>
  <c r="AB394" i="2"/>
  <c r="AC394" i="2" s="1"/>
  <c r="J315" i="2"/>
  <c r="K315" i="2" s="1"/>
  <c r="AB32" i="2"/>
  <c r="AC32" i="2" s="1"/>
  <c r="J684" i="2"/>
  <c r="K684" i="2" s="1"/>
  <c r="J714" i="2"/>
  <c r="K714" i="2" s="1"/>
  <c r="J458" i="2"/>
  <c r="K458" i="2" s="1"/>
  <c r="J706" i="2"/>
  <c r="K706" i="2" s="1"/>
  <c r="J681" i="2"/>
  <c r="K681" i="2" s="1"/>
  <c r="J503" i="2"/>
  <c r="K503" i="2" s="1"/>
  <c r="AB373" i="2"/>
  <c r="AC373" i="2" s="1"/>
  <c r="AB294" i="2"/>
  <c r="AC294" i="2" s="1"/>
  <c r="AB185" i="2"/>
  <c r="AC185" i="2" s="1"/>
  <c r="S40" i="2"/>
  <c r="T40" i="2" s="1"/>
  <c r="J813" i="2"/>
  <c r="K813" i="2" s="1"/>
  <c r="J830" i="2"/>
  <c r="K830" i="2" s="1"/>
  <c r="J451" i="2"/>
  <c r="K451" i="2" s="1"/>
  <c r="J412" i="2"/>
  <c r="K412" i="2" s="1"/>
  <c r="J339" i="2"/>
  <c r="K339" i="2" s="1"/>
  <c r="J174" i="2"/>
  <c r="K174" i="2" s="1"/>
  <c r="J140" i="2"/>
  <c r="K140" i="2" s="1"/>
  <c r="AB73" i="2"/>
  <c r="AC73" i="2" s="1"/>
  <c r="J625" i="2"/>
  <c r="K625" i="2" s="1"/>
  <c r="J518" i="2"/>
  <c r="K518" i="2" s="1"/>
  <c r="J366" i="2"/>
  <c r="K366" i="2" s="1"/>
  <c r="J54" i="2"/>
  <c r="K54" i="2" s="1"/>
  <c r="J471" i="2"/>
  <c r="K471" i="2" s="1"/>
  <c r="J214" i="2"/>
  <c r="K214" i="2" s="1"/>
  <c r="J767" i="2"/>
  <c r="K767" i="2" s="1"/>
  <c r="J212" i="2"/>
  <c r="K212" i="2" s="1"/>
  <c r="AB481" i="2"/>
  <c r="AC481" i="2" s="1"/>
  <c r="S96" i="2"/>
  <c r="T96" i="2" s="1"/>
  <c r="AB388" i="2"/>
  <c r="AC388" i="2" s="1"/>
  <c r="AB437" i="2"/>
  <c r="AC437" i="2" s="1"/>
  <c r="J133" i="2"/>
  <c r="K133" i="2" s="1"/>
  <c r="J219" i="2"/>
  <c r="K219" i="2" s="1"/>
  <c r="AB64" i="2"/>
  <c r="AC64" i="2" s="1"/>
  <c r="J758" i="2"/>
  <c r="K758" i="2" s="1"/>
  <c r="J687" i="2"/>
  <c r="K687" i="2" s="1"/>
  <c r="J592" i="2"/>
  <c r="K592" i="2" s="1"/>
  <c r="J322" i="2"/>
  <c r="K322" i="2" s="1"/>
  <c r="J282" i="2"/>
  <c r="K282" i="2" s="1"/>
  <c r="J231" i="2"/>
  <c r="K231" i="2" s="1"/>
  <c r="AB13" i="2"/>
  <c r="AC13" i="2" s="1"/>
  <c r="J819" i="2"/>
  <c r="K819" i="2" s="1"/>
  <c r="J841" i="2"/>
  <c r="K841" i="2" s="1"/>
  <c r="AB493" i="2"/>
  <c r="AC493" i="2" s="1"/>
  <c r="AB411" i="2"/>
  <c r="AC411" i="2" s="1"/>
  <c r="AB306" i="2"/>
  <c r="AC306" i="2" s="1"/>
  <c r="AB202" i="2"/>
  <c r="AC202" i="2" s="1"/>
  <c r="J104" i="2"/>
  <c r="K104" i="2" s="1"/>
  <c r="S72" i="2"/>
  <c r="T72" i="2" s="1"/>
  <c r="J543" i="2"/>
  <c r="K543" i="2" s="1"/>
  <c r="AB521" i="2"/>
  <c r="AC521" i="2" s="1"/>
  <c r="AB352" i="2"/>
  <c r="AC352" i="2" s="1"/>
  <c r="S27" i="2"/>
  <c r="T27" i="2" s="1"/>
  <c r="AB395" i="2"/>
  <c r="AC395" i="2" s="1"/>
  <c r="J122" i="2"/>
  <c r="K122" i="2" s="1"/>
  <c r="J590" i="2"/>
  <c r="K590" i="2" s="1"/>
  <c r="S121" i="2"/>
  <c r="T121" i="2" s="1"/>
  <c r="J449" i="2"/>
  <c r="K449" i="2" s="1"/>
  <c r="S81" i="2"/>
  <c r="T81" i="2" s="1"/>
  <c r="J623" i="2"/>
  <c r="K623" i="2" s="1"/>
  <c r="AB148" i="2"/>
  <c r="AC148" i="2" s="1"/>
  <c r="AB75" i="2"/>
  <c r="AC75" i="2" s="1"/>
  <c r="AB136" i="2"/>
  <c r="AC136" i="2" s="1"/>
  <c r="J317" i="2"/>
  <c r="K317" i="2" s="1"/>
  <c r="J640" i="2"/>
  <c r="K640" i="2" s="1"/>
  <c r="S79" i="2"/>
  <c r="T79" i="2" s="1"/>
  <c r="J97" i="2"/>
  <c r="K97" i="2" s="1"/>
  <c r="J137" i="2"/>
  <c r="K137" i="2" s="1"/>
  <c r="J294" i="2"/>
  <c r="K294" i="2" s="1"/>
  <c r="J258" i="2"/>
  <c r="K258" i="2" s="1"/>
  <c r="AB318" i="2"/>
  <c r="AC318" i="2" s="1"/>
  <c r="AB336" i="2"/>
  <c r="AC336" i="2" s="1"/>
  <c r="AB432" i="2"/>
  <c r="AC432" i="2" s="1"/>
  <c r="AB438" i="2"/>
  <c r="AC438" i="2" s="1"/>
  <c r="AB505" i="2"/>
  <c r="AC505" i="2" s="1"/>
  <c r="J647" i="2"/>
  <c r="K647" i="2" s="1"/>
  <c r="J605" i="2"/>
  <c r="K605" i="2" s="1"/>
  <c r="J733" i="2"/>
  <c r="K733" i="2" s="1"/>
  <c r="J825" i="2"/>
  <c r="K825" i="2" s="1"/>
  <c r="J844" i="2"/>
  <c r="K844" i="2" s="1"/>
  <c r="J838" i="2"/>
  <c r="K838" i="2" s="1"/>
  <c r="AB16" i="2"/>
  <c r="AC16" i="2" s="1"/>
  <c r="J30" i="2"/>
  <c r="K30" i="2" s="1"/>
  <c r="AB139" i="2"/>
  <c r="AC139" i="2" s="1"/>
  <c r="AB156" i="2"/>
  <c r="AC156" i="2" s="1"/>
  <c r="S107" i="2"/>
  <c r="T107" i="2" s="1"/>
  <c r="J244" i="2"/>
  <c r="K244" i="2" s="1"/>
  <c r="J205" i="2"/>
  <c r="K205" i="2" s="1"/>
  <c r="AB309" i="2"/>
  <c r="AC309" i="2" s="1"/>
  <c r="J263" i="2"/>
  <c r="K263" i="2" s="1"/>
  <c r="AB387" i="2"/>
  <c r="AC387" i="2" s="1"/>
  <c r="AB396" i="2"/>
  <c r="AC396" i="2" s="1"/>
  <c r="AB478" i="2"/>
  <c r="AC478" i="2" s="1"/>
  <c r="J396" i="2"/>
  <c r="K396" i="2" s="1"/>
  <c r="AB471" i="2"/>
  <c r="AC471" i="2" s="1"/>
  <c r="J483" i="2"/>
  <c r="K483" i="2" s="1"/>
  <c r="AB532" i="2"/>
  <c r="AC532" i="2" s="1"/>
  <c r="J702" i="2"/>
  <c r="K702" i="2" s="1"/>
  <c r="J828" i="2"/>
  <c r="K828" i="2" s="1"/>
  <c r="J690" i="2"/>
  <c r="K690" i="2" s="1"/>
  <c r="J25" i="2"/>
  <c r="K25" i="2" s="1"/>
  <c r="J68" i="2"/>
  <c r="K68" i="2" s="1"/>
  <c r="AB48" i="2"/>
  <c r="AC48" i="2" s="1"/>
  <c r="AB56" i="2"/>
  <c r="AC56" i="2" s="1"/>
  <c r="S112" i="2"/>
  <c r="T112" i="2" s="1"/>
  <c r="J121" i="2"/>
  <c r="K121" i="2" s="1"/>
  <c r="J216" i="2"/>
  <c r="K216" i="2" s="1"/>
  <c r="J274" i="2"/>
  <c r="K274" i="2" s="1"/>
  <c r="J361" i="2"/>
  <c r="K361" i="2" s="1"/>
  <c r="J341" i="2"/>
  <c r="K341" i="2" s="1"/>
  <c r="AB435" i="2"/>
  <c r="AC435" i="2" s="1"/>
  <c r="J406" i="2"/>
  <c r="K406" i="2" s="1"/>
  <c r="AB516" i="2"/>
  <c r="AC516" i="2" s="1"/>
  <c r="AB522" i="2"/>
  <c r="AC522" i="2" s="1"/>
  <c r="J664" i="2"/>
  <c r="K664" i="2" s="1"/>
  <c r="J615" i="2"/>
  <c r="K615" i="2" s="1"/>
  <c r="J764" i="2"/>
  <c r="K764" i="2" s="1"/>
  <c r="J797" i="2"/>
  <c r="K797" i="2" s="1"/>
  <c r="J611" i="2"/>
  <c r="K611" i="2" s="1"/>
  <c r="AB5" i="2"/>
  <c r="AC5" i="2" s="1"/>
  <c r="J37" i="2"/>
  <c r="K37" i="2" s="1"/>
  <c r="J35" i="2"/>
  <c r="K35" i="2" s="1"/>
  <c r="AB118" i="2"/>
  <c r="AC118" i="2" s="1"/>
  <c r="AB88" i="2"/>
  <c r="AC88" i="2" s="1"/>
  <c r="J141" i="2"/>
  <c r="K141" i="2" s="1"/>
  <c r="J164" i="2"/>
  <c r="K164" i="2" s="1"/>
  <c r="J321" i="2"/>
  <c r="K321" i="2" s="1"/>
  <c r="AB364" i="2"/>
  <c r="AC364" i="2" s="1"/>
  <c r="AB445" i="2"/>
  <c r="AC445" i="2" s="1"/>
  <c r="AB413" i="2"/>
  <c r="AC413" i="2" s="1"/>
  <c r="AB480" i="2"/>
  <c r="AC480" i="2" s="1"/>
  <c r="J477" i="2"/>
  <c r="K477" i="2" s="1"/>
  <c r="J617" i="2"/>
  <c r="K617" i="2" s="1"/>
  <c r="S35" i="2"/>
  <c r="T35" i="2" s="1"/>
  <c r="J51" i="2"/>
  <c r="K51" i="2" s="1"/>
  <c r="J57" i="2"/>
  <c r="K57" i="2" s="1"/>
  <c r="J86" i="2"/>
  <c r="K86" i="2" s="1"/>
  <c r="AB173" i="2"/>
  <c r="AC173" i="2" s="1"/>
  <c r="J185" i="2"/>
  <c r="K185" i="2" s="1"/>
  <c r="AB129" i="2"/>
  <c r="AC129" i="2" s="1"/>
  <c r="J223" i="2"/>
  <c r="K223" i="2" s="1"/>
  <c r="AB236" i="2"/>
  <c r="AC236" i="2" s="1"/>
  <c r="J335" i="2"/>
  <c r="K335" i="2" s="1"/>
  <c r="J307" i="2"/>
  <c r="K307" i="2" s="1"/>
  <c r="AB378" i="2"/>
  <c r="AC378" i="2" s="1"/>
  <c r="AB123" i="2"/>
  <c r="AC123" i="2" s="1"/>
  <c r="S101" i="2"/>
  <c r="T101" i="2" s="1"/>
  <c r="AB103" i="2"/>
  <c r="AC103" i="2" s="1"/>
  <c r="AB329" i="2"/>
  <c r="AC329" i="2" s="1"/>
  <c r="J745" i="2"/>
  <c r="K745" i="2" s="1"/>
  <c r="J74" i="2"/>
  <c r="K74" i="2" s="1"/>
  <c r="J114" i="2"/>
  <c r="K114" i="2" s="1"/>
  <c r="J206" i="2"/>
  <c r="K206" i="2" s="1"/>
  <c r="AB250" i="2"/>
  <c r="AC250" i="2" s="1"/>
  <c r="AB302" i="2"/>
  <c r="AC302" i="2" s="1"/>
  <c r="J382" i="2"/>
  <c r="K382" i="2" s="1"/>
  <c r="J377" i="2"/>
  <c r="K377" i="2" s="1"/>
  <c r="AB456" i="2"/>
  <c r="AC456" i="2" s="1"/>
  <c r="AB504" i="2"/>
  <c r="AC504" i="2" s="1"/>
  <c r="AB461" i="2"/>
  <c r="AC461" i="2" s="1"/>
  <c r="J607" i="2"/>
  <c r="K607" i="2" s="1"/>
  <c r="AB538" i="2"/>
  <c r="AC538" i="2" s="1"/>
  <c r="J796" i="2"/>
  <c r="K796" i="2" s="1"/>
  <c r="J699" i="2"/>
  <c r="K699" i="2" s="1"/>
  <c r="J781" i="2"/>
  <c r="K781" i="2" s="1"/>
  <c r="J836" i="2"/>
  <c r="K836" i="2" s="1"/>
  <c r="S45" i="2"/>
  <c r="T45" i="2" s="1"/>
  <c r="S69" i="2"/>
  <c r="T69" i="2" s="1"/>
  <c r="AB96" i="2"/>
  <c r="AC96" i="2" s="1"/>
  <c r="AB84" i="2"/>
  <c r="AC84" i="2" s="1"/>
  <c r="AB162" i="2"/>
  <c r="AC162" i="2" s="1"/>
  <c r="AB182" i="2"/>
  <c r="AC182" i="2" s="1"/>
  <c r="J156" i="2"/>
  <c r="K156" i="2" s="1"/>
  <c r="J251" i="2"/>
  <c r="K251" i="2" s="1"/>
  <c r="J305" i="2"/>
  <c r="K305" i="2" s="1"/>
  <c r="AB332" i="2"/>
  <c r="AC332" i="2" s="1"/>
  <c r="AB338" i="2"/>
  <c r="AC338" i="2" s="1"/>
  <c r="J434" i="2"/>
  <c r="K434" i="2" s="1"/>
  <c r="J441" i="2"/>
  <c r="K441" i="2" s="1"/>
  <c r="J522" i="2"/>
  <c r="K522" i="2" s="1"/>
  <c r="J533" i="2"/>
  <c r="K533" i="2" s="1"/>
  <c r="J588" i="2"/>
  <c r="K588" i="2" s="1"/>
  <c r="J816" i="2"/>
  <c r="K816" i="2" s="1"/>
  <c r="J693" i="2"/>
  <c r="K693" i="2" s="1"/>
  <c r="J773" i="2"/>
  <c r="K773" i="2" s="1"/>
  <c r="J63" i="2"/>
  <c r="K63" i="2" s="1"/>
  <c r="S17" i="2"/>
  <c r="T17" i="2" s="1"/>
  <c r="S100" i="2"/>
  <c r="T100" i="2" s="1"/>
  <c r="AB116" i="2"/>
  <c r="AC116" i="2" s="1"/>
  <c r="J87" i="2"/>
  <c r="K87" i="2" s="1"/>
  <c r="AB200" i="2"/>
  <c r="AC200" i="2" s="1"/>
  <c r="J250" i="2"/>
  <c r="K250" i="2" s="1"/>
  <c r="J334" i="2"/>
  <c r="K334" i="2" s="1"/>
  <c r="AB310" i="2"/>
  <c r="AC310" i="2" s="1"/>
  <c r="AB311" i="2"/>
  <c r="AC311" i="2" s="1"/>
  <c r="J391" i="2"/>
  <c r="K391" i="2" s="1"/>
  <c r="AB518" i="2"/>
  <c r="AC518" i="2" s="1"/>
  <c r="AB477" i="2"/>
  <c r="AC477" i="2" s="1"/>
  <c r="AB467" i="2"/>
  <c r="AC467" i="2" s="1"/>
  <c r="J613" i="2"/>
  <c r="K613" i="2" s="1"/>
  <c r="J550" i="2"/>
  <c r="K550" i="2" s="1"/>
  <c r="J810" i="2"/>
  <c r="K810" i="2" s="1"/>
  <c r="J839" i="2"/>
  <c r="K839" i="2" s="1"/>
  <c r="J621" i="2"/>
  <c r="K621" i="2" s="1"/>
  <c r="J26" i="2"/>
  <c r="K26" i="2" s="1"/>
  <c r="AB79" i="2"/>
  <c r="AC79" i="2" s="1"/>
  <c r="J105" i="2"/>
  <c r="K105" i="2" s="1"/>
  <c r="J168" i="2"/>
  <c r="K168" i="2" s="1"/>
  <c r="J116" i="2"/>
  <c r="K116" i="2" s="1"/>
  <c r="AB189" i="2"/>
  <c r="AC189" i="2" s="1"/>
  <c r="AB220" i="2"/>
  <c r="AC220" i="2" s="1"/>
  <c r="AB279" i="2"/>
  <c r="AC279" i="2" s="1"/>
  <c r="AB324" i="2"/>
  <c r="AC324" i="2" s="1"/>
  <c r="AB323" i="2"/>
  <c r="AC323" i="2" s="1"/>
  <c r="J399" i="2"/>
  <c r="K399" i="2" s="1"/>
  <c r="J475" i="2"/>
  <c r="K475" i="2" s="1"/>
  <c r="AB529" i="2"/>
  <c r="AC529" i="2" s="1"/>
  <c r="J576" i="2"/>
  <c r="K576" i="2" s="1"/>
  <c r="J546" i="2"/>
  <c r="K546" i="2" s="1"/>
  <c r="S67" i="2"/>
  <c r="T67" i="2" s="1"/>
  <c r="J11" i="2"/>
  <c r="K11" i="2" s="1"/>
  <c r="AB9" i="2"/>
  <c r="AC9" i="2" s="1"/>
  <c r="S105" i="2"/>
  <c r="T105" i="2" s="1"/>
  <c r="J96" i="2"/>
  <c r="K96" i="2" s="1"/>
  <c r="AB216" i="2"/>
  <c r="AC216" i="2" s="1"/>
  <c r="AB186" i="2"/>
  <c r="AC186" i="2" s="1"/>
  <c r="J270" i="2"/>
  <c r="K270" i="2" s="1"/>
  <c r="J300" i="2"/>
  <c r="K300" i="2" s="1"/>
  <c r="J378" i="2"/>
  <c r="K378" i="2" s="1"/>
  <c r="J373" i="2"/>
  <c r="K373" i="2" s="1"/>
  <c r="AB31" i="2"/>
  <c r="AC31" i="2" s="1"/>
  <c r="AB87" i="2"/>
  <c r="AC87" i="2" s="1"/>
  <c r="AB198" i="2"/>
  <c r="AC198" i="2" s="1"/>
  <c r="AB334" i="2"/>
  <c r="AC334" i="2" s="1"/>
  <c r="J591" i="2"/>
  <c r="K591" i="2" s="1"/>
  <c r="J29" i="2"/>
  <c r="K29" i="2" s="1"/>
  <c r="J107" i="2"/>
  <c r="K107" i="2" s="1"/>
  <c r="J179" i="2"/>
  <c r="K179" i="2" s="1"/>
  <c r="J246" i="2"/>
  <c r="K246" i="2" s="1"/>
  <c r="AB351" i="2"/>
  <c r="AC351" i="2" s="1"/>
  <c r="J331" i="2"/>
  <c r="K331" i="2" s="1"/>
  <c r="J420" i="2"/>
  <c r="K420" i="2" s="1"/>
  <c r="J390" i="2"/>
  <c r="K390" i="2" s="1"/>
  <c r="J461" i="2"/>
  <c r="K461" i="2" s="1"/>
  <c r="J507" i="2"/>
  <c r="K507" i="2" s="1"/>
  <c r="J752" i="2"/>
  <c r="K752" i="2" s="1"/>
  <c r="J603" i="2"/>
  <c r="K603" i="2" s="1"/>
  <c r="J654" i="2"/>
  <c r="K654" i="2" s="1"/>
  <c r="J791" i="2"/>
  <c r="K791" i="2" s="1"/>
  <c r="J833" i="2"/>
  <c r="K833" i="2" s="1"/>
  <c r="AB12" i="2"/>
  <c r="AC12" i="2" s="1"/>
  <c r="AB85" i="2"/>
  <c r="AC85" i="2" s="1"/>
  <c r="J22" i="2"/>
  <c r="K22" i="2" s="1"/>
  <c r="J144" i="2"/>
  <c r="K144" i="2" s="1"/>
  <c r="AB138" i="2"/>
  <c r="AC138" i="2" s="1"/>
  <c r="AB194" i="2"/>
  <c r="AC194" i="2" s="1"/>
  <c r="AB277" i="2"/>
  <c r="AC277" i="2" s="1"/>
  <c r="J201" i="2"/>
  <c r="K201" i="2" s="1"/>
  <c r="AB301" i="2"/>
  <c r="AC301" i="2" s="1"/>
  <c r="J312" i="2"/>
  <c r="K312" i="2" s="1"/>
  <c r="AB391" i="2"/>
  <c r="AC391" i="2" s="1"/>
  <c r="AB386" i="2"/>
  <c r="AC386" i="2" s="1"/>
  <c r="J459" i="2"/>
  <c r="K459" i="2" s="1"/>
  <c r="AB457" i="2"/>
  <c r="AC457" i="2" s="1"/>
  <c r="J455" i="2"/>
  <c r="K455" i="2" s="1"/>
  <c r="J574" i="2"/>
  <c r="K574" i="2" s="1"/>
  <c r="J760" i="2"/>
  <c r="K760" i="2" s="1"/>
  <c r="J667" i="2"/>
  <c r="K667" i="2" s="1"/>
  <c r="J790" i="2"/>
  <c r="K790" i="2" s="1"/>
  <c r="J709" i="2"/>
  <c r="K709" i="2" s="1"/>
  <c r="J19" i="2"/>
  <c r="K19" i="2" s="1"/>
  <c r="S31" i="2"/>
  <c r="T31" i="2" s="1"/>
  <c r="AB155" i="2"/>
  <c r="AC155" i="2" s="1"/>
  <c r="AB163" i="2"/>
  <c r="AC163" i="2" s="1"/>
  <c r="S110" i="2"/>
  <c r="T110" i="2" s="1"/>
  <c r="J257" i="2"/>
  <c r="K257" i="2" s="1"/>
  <c r="J290" i="2"/>
  <c r="K290" i="2" s="1"/>
  <c r="J271" i="2"/>
  <c r="K271" i="2" s="1"/>
  <c r="AB372" i="2"/>
  <c r="AC372" i="2" s="1"/>
  <c r="J362" i="2"/>
  <c r="K362" i="2" s="1"/>
  <c r="J427" i="2"/>
  <c r="K427" i="2" s="1"/>
  <c r="AB470" i="2"/>
  <c r="AC470" i="2" s="1"/>
  <c r="AB527" i="2"/>
  <c r="AC527" i="2" s="1"/>
  <c r="J519" i="2"/>
  <c r="K519" i="2" s="1"/>
  <c r="J542" i="2"/>
  <c r="K542" i="2" s="1"/>
  <c r="J622" i="2"/>
  <c r="K622" i="2" s="1"/>
  <c r="J677" i="2"/>
  <c r="K677" i="2" s="1"/>
  <c r="J814" i="2"/>
  <c r="K814" i="2" s="1"/>
  <c r="J646" i="2"/>
  <c r="K646" i="2" s="1"/>
  <c r="J69" i="2"/>
  <c r="K69" i="2" s="1"/>
  <c r="AB19" i="2"/>
  <c r="AC19" i="2" s="1"/>
  <c r="J160" i="2"/>
  <c r="K160" i="2" s="1"/>
  <c r="S103" i="2"/>
  <c r="T103" i="2" s="1"/>
  <c r="J209" i="2"/>
  <c r="K209" i="2" s="1"/>
  <c r="AB137" i="2"/>
  <c r="AC137" i="2" s="1"/>
  <c r="AB260" i="2"/>
  <c r="AC260" i="2" s="1"/>
  <c r="AB276" i="2"/>
  <c r="AC276" i="2" s="1"/>
  <c r="AB379" i="2"/>
  <c r="AC379" i="2" s="1"/>
  <c r="AB371" i="2"/>
  <c r="AC371" i="2" s="1"/>
  <c r="J430" i="2"/>
  <c r="K430" i="2" s="1"/>
  <c r="J426" i="2"/>
  <c r="K426" i="2" s="1"/>
  <c r="J476" i="2"/>
  <c r="K476" i="2" s="1"/>
  <c r="J492" i="2"/>
  <c r="K492" i="2" s="1"/>
  <c r="J620" i="2"/>
  <c r="K620" i="2" s="1"/>
  <c r="J7" i="2"/>
  <c r="K7" i="2" s="1"/>
  <c r="J39" i="2"/>
  <c r="K39" i="2" s="1"/>
  <c r="S46" i="2"/>
  <c r="T46" i="2" s="1"/>
  <c r="J138" i="2"/>
  <c r="K138" i="2" s="1"/>
  <c r="AB132" i="2"/>
  <c r="AC132" i="2" s="1"/>
  <c r="AB168" i="2"/>
  <c r="AC168" i="2" s="1"/>
  <c r="AB232" i="2"/>
  <c r="AC232" i="2" s="1"/>
  <c r="AB272" i="2"/>
  <c r="AC272" i="2" s="1"/>
  <c r="J278" i="2"/>
  <c r="K278" i="2" s="1"/>
  <c r="J421" i="2"/>
  <c r="K421" i="2" s="1"/>
  <c r="J253" i="2"/>
  <c r="K253" i="2" s="1"/>
  <c r="AB54" i="2"/>
  <c r="AC54" i="2" s="1"/>
  <c r="J43" i="2"/>
  <c r="K43" i="2" s="1"/>
  <c r="J190" i="2"/>
  <c r="K190" i="2" s="1"/>
  <c r="J418" i="2"/>
  <c r="K418" i="2" s="1"/>
  <c r="J786" i="2"/>
  <c r="K786" i="2" s="1"/>
  <c r="J21" i="2"/>
  <c r="K21" i="2" s="1"/>
  <c r="J83" i="2"/>
  <c r="K83" i="2" s="1"/>
  <c r="AB191" i="2"/>
  <c r="AC191" i="2" s="1"/>
  <c r="AB264" i="2"/>
  <c r="AC264" i="2" s="1"/>
  <c r="AB307" i="2"/>
  <c r="AC307" i="2" s="1"/>
  <c r="J424" i="2"/>
  <c r="K424" i="2" s="1"/>
  <c r="J354" i="2"/>
  <c r="K354" i="2" s="1"/>
  <c r="AB442" i="2"/>
  <c r="AC442" i="2" s="1"/>
  <c r="AB513" i="2"/>
  <c r="AC513" i="2" s="1"/>
  <c r="J463" i="2"/>
  <c r="K463" i="2" s="1"/>
  <c r="J587" i="2"/>
  <c r="K587" i="2" s="1"/>
  <c r="J705" i="2"/>
  <c r="K705" i="2" s="1"/>
  <c r="J783" i="2"/>
  <c r="K783" i="2" s="1"/>
  <c r="J676" i="2"/>
  <c r="K676" i="2" s="1"/>
  <c r="J792" i="2"/>
  <c r="K792" i="2" s="1"/>
  <c r="J28" i="2"/>
  <c r="K28" i="2" s="1"/>
  <c r="AB38" i="2"/>
  <c r="AC38" i="2" s="1"/>
  <c r="J44" i="2"/>
  <c r="K44" i="2" s="1"/>
  <c r="AB70" i="2"/>
  <c r="AC70" i="2" s="1"/>
  <c r="J90" i="2"/>
  <c r="K90" i="2" s="1"/>
  <c r="S104" i="2"/>
  <c r="T104" i="2" s="1"/>
  <c r="J193" i="2"/>
  <c r="K193" i="2" s="1"/>
  <c r="AB247" i="2"/>
  <c r="AC247" i="2" s="1"/>
  <c r="J268" i="2"/>
  <c r="K268" i="2" s="1"/>
  <c r="J353" i="2"/>
  <c r="K353" i="2" s="1"/>
  <c r="J338" i="2"/>
  <c r="K338" i="2" s="1"/>
  <c r="AB426" i="2"/>
  <c r="AC426" i="2" s="1"/>
  <c r="J398" i="2"/>
  <c r="K398" i="2" s="1"/>
  <c r="J511" i="2"/>
  <c r="K511" i="2" s="1"/>
  <c r="J512" i="2"/>
  <c r="K512" i="2" s="1"/>
  <c r="J657" i="2"/>
  <c r="K657" i="2" s="1"/>
  <c r="J612" i="2"/>
  <c r="K612" i="2" s="1"/>
  <c r="J803" i="2"/>
  <c r="K803" i="2" s="1"/>
  <c r="J832" i="2"/>
  <c r="K832" i="2" s="1"/>
  <c r="J795" i="2"/>
  <c r="K795" i="2" s="1"/>
  <c r="J48" i="2"/>
  <c r="K48" i="2" s="1"/>
  <c r="S87" i="2"/>
  <c r="T87" i="2" s="1"/>
  <c r="AB98" i="2"/>
  <c r="AC98" i="2" s="1"/>
  <c r="S88" i="2"/>
  <c r="T88" i="2" s="1"/>
  <c r="AB201" i="2"/>
  <c r="AC201" i="2" s="1"/>
  <c r="J171" i="2"/>
  <c r="K171" i="2" s="1"/>
  <c r="AB258" i="2"/>
  <c r="AC258" i="2" s="1"/>
  <c r="J306" i="2"/>
  <c r="K306" i="2" s="1"/>
  <c r="AB321" i="2"/>
  <c r="AC321" i="2" s="1"/>
  <c r="J304" i="2"/>
  <c r="K304" i="2" s="1"/>
  <c r="J480" i="2"/>
  <c r="K480" i="2" s="1"/>
  <c r="AB424" i="2"/>
  <c r="AC424" i="2" s="1"/>
  <c r="J473" i="2"/>
  <c r="K473" i="2" s="1"/>
  <c r="J489" i="2"/>
  <c r="K489" i="2" s="1"/>
  <c r="J598" i="2"/>
  <c r="K598" i="2" s="1"/>
  <c r="AB543" i="2"/>
  <c r="AC543" i="2" s="1"/>
  <c r="J806" i="2"/>
  <c r="K806" i="2" s="1"/>
  <c r="J707" i="2"/>
  <c r="K707" i="2" s="1"/>
  <c r="J628" i="2"/>
  <c r="K628" i="2" s="1"/>
  <c r="S26" i="2"/>
  <c r="T26" i="2" s="1"/>
  <c r="S32" i="2"/>
  <c r="T32" i="2" s="1"/>
  <c r="AB100" i="2"/>
  <c r="AC100" i="2" s="1"/>
  <c r="AB40" i="2"/>
  <c r="AC40" i="2" s="1"/>
  <c r="AB114" i="2"/>
  <c r="AC114" i="2" s="1"/>
  <c r="J203" i="2"/>
  <c r="K203" i="2" s="1"/>
  <c r="AB300" i="2"/>
  <c r="AC300" i="2" s="1"/>
  <c r="AB325" i="2"/>
  <c r="AC325" i="2" s="1"/>
  <c r="J323" i="2"/>
  <c r="K323" i="2" s="1"/>
  <c r="AB305" i="2"/>
  <c r="AC305" i="2" s="1"/>
  <c r="AB482" i="2"/>
  <c r="AC482" i="2" s="1"/>
  <c r="AB466" i="2"/>
  <c r="AC466" i="2" s="1"/>
  <c r="J515" i="2"/>
  <c r="K515" i="2" s="1"/>
  <c r="AB448" i="2"/>
  <c r="AC448" i="2" s="1"/>
  <c r="AB542" i="2"/>
  <c r="AC542" i="2" s="1"/>
  <c r="S28" i="2"/>
  <c r="T28" i="2" s="1"/>
  <c r="J6" i="2"/>
  <c r="K6" i="2" s="1"/>
  <c r="S106" i="2"/>
  <c r="T106" i="2" s="1"/>
  <c r="S66" i="2"/>
  <c r="T66" i="2" s="1"/>
  <c r="S94" i="2"/>
  <c r="T94" i="2" s="1"/>
  <c r="J217" i="2"/>
  <c r="K217" i="2" s="1"/>
  <c r="AB184" i="2"/>
  <c r="AC184" i="2" s="1"/>
  <c r="J327" i="2"/>
  <c r="K327" i="2" s="1"/>
  <c r="J326" i="2"/>
  <c r="K326" i="2" s="1"/>
  <c r="AB273" i="2"/>
  <c r="AC273" i="2" s="1"/>
  <c r="J81" i="2"/>
  <c r="K81" i="2" s="1"/>
  <c r="J9" i="2"/>
  <c r="K9" i="2" s="1"/>
  <c r="J281" i="2"/>
  <c r="K281" i="2" s="1"/>
  <c r="J428" i="2"/>
  <c r="K428" i="2" s="1"/>
  <c r="J794" i="2"/>
  <c r="K794" i="2" s="1"/>
  <c r="AB25" i="2"/>
  <c r="AC25" i="2" s="1"/>
  <c r="J139" i="2"/>
  <c r="K139" i="2" s="1"/>
  <c r="J213" i="2"/>
  <c r="K213" i="2" s="1"/>
  <c r="J310" i="2"/>
  <c r="K310" i="2" s="1"/>
  <c r="AB353" i="2"/>
  <c r="AC353" i="2" s="1"/>
  <c r="AB350" i="2"/>
  <c r="AC350" i="2" s="1"/>
  <c r="AB421" i="2"/>
  <c r="AC421" i="2" s="1"/>
  <c r="AB434" i="2"/>
  <c r="AC434" i="2" s="1"/>
  <c r="AB501" i="2"/>
  <c r="AC501" i="2" s="1"/>
  <c r="J529" i="2"/>
  <c r="K529" i="2" s="1"/>
  <c r="J567" i="2"/>
  <c r="K567" i="2" s="1"/>
  <c r="J719" i="2"/>
  <c r="K719" i="2" s="1"/>
  <c r="J642" i="2"/>
  <c r="K642" i="2" s="1"/>
  <c r="J774" i="2"/>
  <c r="K774" i="2" s="1"/>
  <c r="J602" i="2"/>
  <c r="K602" i="2" s="1"/>
  <c r="AB50" i="2"/>
  <c r="AC50" i="2" s="1"/>
  <c r="S8" i="2"/>
  <c r="T8" i="2" s="1"/>
  <c r="J76" i="2"/>
  <c r="K76" i="2" s="1"/>
  <c r="J99" i="2"/>
  <c r="K99" i="2" s="1"/>
  <c r="J152" i="2"/>
  <c r="K152" i="2" s="1"/>
  <c r="J180" i="2"/>
  <c r="K180" i="2" s="1"/>
  <c r="AB248" i="2"/>
  <c r="AC248" i="2" s="1"/>
  <c r="J285" i="2"/>
  <c r="K285" i="2" s="1"/>
  <c r="AB312" i="2"/>
  <c r="AC312" i="2" s="1"/>
  <c r="J309" i="2"/>
  <c r="K309" i="2" s="1"/>
  <c r="AB308" i="2"/>
  <c r="AC308" i="2" s="1"/>
  <c r="J375" i="2"/>
  <c r="K375" i="2" s="1"/>
  <c r="AB474" i="2"/>
  <c r="AC474" i="2" s="1"/>
  <c r="AB463" i="2"/>
  <c r="AC463" i="2" s="1"/>
  <c r="AB464" i="2"/>
  <c r="AC464" i="2" s="1"/>
  <c r="J610" i="2"/>
  <c r="K610" i="2" s="1"/>
  <c r="J548" i="2"/>
  <c r="K548" i="2" s="1"/>
  <c r="J675" i="2"/>
  <c r="K675" i="2" s="1"/>
  <c r="J701" i="2"/>
  <c r="K701" i="2" s="1"/>
  <c r="J15" i="2"/>
  <c r="K15" i="2" s="1"/>
  <c r="J17" i="2"/>
  <c r="K17" i="2" s="1"/>
  <c r="S24" i="2"/>
  <c r="T24" i="2" s="1"/>
  <c r="J147" i="2"/>
  <c r="K147" i="2" s="1"/>
  <c r="AB147" i="2"/>
  <c r="AC147" i="2" s="1"/>
  <c r="J182" i="2"/>
  <c r="K182" i="2" s="1"/>
  <c r="J220" i="2"/>
  <c r="K220" i="2" s="1"/>
  <c r="J301" i="2"/>
  <c r="K301" i="2" s="1"/>
  <c r="AB271" i="2"/>
  <c r="AC271" i="2" s="1"/>
  <c r="J367" i="2"/>
  <c r="K367" i="2" s="1"/>
  <c r="J356" i="2"/>
  <c r="K356" i="2" s="1"/>
  <c r="J415" i="2"/>
  <c r="K415" i="2" s="1"/>
  <c r="J462" i="2"/>
  <c r="K462" i="2" s="1"/>
  <c r="AB511" i="2"/>
  <c r="AC511" i="2" s="1"/>
  <c r="AB544" i="2"/>
  <c r="AC544" i="2" s="1"/>
  <c r="J599" i="2"/>
  <c r="K599" i="2" s="1"/>
  <c r="J751" i="2"/>
  <c r="K751" i="2" s="1"/>
  <c r="J662" i="2"/>
  <c r="K662" i="2" s="1"/>
  <c r="J785" i="2"/>
  <c r="K785" i="2" s="1"/>
  <c r="J770" i="2"/>
  <c r="K770" i="2" s="1"/>
  <c r="J52" i="2"/>
  <c r="K52" i="2" s="1"/>
  <c r="S6" i="2"/>
  <c r="T6" i="2" s="1"/>
  <c r="AB165" i="2"/>
  <c r="AC165" i="2" s="1"/>
  <c r="AB108" i="2"/>
  <c r="AC108" i="2" s="1"/>
  <c r="AB183" i="2"/>
  <c r="AC183" i="2" s="1"/>
  <c r="J181" i="2"/>
  <c r="K181" i="2" s="1"/>
  <c r="J264" i="2"/>
  <c r="K264" i="2" s="1"/>
  <c r="AB274" i="2"/>
  <c r="AC274" i="2" s="1"/>
  <c r="AB374" i="2"/>
  <c r="AC374" i="2" s="1"/>
  <c r="AB357" i="2"/>
  <c r="AC357" i="2" s="1"/>
  <c r="J425" i="2"/>
  <c r="K425" i="2" s="1"/>
  <c r="J404" i="2"/>
  <c r="K404" i="2" s="1"/>
  <c r="AB488" i="2"/>
  <c r="AC488" i="2" s="1"/>
  <c r="AB487" i="2"/>
  <c r="AC487" i="2" s="1"/>
  <c r="J834" i="2"/>
  <c r="K834" i="2" s="1"/>
  <c r="J70" i="2"/>
  <c r="K70" i="2" s="1"/>
  <c r="AB20" i="2"/>
  <c r="AC20" i="2" s="1"/>
  <c r="J163" i="2"/>
  <c r="K163" i="2" s="1"/>
  <c r="J120" i="2"/>
  <c r="K120" i="2" s="1"/>
  <c r="AB124" i="2"/>
  <c r="AC124" i="2" s="1"/>
  <c r="J149" i="2"/>
  <c r="K149" i="2" s="1"/>
  <c r="J226" i="2"/>
  <c r="K226" i="2" s="1"/>
  <c r="AB270" i="2"/>
  <c r="AC270" i="2" s="1"/>
  <c r="J330" i="2"/>
  <c r="K330" i="2" s="1"/>
  <c r="AB158" i="2"/>
  <c r="AC158" i="2" s="1"/>
  <c r="J64" i="2"/>
  <c r="K64" i="2" s="1"/>
  <c r="AB55" i="2"/>
  <c r="AC55" i="2" s="1"/>
  <c r="AB239" i="2"/>
  <c r="AC239" i="2" s="1"/>
  <c r="J433" i="2"/>
  <c r="K433" i="2" s="1"/>
  <c r="J771" i="2"/>
  <c r="K771" i="2" s="1"/>
  <c r="J75" i="2"/>
  <c r="K75" i="2" s="1"/>
  <c r="J82" i="2"/>
  <c r="K82" i="2" s="1"/>
  <c r="J125" i="2"/>
  <c r="K125" i="2" s="1"/>
  <c r="J260" i="2"/>
  <c r="K260" i="2" s="1"/>
  <c r="J432" i="2"/>
  <c r="K432" i="2" s="1"/>
  <c r="J413" i="2"/>
  <c r="K413" i="2" s="1"/>
  <c r="AB460" i="2"/>
  <c r="AC460" i="2" s="1"/>
  <c r="AB410" i="2"/>
  <c r="AC410" i="2" s="1"/>
  <c r="J469" i="2"/>
  <c r="K469" i="2" s="1"/>
  <c r="AB475" i="2"/>
  <c r="AC475" i="2" s="1"/>
  <c r="J531" i="2"/>
  <c r="K531" i="2" s="1"/>
  <c r="J692" i="2"/>
  <c r="K692" i="2" s="1"/>
  <c r="J807" i="2"/>
  <c r="K807" i="2" s="1"/>
  <c r="J829" i="2"/>
  <c r="K829" i="2" s="1"/>
  <c r="J551" i="2"/>
  <c r="K551" i="2" s="1"/>
  <c r="S9" i="2"/>
  <c r="T9" i="2" s="1"/>
  <c r="J24" i="2"/>
  <c r="K24" i="2" s="1"/>
  <c r="J27" i="2"/>
  <c r="K27" i="2" s="1"/>
  <c r="S115" i="2"/>
  <c r="T115" i="2" s="1"/>
  <c r="S90" i="2"/>
  <c r="T90" i="2" s="1"/>
  <c r="AB205" i="2"/>
  <c r="AC205" i="2" s="1"/>
  <c r="AB167" i="2"/>
  <c r="AC167" i="2" s="1"/>
  <c r="AB255" i="2"/>
  <c r="AC255" i="2" s="1"/>
  <c r="AB262" i="2"/>
  <c r="AC262" i="2" s="1"/>
  <c r="J369" i="2"/>
  <c r="K369" i="2" s="1"/>
  <c r="AB360" i="2"/>
  <c r="AC360" i="2" s="1"/>
  <c r="AB423" i="2"/>
  <c r="AC423" i="2" s="1"/>
  <c r="AB444" i="2"/>
  <c r="AC444" i="2" s="1"/>
  <c r="J520" i="2"/>
  <c r="K520" i="2" s="1"/>
  <c r="AB512" i="2"/>
  <c r="AC512" i="2" s="1"/>
  <c r="AB539" i="2"/>
  <c r="AC539" i="2" s="1"/>
  <c r="J609" i="2"/>
  <c r="K609" i="2" s="1"/>
  <c r="J800" i="2"/>
  <c r="K800" i="2" s="1"/>
  <c r="J808" i="2"/>
  <c r="K808" i="2" s="1"/>
  <c r="S30" i="2"/>
  <c r="T30" i="2" s="1"/>
  <c r="J41" i="2"/>
  <c r="K41" i="2" s="1"/>
  <c r="S47" i="2"/>
  <c r="T47" i="2" s="1"/>
  <c r="J72" i="2"/>
  <c r="K72" i="2" s="1"/>
  <c r="AB105" i="2"/>
  <c r="AC105" i="2" s="1"/>
  <c r="AB207" i="2"/>
  <c r="AC207" i="2" s="1"/>
  <c r="AB175" i="2"/>
  <c r="AC175" i="2" s="1"/>
  <c r="AB320" i="2"/>
  <c r="AC320" i="2" s="1"/>
  <c r="AB268" i="2"/>
  <c r="AC268" i="2" s="1"/>
  <c r="J393" i="2"/>
  <c r="K393" i="2" s="1"/>
  <c r="AB417" i="2"/>
  <c r="AC417" i="2" s="1"/>
  <c r="AB502" i="2"/>
  <c r="AC502" i="2" s="1"/>
  <c r="AB402" i="2"/>
  <c r="AC402" i="2" s="1"/>
  <c r="AB485" i="2"/>
  <c r="AC485" i="2" s="1"/>
  <c r="J485" i="2"/>
  <c r="K485" i="2" s="1"/>
  <c r="J536" i="2"/>
  <c r="K536" i="2" s="1"/>
  <c r="J723" i="2"/>
  <c r="K723" i="2" s="1"/>
  <c r="J749" i="2"/>
  <c r="K749" i="2" s="1"/>
  <c r="J840" i="2"/>
  <c r="K840" i="2" s="1"/>
  <c r="AB10" i="2"/>
  <c r="AC10" i="2" s="1"/>
  <c r="J738" i="2"/>
  <c r="K738" i="2" s="1"/>
  <c r="S59" i="2"/>
  <c r="T59" i="2" s="1"/>
  <c r="S84" i="2"/>
  <c r="T84" i="2" s="1"/>
  <c r="S50" i="2"/>
  <c r="T50" i="2" s="1"/>
  <c r="AB59" i="2"/>
  <c r="AC59" i="2" s="1"/>
  <c r="J698" i="2"/>
  <c r="K698" i="2" s="1"/>
  <c r="J822" i="2"/>
  <c r="K822" i="2" s="1"/>
  <c r="J768" i="2"/>
  <c r="K768" i="2" s="1"/>
  <c r="J661" i="2"/>
  <c r="K661" i="2" s="1"/>
  <c r="J728" i="2"/>
  <c r="K728" i="2" s="1"/>
  <c r="AB469" i="2"/>
  <c r="AC469" i="2" s="1"/>
  <c r="AB459" i="2"/>
  <c r="AC459" i="2" s="1"/>
  <c r="J506" i="2"/>
  <c r="K506" i="2" s="1"/>
  <c r="AB439" i="2"/>
  <c r="AC439" i="2" s="1"/>
  <c r="J394" i="2"/>
  <c r="K394" i="2" s="1"/>
  <c r="J401" i="2"/>
  <c r="K401" i="2" s="1"/>
  <c r="J288" i="2"/>
  <c r="K288" i="2" s="1"/>
  <c r="AB278" i="2"/>
  <c r="AC278" i="2" s="1"/>
  <c r="AB208" i="2"/>
  <c r="AC208" i="2" s="1"/>
  <c r="S124" i="2"/>
  <c r="T124" i="2" s="1"/>
  <c r="S70" i="2"/>
  <c r="T70" i="2" s="1"/>
  <c r="J93" i="2"/>
  <c r="K93" i="2" s="1"/>
  <c r="S53" i="2"/>
  <c r="T53" i="2" s="1"/>
  <c r="J40" i="2"/>
  <c r="K40" i="2" s="1"/>
  <c r="J805" i="2"/>
  <c r="K805" i="2" s="1"/>
  <c r="J812" i="2"/>
  <c r="K812" i="2" s="1"/>
  <c r="J811" i="2"/>
  <c r="K811" i="2" s="1"/>
  <c r="J782" i="2"/>
  <c r="K782" i="2" s="1"/>
  <c r="J632" i="2"/>
  <c r="K632" i="2" s="1"/>
  <c r="J557" i="2"/>
  <c r="K557" i="2" s="1"/>
  <c r="AB528" i="2"/>
  <c r="AC528" i="2" s="1"/>
  <c r="AB489" i="2"/>
  <c r="AC489" i="2" s="1"/>
  <c r="J514" i="2"/>
  <c r="K514" i="2" s="1"/>
  <c r="J364" i="2"/>
  <c r="K364" i="2" s="1"/>
  <c r="J344" i="2"/>
  <c r="K344" i="2" s="1"/>
  <c r="AB328" i="2"/>
  <c r="AC328" i="2" s="1"/>
  <c r="J279" i="2"/>
  <c r="K279" i="2" s="1"/>
  <c r="AB177" i="2"/>
  <c r="AC177" i="2" s="1"/>
  <c r="J157" i="2"/>
  <c r="K157" i="2" s="1"/>
  <c r="AB128" i="2"/>
  <c r="AC128" i="2" s="1"/>
  <c r="J130" i="2"/>
  <c r="K130" i="2" s="1"/>
  <c r="AB107" i="2"/>
  <c r="AC107" i="2" s="1"/>
  <c r="S5" i="2"/>
  <c r="T5" i="2" s="1"/>
  <c r="AB30" i="2"/>
  <c r="AC30" i="2" s="1"/>
  <c r="J804" i="2"/>
  <c r="K804" i="2" s="1"/>
  <c r="J776" i="2"/>
  <c r="K776" i="2" s="1"/>
  <c r="J614" i="2"/>
  <c r="K614" i="2" s="1"/>
  <c r="J577" i="2"/>
  <c r="K577" i="2" s="1"/>
  <c r="J568" i="2"/>
  <c r="K568" i="2" s="1"/>
  <c r="J411" i="2"/>
  <c r="K411" i="2" s="1"/>
  <c r="AB430" i="2"/>
  <c r="AC430" i="2" s="1"/>
  <c r="AB380" i="2"/>
  <c r="AC380" i="2" s="1"/>
  <c r="J280" i="2"/>
  <c r="K280" i="2" s="1"/>
  <c r="J197" i="2"/>
  <c r="K197" i="2" s="1"/>
  <c r="AB102" i="2"/>
  <c r="AC102" i="2" s="1"/>
  <c r="J13" i="2"/>
  <c r="K13" i="2" s="1"/>
  <c r="J561" i="2"/>
  <c r="K561" i="2" s="1"/>
  <c r="AB348" i="2"/>
  <c r="AC348" i="2" s="1"/>
  <c r="J272" i="2"/>
  <c r="K272" i="2" s="1"/>
  <c r="AB160" i="2"/>
  <c r="AC160" i="2" s="1"/>
  <c r="S13" i="2"/>
  <c r="T13" i="2" s="1"/>
  <c r="J798" i="2"/>
  <c r="K798" i="2" s="1"/>
  <c r="J586" i="2"/>
  <c r="K586" i="2" s="1"/>
  <c r="J429" i="2"/>
  <c r="K429" i="2" s="1"/>
  <c r="AB161" i="2"/>
  <c r="AC161" i="2" s="1"/>
  <c r="S29" i="2"/>
  <c r="T29" i="2" s="1"/>
  <c r="J747" i="2"/>
  <c r="K747" i="2" s="1"/>
  <c r="AB508" i="2"/>
  <c r="AC508" i="2" s="1"/>
  <c r="J365" i="2"/>
  <c r="K365" i="2" s="1"/>
  <c r="J210" i="2"/>
  <c r="K210" i="2" s="1"/>
  <c r="S12" i="2"/>
  <c r="T12" i="2" s="1"/>
  <c r="J784" i="2"/>
  <c r="K784" i="2" s="1"/>
  <c r="J452" i="2"/>
  <c r="K452" i="2" s="1"/>
  <c r="AB385" i="2"/>
  <c r="AC385" i="2" s="1"/>
  <c r="AB94" i="2"/>
  <c r="AC94" i="2" s="1"/>
  <c r="S63" i="2"/>
  <c r="T63" i="2" s="1"/>
  <c r="J527" i="2"/>
  <c r="K527" i="2" s="1"/>
  <c r="J351" i="2"/>
  <c r="K351" i="2" s="1"/>
  <c r="AB80" i="2"/>
  <c r="AC80" i="2" s="1"/>
  <c r="AB259" i="2"/>
  <c r="AC259" i="2" s="1"/>
  <c r="S51" i="2"/>
  <c r="T51" i="2" s="1"/>
  <c r="J45" i="2"/>
  <c r="K45" i="2" s="1"/>
  <c r="S78" i="2"/>
  <c r="T78" i="2" s="1"/>
  <c r="J721" i="2"/>
  <c r="K721" i="2" s="1"/>
  <c r="J624" i="2"/>
  <c r="K624" i="2" s="1"/>
  <c r="J49" i="2"/>
  <c r="K49" i="2" s="1"/>
  <c r="J826" i="2"/>
  <c r="K826" i="2" s="1"/>
  <c r="J650" i="2"/>
  <c r="K650" i="2" s="1"/>
  <c r="J597" i="2"/>
  <c r="K597" i="2" s="1"/>
  <c r="J766" i="2"/>
  <c r="K766" i="2" s="1"/>
  <c r="J513" i="2"/>
  <c r="K513" i="2" s="1"/>
  <c r="J496" i="2"/>
  <c r="K496" i="2" s="1"/>
  <c r="J435" i="2"/>
  <c r="K435" i="2" s="1"/>
  <c r="J446" i="2"/>
  <c r="K446" i="2" s="1"/>
  <c r="J336" i="2"/>
  <c r="K336" i="2" s="1"/>
  <c r="J349" i="2"/>
  <c r="K349" i="2" s="1"/>
  <c r="AB251" i="2"/>
  <c r="AC251" i="2" s="1"/>
  <c r="AB235" i="2"/>
  <c r="AC235" i="2" s="1"/>
  <c r="AB143" i="2"/>
  <c r="AC143" i="2" s="1"/>
  <c r="J195" i="2"/>
  <c r="K195" i="2" s="1"/>
  <c r="AB134" i="2"/>
  <c r="AC134" i="2" s="1"/>
  <c r="S116" i="2"/>
  <c r="T116" i="2" s="1"/>
  <c r="S25" i="2"/>
  <c r="T25" i="2" s="1"/>
  <c r="S75" i="2"/>
  <c r="T75" i="2" s="1"/>
  <c r="J732" i="2"/>
  <c r="K732" i="2" s="1"/>
  <c r="J748" i="2"/>
  <c r="K748" i="2" s="1"/>
  <c r="J757" i="2"/>
  <c r="K757" i="2" s="1"/>
  <c r="J700" i="2"/>
  <c r="K700" i="2" s="1"/>
  <c r="J559" i="2"/>
  <c r="K559" i="2" s="1"/>
  <c r="J606" i="2"/>
  <c r="K606" i="2" s="1"/>
  <c r="J487" i="2"/>
  <c r="K487" i="2" s="1"/>
  <c r="J488" i="2"/>
  <c r="K488" i="2" s="1"/>
  <c r="J444" i="2"/>
  <c r="K444" i="2" s="1"/>
  <c r="AB331" i="2"/>
  <c r="AC331" i="2" s="1"/>
  <c r="AB303" i="2"/>
  <c r="AC303" i="2" s="1"/>
  <c r="AB284" i="2"/>
  <c r="AC284" i="2" s="1"/>
  <c r="J358" i="2"/>
  <c r="K358" i="2" s="1"/>
  <c r="AB234" i="2"/>
  <c r="AC234" i="2" s="1"/>
  <c r="J221" i="2"/>
  <c r="K221" i="2" s="1"/>
  <c r="S98" i="2"/>
  <c r="T98" i="2" s="1"/>
  <c r="J80" i="2"/>
  <c r="K80" i="2" s="1"/>
  <c r="J56" i="2"/>
  <c r="K56" i="2" s="1"/>
  <c r="S41" i="2"/>
  <c r="T41" i="2" s="1"/>
  <c r="J12" i="2"/>
  <c r="K12" i="2" s="1"/>
  <c r="J755" i="2"/>
  <c r="K755" i="2" s="1"/>
  <c r="J837" i="2"/>
  <c r="K837" i="2" s="1"/>
  <c r="J547" i="2"/>
  <c r="K547" i="2" s="1"/>
  <c r="AB497" i="2"/>
  <c r="AC497" i="2" s="1"/>
  <c r="AB491" i="2"/>
  <c r="AC491" i="2" s="1"/>
  <c r="AB468" i="2"/>
  <c r="AC468" i="2" s="1"/>
  <c r="AB515" i="2"/>
  <c r="AC515" i="2" s="1"/>
  <c r="J325" i="2"/>
  <c r="K325" i="2" s="1"/>
  <c r="AB238" i="2"/>
  <c r="AC238" i="2" s="1"/>
  <c r="J132" i="2"/>
  <c r="K132" i="2" s="1"/>
  <c r="AB76" i="2"/>
  <c r="AC76" i="2" s="1"/>
  <c r="J717" i="2"/>
  <c r="K717" i="2" s="1"/>
  <c r="AB519" i="2"/>
  <c r="AC519" i="2" s="1"/>
  <c r="AB316" i="2"/>
  <c r="AC316" i="2" s="1"/>
  <c r="AB267" i="2"/>
  <c r="AC267" i="2" s="1"/>
  <c r="AB209" i="2"/>
  <c r="AC209" i="2" s="1"/>
  <c r="S49" i="2"/>
  <c r="T49" i="2" s="1"/>
  <c r="J715" i="2"/>
  <c r="K715" i="2" s="1"/>
  <c r="AB536" i="2"/>
  <c r="AC536" i="2" s="1"/>
  <c r="AB343" i="2"/>
  <c r="AC343" i="2" s="1"/>
  <c r="AB215" i="2"/>
  <c r="AC215" i="2" s="1"/>
  <c r="J79" i="2"/>
  <c r="K79" i="2" s="1"/>
  <c r="J652" i="2"/>
  <c r="K652" i="2" s="1"/>
  <c r="AB465" i="2"/>
  <c r="AC465" i="2" s="1"/>
  <c r="J320" i="2"/>
  <c r="K320" i="2" s="1"/>
  <c r="AB144" i="2"/>
  <c r="AC144" i="2" s="1"/>
  <c r="S64" i="2"/>
  <c r="T64" i="2" s="1"/>
  <c r="J691" i="2"/>
  <c r="K691" i="2" s="1"/>
  <c r="AB520" i="2"/>
  <c r="AC520" i="2" s="1"/>
  <c r="AB361" i="2"/>
  <c r="AC361" i="2" s="1"/>
  <c r="J115" i="2"/>
  <c r="K115" i="2" s="1"/>
  <c r="AB90" i="2"/>
  <c r="AC90" i="2" s="1"/>
  <c r="S83" i="2"/>
  <c r="T83" i="2" s="1"/>
  <c r="J376" i="2"/>
  <c r="K376" i="2" s="1"/>
  <c r="J227" i="2"/>
  <c r="K227" i="2" s="1"/>
  <c r="J109" i="2"/>
  <c r="K109" i="2" s="1"/>
  <c r="AB51" i="2"/>
  <c r="AC51" i="2" s="1"/>
  <c r="J753" i="2"/>
  <c r="K753" i="2" s="1"/>
  <c r="S113" i="2"/>
  <c r="T113" i="2" s="1"/>
  <c r="J653" i="2"/>
  <c r="K653" i="2" s="1"/>
  <c r="J831" i="2"/>
  <c r="K831" i="2" s="1"/>
  <c r="J582" i="2"/>
  <c r="K582" i="2" s="1"/>
  <c r="J734" i="2"/>
  <c r="K734" i="2" s="1"/>
  <c r="AB500" i="2"/>
  <c r="AC500" i="2" s="1"/>
  <c r="J505" i="2"/>
  <c r="K505" i="2" s="1"/>
  <c r="AB422" i="2"/>
  <c r="AC422" i="2" s="1"/>
  <c r="J491" i="2"/>
  <c r="K491" i="2" s="1"/>
  <c r="J328" i="2"/>
  <c r="K328" i="2" s="1"/>
  <c r="AB340" i="2"/>
  <c r="AC340" i="2" s="1"/>
  <c r="J254" i="2"/>
  <c r="K254" i="2" s="1"/>
  <c r="J245" i="2"/>
  <c r="K245" i="2" s="1"/>
  <c r="J188" i="2"/>
  <c r="K188" i="2" s="1"/>
  <c r="J178" i="2"/>
  <c r="K178" i="2" s="1"/>
  <c r="AB78" i="2"/>
  <c r="AC78" i="2" s="1"/>
  <c r="J65" i="2"/>
  <c r="K65" i="2" s="1"/>
  <c r="AB43" i="2"/>
  <c r="AC43" i="2" s="1"/>
  <c r="S14" i="2"/>
  <c r="T14" i="2" s="1"/>
  <c r="J772" i="2"/>
  <c r="K772" i="2" s="1"/>
  <c r="J802" i="2"/>
  <c r="K802" i="2" s="1"/>
  <c r="J780" i="2"/>
  <c r="K780" i="2" s="1"/>
  <c r="J756" i="2"/>
  <c r="K756" i="2" s="1"/>
  <c r="J556" i="2"/>
  <c r="K556" i="2" s="1"/>
  <c r="J504" i="2"/>
  <c r="K504" i="2" s="1"/>
  <c r="AB496" i="2"/>
  <c r="AC496" i="2" s="1"/>
  <c r="AB492" i="2"/>
  <c r="AC492" i="2" s="1"/>
  <c r="J436" i="2"/>
  <c r="K436" i="2" s="1"/>
  <c r="J319" i="2"/>
  <c r="K319" i="2" s="1"/>
  <c r="AB342" i="2"/>
  <c r="AC342" i="2" s="1"/>
  <c r="J243" i="2"/>
  <c r="K243" i="2" s="1"/>
  <c r="J242" i="2"/>
  <c r="K242" i="2" s="1"/>
  <c r="AB240" i="2"/>
  <c r="AC240" i="2" s="1"/>
  <c r="J123" i="2"/>
  <c r="K123" i="2" s="1"/>
  <c r="J98" i="2"/>
  <c r="K98" i="2" s="1"/>
  <c r="AB106" i="2"/>
  <c r="AC106" i="2" s="1"/>
  <c r="J58" i="2"/>
  <c r="K58" i="2" s="1"/>
  <c r="S54" i="2"/>
  <c r="T54" i="2" s="1"/>
  <c r="S36" i="2"/>
  <c r="T36" i="2" s="1"/>
  <c r="J777" i="2"/>
  <c r="K777" i="2" s="1"/>
  <c r="J565" i="2"/>
  <c r="K565" i="2" s="1"/>
  <c r="J686" i="2"/>
  <c r="K686" i="2" s="1"/>
  <c r="J495" i="2"/>
  <c r="K495" i="2" s="1"/>
  <c r="J479" i="2"/>
  <c r="K479" i="2" s="1"/>
  <c r="AB514" i="2"/>
  <c r="AC514" i="2" s="1"/>
  <c r="J407" i="2"/>
  <c r="K407" i="2" s="1"/>
  <c r="AB425" i="2"/>
  <c r="AC425" i="2" s="1"/>
  <c r="AB263" i="2"/>
  <c r="AC263" i="2" s="1"/>
  <c r="J170" i="2"/>
  <c r="K170" i="2" s="1"/>
  <c r="S10" i="2"/>
  <c r="T10" i="2" s="1"/>
  <c r="J678" i="2"/>
  <c r="K678" i="2" s="1"/>
  <c r="J447" i="2"/>
  <c r="K447" i="2" s="1"/>
  <c r="AB412" i="2"/>
  <c r="AC412" i="2" s="1"/>
  <c r="J267" i="2"/>
  <c r="K267" i="2" s="1"/>
  <c r="J94" i="2"/>
  <c r="K94" i="2" s="1"/>
  <c r="AB8" i="2"/>
  <c r="AC8" i="2" s="1"/>
  <c r="J835" i="2"/>
  <c r="K835" i="2" s="1"/>
  <c r="AB537" i="2"/>
  <c r="AC537" i="2" s="1"/>
  <c r="AB335" i="2"/>
  <c r="AC335" i="2" s="1"/>
  <c r="AB152" i="2"/>
  <c r="AC152" i="2" s="1"/>
  <c r="AB7" i="2"/>
  <c r="AC7" i="2" s="1"/>
  <c r="AB540" i="2"/>
  <c r="AC540" i="2" s="1"/>
  <c r="AB419" i="2"/>
  <c r="AC419" i="2" s="1"/>
  <c r="J302" i="2"/>
  <c r="K302" i="2" s="1"/>
  <c r="J110" i="2"/>
  <c r="K110" i="2" s="1"/>
  <c r="AB22" i="2"/>
  <c r="AC22" i="2" s="1"/>
  <c r="J799" i="2"/>
  <c r="K799" i="2" s="1"/>
  <c r="AB440" i="2"/>
  <c r="AC440" i="2" s="1"/>
  <c r="J295" i="2"/>
  <c r="K295" i="2" s="1"/>
  <c r="J809" i="2"/>
  <c r="K809" i="2" s="1"/>
  <c r="AB44" i="2"/>
  <c r="AC44" i="2" s="1"/>
  <c r="AB254" i="2"/>
  <c r="AC254" i="2" s="1"/>
  <c r="AB47" i="2"/>
  <c r="AC47" i="2" s="1"/>
  <c r="J235" i="2"/>
  <c r="K235" i="2" s="1"/>
  <c r="J259" i="2"/>
  <c r="K259" i="2" s="1"/>
  <c r="J113" i="2"/>
  <c r="K113" i="2" s="1"/>
  <c r="J232" i="2"/>
  <c r="K232" i="2" s="1"/>
  <c r="AB23" i="2"/>
  <c r="AC23" i="2" s="1"/>
  <c r="J289" i="2"/>
  <c r="K289" i="2" s="1"/>
  <c r="J645" i="2"/>
  <c r="K645" i="2" s="1"/>
  <c r="J739" i="2"/>
  <c r="K739" i="2" s="1"/>
  <c r="J729" i="2"/>
  <c r="K729" i="2" s="1"/>
  <c r="J575" i="2"/>
  <c r="K575" i="2" s="1"/>
  <c r="AB535" i="2"/>
  <c r="AC535" i="2" s="1"/>
  <c r="AB534" i="2"/>
  <c r="AC534" i="2" s="1"/>
  <c r="J422" i="2"/>
  <c r="K422" i="2" s="1"/>
  <c r="AB366" i="2"/>
  <c r="AC366" i="2" s="1"/>
  <c r="J350" i="2"/>
  <c r="K350" i="2" s="1"/>
  <c r="J357" i="2"/>
  <c r="K357" i="2" s="1"/>
  <c r="AB285" i="2"/>
  <c r="AC285" i="2" s="1"/>
  <c r="J196" i="2"/>
  <c r="K196" i="2" s="1"/>
  <c r="AB214" i="2"/>
  <c r="AC214" i="2" s="1"/>
  <c r="J131" i="2"/>
  <c r="K131" i="2" s="1"/>
  <c r="J134" i="2"/>
  <c r="K134" i="2" s="1"/>
  <c r="J20" i="2"/>
  <c r="K20" i="2" s="1"/>
  <c r="S18" i="2"/>
  <c r="T18" i="2" s="1"/>
  <c r="AB77" i="2"/>
  <c r="AC77" i="2" s="1"/>
  <c r="J674" i="2"/>
  <c r="K674" i="2" s="1"/>
  <c r="J740" i="2"/>
  <c r="K740" i="2" s="1"/>
  <c r="J685" i="2"/>
  <c r="K685" i="2" s="1"/>
  <c r="J659" i="2"/>
  <c r="K659" i="2" s="1"/>
  <c r="J655" i="2"/>
  <c r="K655" i="2" s="1"/>
  <c r="AB455" i="2"/>
  <c r="AC455" i="2" s="1"/>
  <c r="AB531" i="2"/>
  <c r="AC531" i="2" s="1"/>
  <c r="AB431" i="2"/>
  <c r="AC431" i="2" s="1"/>
  <c r="AB376" i="2"/>
  <c r="AC376" i="2" s="1"/>
  <c r="J386" i="2"/>
  <c r="K386" i="2" s="1"/>
  <c r="J385" i="2"/>
  <c r="K385" i="2" s="1"/>
  <c r="J286" i="2"/>
  <c r="K286" i="2" s="1"/>
  <c r="AB275" i="2"/>
  <c r="AC275" i="2" s="1"/>
  <c r="AB193" i="2"/>
  <c r="AC193" i="2" s="1"/>
  <c r="AB192" i="2"/>
  <c r="AC192" i="2" s="1"/>
  <c r="AB52" i="2"/>
  <c r="AC52" i="2" s="1"/>
  <c r="J91" i="2"/>
  <c r="K91" i="2" s="1"/>
  <c r="S39" i="2"/>
  <c r="T39" i="2" s="1"/>
  <c r="AB28" i="2"/>
  <c r="AC28" i="2" s="1"/>
  <c r="J14" i="2"/>
  <c r="K14" i="2" s="1"/>
  <c r="J683" i="2"/>
  <c r="K683" i="2" s="1"/>
  <c r="J663" i="2"/>
  <c r="K663" i="2" s="1"/>
  <c r="J555" i="2"/>
  <c r="K555" i="2" s="1"/>
  <c r="J608" i="2"/>
  <c r="K608" i="2" s="1"/>
  <c r="J535" i="2"/>
  <c r="K535" i="2" s="1"/>
  <c r="AB415" i="2"/>
  <c r="AC415" i="2" s="1"/>
  <c r="AB453" i="2"/>
  <c r="AC453" i="2" s="1"/>
  <c r="AB339" i="2"/>
  <c r="AC339" i="2" s="1"/>
  <c r="J222" i="2"/>
  <c r="K222" i="2" s="1"/>
  <c r="S114" i="2"/>
  <c r="T114" i="2" s="1"/>
  <c r="AB34" i="2"/>
  <c r="AC34" i="2" s="1"/>
  <c r="J595" i="2"/>
  <c r="K595" i="2" s="1"/>
  <c r="J494" i="2"/>
  <c r="K494" i="2" s="1"/>
  <c r="AB337" i="2"/>
  <c r="AC337" i="2" s="1"/>
  <c r="J218" i="2"/>
  <c r="K218" i="2" s="1"/>
  <c r="J169" i="2"/>
  <c r="K169" i="2" s="1"/>
  <c r="J50" i="2"/>
  <c r="K50" i="2" s="1"/>
  <c r="J669" i="2"/>
  <c r="K669" i="2" s="1"/>
  <c r="J468" i="2"/>
  <c r="K468" i="2" s="1"/>
  <c r="AB313" i="2"/>
  <c r="AC313" i="2" s="1"/>
  <c r="J92" i="2"/>
  <c r="K92" i="2" s="1"/>
  <c r="S22" i="2"/>
  <c r="T22" i="2" s="1"/>
  <c r="J581" i="2"/>
  <c r="K581" i="2" s="1"/>
  <c r="AB408" i="2"/>
  <c r="AC408" i="2" s="1"/>
  <c r="J256" i="2"/>
  <c r="K256" i="2" s="1"/>
  <c r="AB109" i="2"/>
  <c r="AC109" i="2" s="1"/>
  <c r="J820" i="2"/>
  <c r="K820" i="2" s="1"/>
  <c r="J711" i="2"/>
  <c r="K711" i="2" s="1"/>
  <c r="J474" i="2"/>
  <c r="K474" i="2" s="1"/>
  <c r="AB231" i="2"/>
  <c r="AC231" i="2" s="1"/>
  <c r="J500" i="2"/>
  <c r="K500" i="2" s="1"/>
  <c r="J166" i="2"/>
  <c r="K166" i="2" s="1"/>
  <c r="J634" i="2"/>
  <c r="K634" i="2" s="1"/>
  <c r="J573" i="2"/>
  <c r="K573" i="2" s="1"/>
  <c r="J633" i="2"/>
  <c r="K633" i="2" s="1"/>
  <c r="J497" i="2"/>
  <c r="K497" i="2" s="1"/>
  <c r="AB495" i="2"/>
  <c r="AC495" i="2" s="1"/>
  <c r="AB368" i="2"/>
  <c r="AC368" i="2" s="1"/>
  <c r="J333" i="2"/>
  <c r="K333" i="2" s="1"/>
  <c r="AB315" i="2"/>
  <c r="AC315" i="2" s="1"/>
  <c r="AB293" i="2"/>
  <c r="AC293" i="2" s="1"/>
  <c r="AB223" i="2"/>
  <c r="AC223" i="2" s="1"/>
  <c r="AB145" i="2"/>
  <c r="AC145" i="2" s="1"/>
  <c r="J165" i="2"/>
  <c r="K165" i="2" s="1"/>
  <c r="S102" i="2"/>
  <c r="T102" i="2" s="1"/>
  <c r="S86" i="2"/>
  <c r="T86" i="2" s="1"/>
  <c r="S60" i="2"/>
  <c r="T60" i="2" s="1"/>
  <c r="S55" i="2"/>
  <c r="T55" i="2" s="1"/>
  <c r="AB39" i="2"/>
  <c r="AC39" i="2" s="1"/>
  <c r="J666" i="2"/>
  <c r="K666" i="2" s="1"/>
  <c r="J643" i="2"/>
  <c r="K643" i="2" s="1"/>
  <c r="J824" i="2"/>
  <c r="K824" i="2" s="1"/>
  <c r="J583" i="2"/>
  <c r="K583" i="2" s="1"/>
  <c r="J710" i="2"/>
  <c r="K710" i="2" s="1"/>
  <c r="J501" i="2"/>
  <c r="K501" i="2" s="1"/>
  <c r="J560" i="2"/>
  <c r="K560" i="2" s="1"/>
  <c r="AB390" i="2"/>
  <c r="AC390" i="2" s="1"/>
  <c r="AB443" i="2"/>
  <c r="AC443" i="2" s="1"/>
  <c r="AB326" i="2"/>
  <c r="AC326" i="2" s="1"/>
  <c r="J342" i="2"/>
  <c r="K342" i="2" s="1"/>
  <c r="AB246" i="2"/>
  <c r="AC246" i="2" s="1"/>
  <c r="J234" i="2"/>
  <c r="K234" i="2" s="1"/>
  <c r="AB210" i="2"/>
  <c r="AC210" i="2" s="1"/>
  <c r="AB133" i="2"/>
  <c r="AC133" i="2" s="1"/>
  <c r="S120" i="2"/>
  <c r="T120" i="2" s="1"/>
  <c r="J55" i="2"/>
  <c r="K55" i="2" s="1"/>
  <c r="S11" i="2"/>
  <c r="T11" i="2" s="1"/>
  <c r="AB58" i="2"/>
  <c r="AC58" i="2" s="1"/>
  <c r="J630" i="2"/>
  <c r="K630" i="2" s="1"/>
  <c r="J817" i="2"/>
  <c r="K817" i="2" s="1"/>
  <c r="J571" i="2"/>
  <c r="K571" i="2" s="1"/>
  <c r="J696" i="2"/>
  <c r="K696" i="2" s="1"/>
  <c r="AB479" i="2"/>
  <c r="AC479" i="2" s="1"/>
  <c r="AB483" i="2"/>
  <c r="AC483" i="2" s="1"/>
  <c r="AB498" i="2"/>
  <c r="AC498" i="2" s="1"/>
  <c r="AB362" i="2"/>
  <c r="AC362" i="2" s="1"/>
  <c r="AB383" i="2"/>
  <c r="AC383" i="2" s="1"/>
  <c r="AB174" i="2"/>
  <c r="AC174" i="2" s="1"/>
  <c r="S108" i="2"/>
  <c r="T108" i="2" s="1"/>
  <c r="S20" i="2"/>
  <c r="T20" i="2" s="1"/>
  <c r="J545" i="2"/>
  <c r="K545" i="2" s="1"/>
  <c r="J440" i="2"/>
  <c r="K440" i="2" s="1"/>
  <c r="AB399" i="2"/>
  <c r="AC399" i="2" s="1"/>
  <c r="J177" i="2"/>
  <c r="K177" i="2" s="1"/>
  <c r="AB60" i="2"/>
  <c r="AC60" i="2" s="1"/>
  <c r="J18" i="2"/>
  <c r="K18" i="2" s="1"/>
  <c r="J823" i="2"/>
  <c r="K823" i="2" s="1"/>
  <c r="J443" i="2"/>
  <c r="K443" i="2" s="1"/>
  <c r="J311" i="2"/>
  <c r="K311" i="2" s="1"/>
  <c r="J155" i="2"/>
  <c r="K155" i="2" s="1"/>
  <c r="S58" i="2"/>
  <c r="T58" i="2" s="1"/>
  <c r="J596" i="2"/>
  <c r="K596" i="2" s="1"/>
  <c r="J465" i="2"/>
  <c r="K465" i="2" s="1"/>
  <c r="J296" i="2"/>
  <c r="K296" i="2" s="1"/>
  <c r="S52" i="2"/>
  <c r="T52" i="2" s="1"/>
  <c r="J725" i="2"/>
  <c r="K725" i="2" s="1"/>
  <c r="J579" i="2"/>
  <c r="K579" i="2" s="1"/>
  <c r="AB400" i="2"/>
  <c r="AC400" i="2" s="1"/>
  <c r="AB153" i="2"/>
  <c r="AC153" i="2" s="1"/>
  <c r="J508" i="2"/>
  <c r="K508" i="2" s="1"/>
  <c r="AB113" i="2"/>
  <c r="AC113" i="2" s="1"/>
  <c r="AB252" i="2"/>
  <c r="AC252" i="2" s="1"/>
  <c r="AB159" i="2"/>
  <c r="AC159" i="2" s="1"/>
  <c r="AB291" i="2"/>
  <c r="AC291" i="2" s="1"/>
  <c r="AB86" i="2"/>
  <c r="AC86" i="2" s="1"/>
  <c r="S68" i="2"/>
  <c r="T68" i="2" s="1"/>
  <c r="AB74" i="2"/>
  <c r="AC74" i="2" s="1"/>
  <c r="S44" i="2"/>
  <c r="T44" i="2" s="1"/>
  <c r="J644" i="2"/>
  <c r="K644" i="2" s="1"/>
  <c r="AB509" i="2"/>
  <c r="AC509" i="2" s="1"/>
  <c r="J372" i="2"/>
  <c r="K372" i="2" s="1"/>
  <c r="J352" i="2"/>
  <c r="K352" i="2" s="1"/>
  <c r="J148" i="2"/>
  <c r="K148" i="2" s="1"/>
  <c r="S80" i="2"/>
  <c r="T80" i="2" s="1"/>
  <c r="J31" i="2"/>
  <c r="K31" i="2" s="1"/>
  <c r="J47" i="2"/>
  <c r="K47" i="2" s="1"/>
  <c r="AB91" i="2"/>
  <c r="AC91" i="2" s="1"/>
  <c r="J176" i="2"/>
  <c r="K176" i="2" s="1"/>
  <c r="AB179" i="2"/>
  <c r="AC179" i="2" s="1"/>
  <c r="AB397" i="2"/>
  <c r="AC397" i="2" s="1"/>
  <c r="J283" i="2"/>
  <c r="K283" i="2" s="1"/>
  <c r="AB221" i="2"/>
  <c r="AC221" i="2" s="1"/>
  <c r="J189" i="2"/>
  <c r="K189" i="2" s="1"/>
  <c r="J136" i="2"/>
  <c r="K136" i="2" s="1"/>
  <c r="J129" i="2"/>
  <c r="K129" i="2" s="1"/>
  <c r="AB42" i="2"/>
  <c r="AC42" i="2" s="1"/>
  <c r="AB17" i="2"/>
  <c r="AC17" i="2" s="1"/>
  <c r="J731" i="2"/>
  <c r="K731" i="2" s="1"/>
  <c r="AB503" i="2"/>
  <c r="AC503" i="2" s="1"/>
  <c r="AB427" i="2"/>
  <c r="AC427" i="2" s="1"/>
  <c r="J345" i="2"/>
  <c r="K345" i="2" s="1"/>
  <c r="AB151" i="2"/>
  <c r="AC151" i="2" s="1"/>
  <c r="J88" i="2"/>
  <c r="K88" i="2" s="1"/>
  <c r="S43" i="2"/>
  <c r="T43" i="2" s="1"/>
  <c r="J66" i="2"/>
  <c r="K66" i="2" s="1"/>
  <c r="AB33" i="2"/>
  <c r="AC33" i="2" s="1"/>
  <c r="J150" i="2"/>
  <c r="K150" i="2" s="1"/>
  <c r="J233" i="2"/>
  <c r="K233" i="2" s="1"/>
  <c r="AB454" i="2"/>
  <c r="AC454" i="2" s="1"/>
  <c r="AB283" i="2"/>
  <c r="AC283" i="2" s="1"/>
  <c r="J498" i="2"/>
  <c r="K498" i="2" s="1"/>
  <c r="AB292" i="2"/>
  <c r="AC292" i="2" s="1"/>
  <c r="AB199" i="2"/>
  <c r="AC199" i="2" s="1"/>
  <c r="J265" i="2"/>
  <c r="K265" i="2" s="1"/>
  <c r="AB104" i="2"/>
  <c r="AC104" i="2" s="1"/>
  <c r="AB149" i="2"/>
  <c r="AC149" i="2" s="1"/>
  <c r="AB57" i="2"/>
  <c r="AC57" i="2" s="1"/>
  <c r="J59" i="2"/>
  <c r="K59" i="2" s="1"/>
  <c r="J8" i="2"/>
  <c r="K8" i="2" s="1"/>
  <c r="J594" i="2"/>
  <c r="K594" i="2" s="1"/>
  <c r="J509" i="2"/>
  <c r="K509" i="2" s="1"/>
  <c r="AB414" i="2"/>
  <c r="AC414" i="2" s="1"/>
  <c r="AB256" i="2"/>
  <c r="AC256" i="2" s="1"/>
  <c r="AB176" i="2"/>
  <c r="AC176" i="2" s="1"/>
  <c r="AB92" i="2"/>
  <c r="AC92" i="2" s="1"/>
  <c r="S21" i="2"/>
  <c r="T21" i="2" s="1"/>
  <c r="AB89" i="2"/>
  <c r="AC89" i="2" s="1"/>
  <c r="J71" i="2"/>
  <c r="K71" i="2" s="1"/>
  <c r="J200" i="2"/>
  <c r="K200" i="2" s="1"/>
  <c r="J269" i="2"/>
  <c r="K269" i="2" s="1"/>
  <c r="J303" i="2"/>
  <c r="K303" i="2" s="1"/>
  <c r="AB197" i="2"/>
  <c r="AC197" i="2" s="1"/>
  <c r="AB229" i="2"/>
  <c r="AC229" i="2" s="1"/>
  <c r="J106" i="2"/>
  <c r="K106" i="2" s="1"/>
  <c r="AB172" i="2"/>
  <c r="AC172" i="2" s="1"/>
  <c r="S92" i="2"/>
  <c r="T92" i="2" s="1"/>
  <c r="J60" i="2"/>
  <c r="K60" i="2" s="1"/>
  <c r="J778" i="2"/>
  <c r="K778" i="2" s="1"/>
  <c r="J570" i="2"/>
  <c r="K570" i="2" s="1"/>
  <c r="J499" i="2"/>
  <c r="K499" i="2" s="1"/>
  <c r="J348" i="2"/>
  <c r="K348" i="2" s="1"/>
  <c r="J240" i="2"/>
  <c r="K240" i="2" s="1"/>
  <c r="AB181" i="2"/>
  <c r="AC181" i="2" s="1"/>
  <c r="AB41" i="2"/>
  <c r="AC41" i="2" s="1"/>
  <c r="S93" i="2"/>
  <c r="T93" i="2" s="1"/>
  <c r="AB53" i="2"/>
  <c r="AC53" i="2" s="1"/>
  <c r="J85" i="2"/>
  <c r="K85" i="2" s="1"/>
  <c r="AB142" i="2"/>
  <c r="AC142" i="2" s="1"/>
  <c r="AB237" i="2"/>
  <c r="AC237" i="2" s="1"/>
  <c r="J316" i="2"/>
  <c r="K316" i="2" s="1"/>
  <c r="AB95" i="2"/>
  <c r="AC95" i="2" s="1"/>
  <c r="AB135" i="2"/>
  <c r="AC135" i="2" s="1"/>
  <c r="AB130" i="2"/>
  <c r="AC130" i="2" s="1"/>
  <c r="AB203" i="2"/>
  <c r="AC203" i="2" s="1"/>
  <c r="AB370" i="2"/>
  <c r="AC370" i="2" s="1"/>
  <c r="AB526" i="2"/>
  <c r="AC526" i="2" s="1"/>
  <c r="S38" i="2"/>
  <c r="T38" i="2" s="1"/>
  <c r="AB120" i="2"/>
  <c r="AC120" i="2" s="1"/>
  <c r="J135" i="2"/>
  <c r="K135" i="2" s="1"/>
  <c r="AB211" i="2"/>
  <c r="AC211" i="2" s="1"/>
  <c r="AB330" i="2"/>
  <c r="AC330" i="2" s="1"/>
  <c r="J159" i="2"/>
  <c r="K159" i="2" s="1"/>
  <c r="AB119" i="2"/>
  <c r="AC119" i="2" s="1"/>
  <c r="J277" i="2"/>
  <c r="K277" i="2" s="1"/>
  <c r="AB21" i="2"/>
  <c r="AC21" i="2" s="1"/>
  <c r="AB14" i="2"/>
  <c r="AC14" i="2" s="1"/>
  <c r="J821" i="2"/>
  <c r="K821" i="2" s="1"/>
  <c r="J793" i="2"/>
  <c r="K793" i="2" s="1"/>
  <c r="J750" i="2"/>
  <c r="K750" i="2" s="1"/>
  <c r="J589" i="2"/>
  <c r="K589" i="2" s="1"/>
  <c r="J540" i="2"/>
  <c r="K540" i="2" s="1"/>
  <c r="J537" i="2"/>
  <c r="K537" i="2" s="1"/>
  <c r="J431" i="2"/>
  <c r="K431" i="2" s="1"/>
  <c r="AB506" i="2"/>
  <c r="AC506" i="2" s="1"/>
  <c r="J402" i="2"/>
  <c r="K402" i="2" s="1"/>
  <c r="AB433" i="2"/>
  <c r="AC433" i="2" s="1"/>
  <c r="J298" i="2"/>
  <c r="K298" i="2" s="1"/>
  <c r="AB280" i="2"/>
  <c r="AC280" i="2" s="1"/>
  <c r="AB219" i="2"/>
  <c r="AC219" i="2" s="1"/>
  <c r="J239" i="2"/>
  <c r="K239" i="2" s="1"/>
  <c r="J119" i="2"/>
  <c r="K119" i="2" s="1"/>
  <c r="S122" i="2"/>
  <c r="T122" i="2" s="1"/>
  <c r="AB18" i="2"/>
  <c r="AC18" i="2" s="1"/>
  <c r="J78" i="2"/>
  <c r="K78" i="2" s="1"/>
  <c r="S7" i="2"/>
  <c r="T7" i="2" s="1"/>
  <c r="AB69" i="2"/>
  <c r="AC69" i="2" s="1"/>
  <c r="S77" i="2"/>
  <c r="T77" i="2" s="1"/>
  <c r="S48" i="2"/>
  <c r="T48" i="2" s="1"/>
  <c r="AB81" i="2"/>
  <c r="AC81" i="2" s="1"/>
  <c r="S85" i="2"/>
  <c r="T85" i="2" s="1"/>
  <c r="AB71" i="2"/>
  <c r="AC71" i="2" s="1"/>
  <c r="AB126" i="2"/>
  <c r="AC126" i="2" s="1"/>
  <c r="J151" i="2"/>
  <c r="K151" i="2" s="1"/>
  <c r="J158" i="2"/>
  <c r="K158" i="2" s="1"/>
  <c r="AB131" i="2"/>
  <c r="AC131" i="2" s="1"/>
  <c r="J118" i="2"/>
  <c r="K118" i="2" s="1"/>
  <c r="AB150" i="2"/>
  <c r="AC150" i="2" s="1"/>
  <c r="AB297" i="2"/>
  <c r="AC297" i="2" s="1"/>
  <c r="J207" i="2"/>
  <c r="K207" i="2" s="1"/>
  <c r="J249" i="2"/>
  <c r="K249" i="2" s="1"/>
  <c r="AB257" i="2"/>
  <c r="AC257" i="2" s="1"/>
  <c r="J297" i="2"/>
  <c r="K297" i="2" s="1"/>
  <c r="J329" i="2"/>
  <c r="K329" i="2" s="1"/>
  <c r="J313" i="2"/>
  <c r="K313" i="2" s="1"/>
  <c r="AB393" i="2"/>
  <c r="AC393" i="2" s="1"/>
  <c r="AB486" i="2"/>
  <c r="AC486" i="2" s="1"/>
  <c r="J530" i="2"/>
  <c r="K530" i="2" s="1"/>
  <c r="AB36" i="2"/>
  <c r="AC36" i="2" s="1"/>
  <c r="S23" i="2"/>
  <c r="T23" i="2" s="1"/>
  <c r="J660" i="2"/>
  <c r="K660" i="2" s="1"/>
  <c r="J626" i="2"/>
  <c r="K626" i="2" s="1"/>
  <c r="J704" i="2"/>
  <c r="K704" i="2" s="1"/>
  <c r="J563" i="2"/>
  <c r="K563" i="2" s="1"/>
  <c r="AB449" i="2"/>
  <c r="AC449" i="2" s="1"/>
  <c r="AB441" i="2"/>
  <c r="AC441" i="2" s="1"/>
  <c r="AB450" i="2"/>
  <c r="AC450" i="2" s="1"/>
  <c r="AB375" i="2"/>
  <c r="AC375" i="2" s="1"/>
  <c r="AB358" i="2"/>
  <c r="AC358" i="2" s="1"/>
  <c r="J374" i="2"/>
  <c r="K374" i="2" s="1"/>
  <c r="AB287" i="2"/>
  <c r="AC287" i="2" s="1"/>
  <c r="J198" i="2"/>
  <c r="K198" i="2" s="1"/>
  <c r="J236" i="2"/>
  <c r="K236" i="2" s="1"/>
  <c r="AB141" i="2"/>
  <c r="AC141" i="2" s="1"/>
  <c r="J145" i="2"/>
  <c r="K145" i="2" s="1"/>
  <c r="AB112" i="2"/>
  <c r="AC112" i="2" s="1"/>
  <c r="AB27" i="2"/>
  <c r="AC27" i="2" s="1"/>
  <c r="J5" i="2"/>
  <c r="K5" i="2" s="1"/>
  <c r="S91" i="2"/>
  <c r="T91" i="2" s="1"/>
  <c r="AB37" i="2"/>
  <c r="AC37" i="2" s="1"/>
  <c r="J89" i="2"/>
  <c r="K89" i="2" s="1"/>
  <c r="AB62" i="2"/>
  <c r="AC62" i="2" s="1"/>
  <c r="AB93" i="2"/>
  <c r="AC93" i="2" s="1"/>
  <c r="AB83" i="2"/>
  <c r="AC83" i="2" s="1"/>
  <c r="J61" i="2"/>
  <c r="K61" i="2" s="1"/>
  <c r="AB171" i="2"/>
  <c r="AC171" i="2" s="1"/>
  <c r="J167" i="2"/>
  <c r="K167" i="2" s="1"/>
  <c r="J175" i="2"/>
  <c r="K175" i="2" s="1"/>
  <c r="AB146" i="2"/>
  <c r="AC146" i="2" s="1"/>
  <c r="S123" i="2"/>
  <c r="T123" i="2" s="1"/>
  <c r="AB166" i="2"/>
  <c r="AC166" i="2" s="1"/>
  <c r="J183" i="2"/>
  <c r="K183" i="2" s="1"/>
  <c r="AB224" i="2"/>
  <c r="AC224" i="2" s="1"/>
  <c r="AB290" i="2"/>
  <c r="AC290" i="2" s="1"/>
  <c r="AB228" i="2"/>
  <c r="AC228" i="2" s="1"/>
  <c r="AB288" i="2"/>
  <c r="AC288" i="2" s="1"/>
  <c r="J337" i="2"/>
  <c r="K337" i="2" s="1"/>
  <c r="AB317" i="2"/>
  <c r="AC317" i="2" s="1"/>
  <c r="AB405" i="2"/>
  <c r="AC405" i="2" s="1"/>
  <c r="J532" i="2"/>
  <c r="K532" i="2" s="1"/>
  <c r="J695" i="2"/>
  <c r="K695" i="2" s="1"/>
  <c r="AB154" i="2"/>
  <c r="AC154" i="2" s="1"/>
  <c r="J124" i="2"/>
  <c r="K124" i="2" s="1"/>
  <c r="AB188" i="2"/>
  <c r="AC188" i="2" s="1"/>
  <c r="AB187" i="2"/>
  <c r="AC187" i="2" s="1"/>
  <c r="AB225" i="2"/>
  <c r="AC225" i="2" s="1"/>
  <c r="AB212" i="2"/>
  <c r="AC212" i="2" s="1"/>
  <c r="J261" i="2"/>
  <c r="K261" i="2" s="1"/>
  <c r="AB298" i="2"/>
  <c r="AC298" i="2" s="1"/>
  <c r="AB345" i="2"/>
  <c r="AC345" i="2" s="1"/>
  <c r="J340" i="2"/>
  <c r="K340" i="2" s="1"/>
  <c r="J397" i="2"/>
  <c r="K397" i="2" s="1"/>
  <c r="J472" i="2"/>
  <c r="K472" i="2" s="1"/>
  <c r="J639" i="2"/>
  <c r="K639" i="2" s="1"/>
  <c r="J716" i="2"/>
  <c r="K716" i="2" s="1"/>
  <c r="J682" i="2"/>
  <c r="K682" i="2" s="1"/>
  <c r="J742" i="2"/>
  <c r="K742" i="2" s="1"/>
  <c r="AB472" i="2"/>
  <c r="AC472" i="2" s="1"/>
  <c r="J467" i="2"/>
  <c r="K467" i="2" s="1"/>
  <c r="J388" i="2"/>
  <c r="K388" i="2" s="1"/>
  <c r="J456" i="2"/>
  <c r="K456" i="2" s="1"/>
  <c r="AB382" i="2"/>
  <c r="AC382" i="2" s="1"/>
  <c r="J384" i="2"/>
  <c r="K384" i="2" s="1"/>
  <c r="J255" i="2"/>
  <c r="K255" i="2" s="1"/>
  <c r="J299" i="2"/>
  <c r="K299" i="2" s="1"/>
  <c r="J194" i="2"/>
  <c r="K194" i="2" s="1"/>
  <c r="AB227" i="2"/>
  <c r="AC227" i="2" s="1"/>
  <c r="AB72" i="2"/>
  <c r="AC72" i="2" s="1"/>
  <c r="AB170" i="2"/>
  <c r="AC170" i="2" s="1"/>
  <c r="S73" i="2"/>
  <c r="T73" i="2" s="1"/>
  <c r="AB45" i="2"/>
  <c r="AC45" i="2" s="1"/>
  <c r="S15" i="2"/>
  <c r="T15" i="2" s="1"/>
  <c r="S95" i="2"/>
  <c r="T95" i="2" s="1"/>
  <c r="J53" i="2"/>
  <c r="K53" i="2" s="1"/>
  <c r="S118" i="2"/>
  <c r="T118" i="2" s="1"/>
  <c r="J67" i="2"/>
  <c r="K67" i="2" s="1"/>
  <c r="AB97" i="2"/>
  <c r="AC97" i="2" s="1"/>
  <c r="S62" i="2"/>
  <c r="T62" i="2" s="1"/>
  <c r="S89" i="2"/>
  <c r="T89" i="2" s="1"/>
  <c r="AB127" i="2"/>
  <c r="AC127" i="2" s="1"/>
  <c r="AB196" i="2"/>
  <c r="AC196" i="2" s="1"/>
  <c r="AB121" i="2"/>
  <c r="AC121" i="2" s="1"/>
  <c r="J184" i="2"/>
  <c r="K184" i="2" s="1"/>
  <c r="J126" i="2"/>
  <c r="K126" i="2" s="1"/>
  <c r="AB245" i="2"/>
  <c r="AC245" i="2" s="1"/>
  <c r="J191" i="2"/>
  <c r="K191" i="2" s="1"/>
  <c r="J228" i="2"/>
  <c r="K228" i="2" s="1"/>
  <c r="AB218" i="2"/>
  <c r="AC218" i="2" s="1"/>
  <c r="AB282" i="2"/>
  <c r="AC282" i="2" s="1"/>
  <c r="AB359" i="2"/>
  <c r="AC359" i="2" s="1"/>
  <c r="J363" i="2"/>
  <c r="K363" i="2" s="1"/>
  <c r="AB346" i="2"/>
  <c r="AC346" i="2" s="1"/>
  <c r="J405" i="2"/>
  <c r="K405" i="2" s="1"/>
  <c r="J502" i="2"/>
  <c r="K502" i="2" s="1"/>
  <c r="S42" i="2"/>
  <c r="T42" i="2" s="1"/>
  <c r="AB15" i="2"/>
  <c r="AC15" i="2" s="1"/>
  <c r="J619" i="2"/>
  <c r="K619" i="2" s="1"/>
  <c r="J842" i="2"/>
  <c r="K842" i="2" s="1"/>
  <c r="J616" i="2"/>
  <c r="K616" i="2" s="1"/>
  <c r="J549" i="2"/>
  <c r="K549" i="2" s="1"/>
  <c r="J523" i="2"/>
  <c r="K523" i="2" s="1"/>
  <c r="AB499" i="2"/>
  <c r="AC499" i="2" s="1"/>
  <c r="J438" i="2"/>
  <c r="K438" i="2" s="1"/>
  <c r="AB392" i="2"/>
  <c r="AC392" i="2" s="1"/>
  <c r="J343" i="2"/>
  <c r="K343" i="2" s="1"/>
  <c r="AB355" i="2"/>
  <c r="AC355" i="2" s="1"/>
  <c r="J252" i="2"/>
  <c r="K252" i="2" s="1"/>
  <c r="J248" i="2"/>
  <c r="K248" i="2" s="1"/>
  <c r="J111" i="2"/>
  <c r="K111" i="2" s="1"/>
  <c r="J204" i="2"/>
  <c r="K204" i="2" s="1"/>
  <c r="J102" i="2"/>
  <c r="K102" i="2" s="1"/>
  <c r="AB110" i="2"/>
  <c r="AC110" i="2" s="1"/>
  <c r="AB24" i="2"/>
  <c r="AC24" i="2" s="1"/>
  <c r="S19" i="2"/>
  <c r="T19" i="2" s="1"/>
  <c r="J84" i="2"/>
  <c r="K84" i="2" s="1"/>
  <c r="S97" i="2"/>
  <c r="T97" i="2" s="1"/>
  <c r="S56" i="2"/>
  <c r="T56" i="2" s="1"/>
  <c r="J32" i="2"/>
  <c r="K32" i="2" s="1"/>
  <c r="AB67" i="2"/>
  <c r="AC67" i="2" s="1"/>
  <c r="AB99" i="2"/>
  <c r="AC99" i="2" s="1"/>
  <c r="AB63" i="2"/>
  <c r="AC63" i="2" s="1"/>
  <c r="J192" i="2"/>
  <c r="K192" i="2" s="1"/>
  <c r="AB140" i="2"/>
  <c r="AC140" i="2" s="1"/>
  <c r="S119" i="2"/>
  <c r="T119" i="2" s="1"/>
  <c r="AB180" i="2"/>
  <c r="AC180" i="2" s="1"/>
  <c r="AB204" i="2"/>
  <c r="AC204" i="2" s="1"/>
  <c r="J127" i="2"/>
  <c r="K127" i="2" s="1"/>
  <c r="AB261" i="2"/>
  <c r="AC261" i="2" s="1"/>
  <c r="AB195" i="2"/>
  <c r="AC195" i="2" s="1"/>
  <c r="J229" i="2"/>
  <c r="K229" i="2" s="1"/>
  <c r="J237" i="2"/>
  <c r="K237" i="2" s="1"/>
  <c r="AB299" i="2"/>
  <c r="AC299" i="2" s="1"/>
  <c r="AB304" i="2"/>
  <c r="AC304" i="2" s="1"/>
  <c r="J360" i="2"/>
  <c r="K360" i="2" s="1"/>
  <c r="J359" i="2"/>
  <c r="K359" i="2" s="1"/>
  <c r="J392" i="2"/>
  <c r="K392" i="2" s="1"/>
  <c r="AB517" i="2"/>
  <c r="AC517" i="2" s="1"/>
  <c r="J395" i="2"/>
  <c r="K395" i="2" s="1"/>
  <c r="J10" i="2"/>
  <c r="K10" i="2" s="1"/>
  <c r="AB46" i="2"/>
  <c r="AC46" i="2" s="1"/>
  <c r="J635" i="2"/>
  <c r="K635" i="2" s="1"/>
  <c r="J741" i="2"/>
  <c r="K741" i="2" s="1"/>
  <c r="J688" i="2"/>
  <c r="K688" i="2" s="1"/>
  <c r="J578" i="2"/>
  <c r="K578" i="2" s="1"/>
  <c r="J460" i="2"/>
  <c r="K460" i="2" s="1"/>
  <c r="AB447" i="2"/>
  <c r="AC447" i="2" s="1"/>
  <c r="AB406" i="2"/>
  <c r="AC406" i="2" s="1"/>
  <c r="J450" i="2"/>
  <c r="K450" i="2" s="1"/>
  <c r="AB404" i="2"/>
  <c r="AC404" i="2" s="1"/>
  <c r="AB407" i="2"/>
  <c r="AC407" i="2" s="1"/>
  <c r="J291" i="2"/>
  <c r="K291" i="2" s="1"/>
  <c r="J287" i="2"/>
  <c r="K287" i="2" s="1"/>
  <c r="J211" i="2"/>
  <c r="K211" i="2" s="1"/>
  <c r="AB125" i="2"/>
  <c r="AC125" i="2" s="1"/>
  <c r="S76" i="2"/>
  <c r="T76" i="2" s="1"/>
  <c r="J95" i="2"/>
  <c r="K95" i="2" s="1"/>
  <c r="S61" i="2"/>
  <c r="T61" i="2" s="1"/>
  <c r="AB66" i="2"/>
  <c r="AC66" i="2" s="1"/>
  <c r="J42" i="2"/>
  <c r="K42" i="2" s="1"/>
  <c r="S99" i="2"/>
  <c r="T99" i="2" s="1"/>
  <c r="S65" i="2"/>
  <c r="T65" i="2" s="1"/>
  <c r="J36" i="2"/>
  <c r="K36" i="2" s="1"/>
  <c r="S71" i="2"/>
  <c r="T71" i="2" s="1"/>
  <c r="AB101" i="2"/>
  <c r="AC101" i="2" s="1"/>
  <c r="AB65" i="2"/>
  <c r="AC65" i="2" s="1"/>
  <c r="AB117" i="2"/>
  <c r="AC117" i="2" s="1"/>
  <c r="J143" i="2"/>
  <c r="K143" i="2" s="1"/>
  <c r="J142" i="2"/>
  <c r="K142" i="2" s="1"/>
  <c r="S117" i="2"/>
  <c r="T117" i="2" s="1"/>
  <c r="AB111" i="2"/>
  <c r="AC111" i="2" s="1"/>
  <c r="J128" i="2"/>
  <c r="K128" i="2" s="1"/>
  <c r="AB253" i="2"/>
  <c r="AC253" i="2" s="1"/>
  <c r="J199" i="2"/>
  <c r="K199" i="2" s="1"/>
  <c r="J230" i="2"/>
  <c r="K230" i="2" s="1"/>
  <c r="AB265" i="2"/>
  <c r="AC265" i="2" s="1"/>
  <c r="AB241" i="2"/>
  <c r="AC241" i="2" s="1"/>
  <c r="J318" i="2"/>
  <c r="K318" i="2" s="1"/>
  <c r="AB367" i="2"/>
  <c r="AC367" i="2" s="1"/>
  <c r="J368" i="2"/>
  <c r="K368" i="2" s="1"/>
  <c r="J408" i="2"/>
  <c r="K408" i="2" s="1"/>
  <c r="J601" i="2"/>
  <c r="K601" i="2" s="1"/>
  <c r="J541" i="2"/>
  <c r="K541" i="2" s="1"/>
  <c r="J534" i="2"/>
  <c r="K534" i="2" s="1"/>
  <c r="J743" i="2"/>
  <c r="K743" i="2" s="1"/>
  <c r="J552" i="2"/>
  <c r="K552" i="2" s="1"/>
  <c r="J665" i="2"/>
  <c r="K665" i="2" s="1"/>
  <c r="J437" i="2"/>
  <c r="K437" i="2" s="1"/>
  <c r="J517" i="2"/>
  <c r="K517" i="2" s="1"/>
  <c r="J735" i="2"/>
  <c r="K735" i="2" s="1"/>
  <c r="J208" i="2"/>
  <c r="K208" i="2" s="1"/>
  <c r="AB296" i="2"/>
  <c r="AC296" i="2" s="1"/>
  <c r="AB289" i="2"/>
  <c r="AC289" i="2" s="1"/>
  <c r="AB281" i="2"/>
  <c r="AC281" i="2" s="1"/>
  <c r="AB356" i="2"/>
  <c r="AC356" i="2" s="1"/>
  <c r="AB347" i="2"/>
  <c r="AC347" i="2" s="1"/>
  <c r="AB314" i="2"/>
  <c r="AC314" i="2" s="1"/>
  <c r="J355" i="2"/>
  <c r="K355" i="2" s="1"/>
  <c r="AB401" i="2"/>
  <c r="AC401" i="2" s="1"/>
  <c r="AB436" i="2"/>
  <c r="AC436" i="2" s="1"/>
  <c r="AB462" i="2"/>
  <c r="AC462" i="2" s="1"/>
  <c r="AB452" i="2"/>
  <c r="AC452" i="2" s="1"/>
  <c r="J454" i="2"/>
  <c r="K454" i="2" s="1"/>
  <c r="J584" i="2"/>
  <c r="K584" i="2" s="1"/>
  <c r="J553" i="2"/>
  <c r="K553" i="2" s="1"/>
  <c r="J631" i="2"/>
  <c r="K631" i="2" s="1"/>
  <c r="J680" i="2"/>
  <c r="K680" i="2" s="1"/>
  <c r="J490" i="2"/>
  <c r="K490" i="2" s="1"/>
  <c r="J470" i="2"/>
  <c r="K470" i="2" s="1"/>
  <c r="AB458" i="2"/>
  <c r="AC458" i="2" s="1"/>
  <c r="J486" i="2"/>
  <c r="K486" i="2" s="1"/>
  <c r="J521" i="2"/>
  <c r="K521" i="2" s="1"/>
  <c r="J585" i="2"/>
  <c r="K585" i="2" s="1"/>
  <c r="J649" i="2"/>
  <c r="K649" i="2" s="1"/>
  <c r="J703" i="2"/>
  <c r="K703" i="2" s="1"/>
  <c r="J754" i="2"/>
  <c r="K754" i="2" s="1"/>
  <c r="J673" i="2"/>
  <c r="K673" i="2" s="1"/>
  <c r="AB377" i="2"/>
  <c r="AC377" i="2" s="1"/>
  <c r="AB409" i="2"/>
  <c r="AC409" i="2" s="1"/>
  <c r="J400" i="2"/>
  <c r="K400" i="2" s="1"/>
  <c r="AB494" i="2"/>
  <c r="AC494" i="2" s="1"/>
  <c r="J466" i="2"/>
  <c r="K466" i="2" s="1"/>
  <c r="J516" i="2"/>
  <c r="K516" i="2" s="1"/>
  <c r="J538" i="2"/>
  <c r="K538" i="2" s="1"/>
  <c r="AB541" i="2"/>
  <c r="AC541" i="2" s="1"/>
  <c r="J672" i="2"/>
  <c r="K672" i="2" s="1"/>
  <c r="J744" i="2"/>
  <c r="K744" i="2" s="1"/>
  <c r="J528" i="2"/>
  <c r="K528" i="2" s="1"/>
  <c r="J162" i="2"/>
  <c r="K162" i="2" s="1"/>
  <c r="J769" i="2"/>
  <c r="K769" i="2" s="1"/>
  <c r="J238" i="2"/>
  <c r="K238" i="2" s="1"/>
  <c r="AB233" i="2"/>
  <c r="AC233" i="2" s="1"/>
  <c r="AB269" i="2"/>
  <c r="AC269" i="2" s="1"/>
  <c r="AB286" i="2"/>
  <c r="AC286" i="2" s="1"/>
  <c r="J332" i="2"/>
  <c r="K332" i="2" s="1"/>
  <c r="AB369" i="2"/>
  <c r="AC369" i="2" s="1"/>
  <c r="AB341" i="2"/>
  <c r="AC341" i="2" s="1"/>
  <c r="J381" i="2"/>
  <c r="K381" i="2" s="1"/>
  <c r="AB446" i="2"/>
  <c r="AC446" i="2" s="1"/>
  <c r="J416" i="2"/>
  <c r="K416" i="2" s="1"/>
  <c r="J510" i="2"/>
  <c r="K510" i="2" s="1"/>
  <c r="AB484" i="2"/>
  <c r="AC484" i="2" s="1"/>
  <c r="J525" i="2"/>
  <c r="K525" i="2" s="1"/>
  <c r="AB533" i="2"/>
  <c r="AC533" i="2" s="1"/>
  <c r="J656" i="2"/>
  <c r="K656" i="2" s="1"/>
  <c r="J713" i="2"/>
  <c r="K713" i="2" s="1"/>
  <c r="J648" i="2"/>
  <c r="K648" i="2" s="1"/>
  <c r="J73" i="2"/>
  <c r="K73" i="2" s="1"/>
  <c r="J403" i="2"/>
  <c r="K403" i="2" s="1"/>
  <c r="J241" i="2"/>
  <c r="K241" i="2" s="1"/>
  <c r="AB249" i="2"/>
  <c r="AC249" i="2" s="1"/>
  <c r="J273" i="2"/>
  <c r="K273" i="2" s="1"/>
  <c r="J292" i="2"/>
  <c r="K292" i="2" s="1"/>
  <c r="AB333" i="2"/>
  <c r="AC333" i="2" s="1"/>
  <c r="J371" i="2"/>
  <c r="K371" i="2" s="1"/>
  <c r="AB344" i="2"/>
  <c r="AC344" i="2" s="1"/>
  <c r="AB389" i="2"/>
  <c r="AC389" i="2" s="1"/>
  <c r="J389" i="2"/>
  <c r="K389" i="2" s="1"/>
  <c r="AB451" i="2"/>
  <c r="AC451" i="2" s="1"/>
  <c r="J524" i="2"/>
  <c r="K524" i="2" s="1"/>
  <c r="AB490" i="2"/>
  <c r="AC490" i="2" s="1"/>
  <c r="J569" i="2"/>
  <c r="K569" i="2" s="1"/>
  <c r="AB525" i="2"/>
  <c r="AC525" i="2" s="1"/>
  <c r="J679" i="2"/>
  <c r="K679" i="2" s="1"/>
  <c r="J736" i="2"/>
  <c r="K736" i="2" s="1"/>
  <c r="J671" i="2"/>
  <c r="K671" i="2" s="1"/>
  <c r="J202" i="2"/>
  <c r="K202" i="2" s="1"/>
  <c r="J720" i="2"/>
  <c r="K720" i="2" s="1"/>
  <c r="J759" i="2"/>
  <c r="K759" i="2" s="1"/>
  <c r="J712" i="2"/>
  <c r="K712" i="2" s="1"/>
  <c r="J146" i="2"/>
  <c r="K146" i="2" s="1"/>
  <c r="J482" i="2"/>
  <c r="K482" i="2" s="1"/>
  <c r="J697" i="2"/>
  <c r="K697" i="2" s="1"/>
  <c r="E40" i="3" l="1"/>
  <c r="E10" i="3"/>
  <c r="E25" i="3"/>
  <c r="E27" i="3"/>
  <c r="E29" i="3"/>
  <c r="E42" i="3"/>
  <c r="E44" i="3"/>
  <c r="E14" i="3"/>
  <c r="E12" i="3"/>
</calcChain>
</file>

<file path=xl/sharedStrings.xml><?xml version="1.0" encoding="utf-8"?>
<sst xmlns="http://schemas.openxmlformats.org/spreadsheetml/2006/main" count="107" uniqueCount="24">
  <si>
    <t>LAT</t>
  </si>
  <si>
    <t>Date_Hour</t>
  </si>
  <si>
    <t>Dia</t>
  </si>
  <si>
    <t>Hora</t>
  </si>
  <si>
    <t>Min</t>
  </si>
  <si>
    <t>Columna1</t>
  </si>
  <si>
    <t>CONCATENA</t>
  </si>
  <si>
    <t>antilog</t>
  </si>
  <si>
    <t>Mes</t>
  </si>
  <si>
    <t>LAeq horari Nocturn</t>
  </si>
  <si>
    <t>LAeq horari Vespertí</t>
  </si>
  <si>
    <t>LAeq horari Diürn</t>
  </si>
  <si>
    <t>HORARI DIÜRN A</t>
  </si>
  <si>
    <t>HORARI DIÜRN B</t>
  </si>
  <si>
    <t>HORARI DIÜRN C</t>
  </si>
  <si>
    <t>HORARI NOCTURN B</t>
  </si>
  <si>
    <t>HORARI VESPERTÍ B</t>
  </si>
  <si>
    <t>HORARI VESPERTÍ A</t>
  </si>
  <si>
    <t>HORARI NOCTURN A</t>
  </si>
  <si>
    <t>HORARI VESPERTÍ C</t>
  </si>
  <si>
    <t>HORARI NOCTURN C</t>
  </si>
  <si>
    <t>Horari</t>
  </si>
  <si>
    <t>Enganxar TOTES les dades extretes del sonometre CESVA</t>
  </si>
  <si>
    <t>Indicar dia i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</si>
</sst>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0" xfId="0" applyFill="1" applyBorder="1" applyAlignment="1">
      <alignment horizontal="left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2" fontId="0" fillId="3" borderId="0" xfId="0" applyNumberFormat="1" applyFill="1" applyAlignment="1">
      <alignment horizontal="center" vertical="center"/>
    </xf>
    <xf numFmtId="22" fontId="0" fillId="4" borderId="3" xfId="0" applyNumberFormat="1" applyFill="1" applyBorder="1" applyAlignment="1">
      <alignment horizontal="center" vertical="center"/>
    </xf>
    <xf numFmtId="22" fontId="3" fillId="0" borderId="0" xfId="0" applyNumberFormat="1" applyFont="1" applyFill="1" applyAlignment="1" applyProtection="1">
      <alignment horizontal="center" vertical="center"/>
      <protection locked="0"/>
    </xf>
    <xf numFmtId="22" fontId="0" fillId="3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05"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numFmt numFmtId="165" formatCode="d/m/yyyy\ h:mm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numFmt numFmtId="0" formatCode="General"/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2612092501198817E-2"/>
          <c:y val="0.13613896583137189"/>
          <c:w val="0.8950131317670883"/>
          <c:h val="0.70210831394999329"/>
        </c:manualLayout>
      </c:layout>
      <c:lineChart>
        <c:grouping val="standard"/>
        <c:varyColors val="0"/>
        <c:ser>
          <c:idx val="0"/>
          <c:order val="0"/>
          <c:tx>
            <c:strRef>
              <c:f>Resultats!$G$10</c:f>
              <c:strCache>
                <c:ptCount val="1"/>
                <c:pt idx="0">
                  <c:v>LAeq horari Diürn 30/03/21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Menus!$I$5:$I$844</c:f>
              <c:strCache>
                <c:ptCount val="840"/>
                <c:pt idx="0">
                  <c:v>07:00</c:v>
                </c:pt>
                <c:pt idx="1">
                  <c:v>07:01</c:v>
                </c:pt>
                <c:pt idx="2">
                  <c:v>07:02</c:v>
                </c:pt>
                <c:pt idx="3">
                  <c:v>07:03</c:v>
                </c:pt>
                <c:pt idx="4">
                  <c:v>07:04</c:v>
                </c:pt>
                <c:pt idx="5">
                  <c:v>07:05</c:v>
                </c:pt>
                <c:pt idx="6">
                  <c:v>07:06</c:v>
                </c:pt>
                <c:pt idx="7">
                  <c:v>07:07</c:v>
                </c:pt>
                <c:pt idx="8">
                  <c:v>07:08</c:v>
                </c:pt>
                <c:pt idx="9">
                  <c:v>07:09</c:v>
                </c:pt>
                <c:pt idx="10">
                  <c:v>07:10</c:v>
                </c:pt>
                <c:pt idx="11">
                  <c:v>07:11</c:v>
                </c:pt>
                <c:pt idx="12">
                  <c:v>07:12</c:v>
                </c:pt>
                <c:pt idx="13">
                  <c:v>07:13</c:v>
                </c:pt>
                <c:pt idx="14">
                  <c:v>07:14</c:v>
                </c:pt>
                <c:pt idx="15">
                  <c:v>07:15</c:v>
                </c:pt>
                <c:pt idx="16">
                  <c:v>07:16</c:v>
                </c:pt>
                <c:pt idx="17">
                  <c:v>07:17</c:v>
                </c:pt>
                <c:pt idx="18">
                  <c:v>07:18</c:v>
                </c:pt>
                <c:pt idx="19">
                  <c:v>07:19</c:v>
                </c:pt>
                <c:pt idx="20">
                  <c:v>07:20</c:v>
                </c:pt>
                <c:pt idx="21">
                  <c:v>07:21</c:v>
                </c:pt>
                <c:pt idx="22">
                  <c:v>07:22</c:v>
                </c:pt>
                <c:pt idx="23">
                  <c:v>07:23</c:v>
                </c:pt>
                <c:pt idx="24">
                  <c:v>07:24</c:v>
                </c:pt>
                <c:pt idx="25">
                  <c:v>07:25</c:v>
                </c:pt>
                <c:pt idx="26">
                  <c:v>07:26</c:v>
                </c:pt>
                <c:pt idx="27">
                  <c:v>07:27</c:v>
                </c:pt>
                <c:pt idx="28">
                  <c:v>07:28</c:v>
                </c:pt>
                <c:pt idx="29">
                  <c:v>07:29</c:v>
                </c:pt>
                <c:pt idx="30">
                  <c:v>07:30</c:v>
                </c:pt>
                <c:pt idx="31">
                  <c:v>07:31</c:v>
                </c:pt>
                <c:pt idx="32">
                  <c:v>07:32</c:v>
                </c:pt>
                <c:pt idx="33">
                  <c:v>07:33</c:v>
                </c:pt>
                <c:pt idx="34">
                  <c:v>07:34</c:v>
                </c:pt>
                <c:pt idx="35">
                  <c:v>07:35</c:v>
                </c:pt>
                <c:pt idx="36">
                  <c:v>07:36</c:v>
                </c:pt>
                <c:pt idx="37">
                  <c:v>07:37</c:v>
                </c:pt>
                <c:pt idx="38">
                  <c:v>07:38</c:v>
                </c:pt>
                <c:pt idx="39">
                  <c:v>07:39</c:v>
                </c:pt>
                <c:pt idx="40">
                  <c:v>07:40</c:v>
                </c:pt>
                <c:pt idx="41">
                  <c:v>07:41</c:v>
                </c:pt>
                <c:pt idx="42">
                  <c:v>07:42</c:v>
                </c:pt>
                <c:pt idx="43">
                  <c:v>07:43</c:v>
                </c:pt>
                <c:pt idx="44">
                  <c:v>07:44</c:v>
                </c:pt>
                <c:pt idx="45">
                  <c:v>07:45</c:v>
                </c:pt>
                <c:pt idx="46">
                  <c:v>07:46</c:v>
                </c:pt>
                <c:pt idx="47">
                  <c:v>07:47</c:v>
                </c:pt>
                <c:pt idx="48">
                  <c:v>07:48</c:v>
                </c:pt>
                <c:pt idx="49">
                  <c:v>07:49</c:v>
                </c:pt>
                <c:pt idx="50">
                  <c:v>07:50</c:v>
                </c:pt>
                <c:pt idx="51">
                  <c:v>07:51</c:v>
                </c:pt>
                <c:pt idx="52">
                  <c:v>07:52</c:v>
                </c:pt>
                <c:pt idx="53">
                  <c:v>07:53</c:v>
                </c:pt>
                <c:pt idx="54">
                  <c:v>07:54</c:v>
                </c:pt>
                <c:pt idx="55">
                  <c:v>07:55</c:v>
                </c:pt>
                <c:pt idx="56">
                  <c:v>07:56</c:v>
                </c:pt>
                <c:pt idx="57">
                  <c:v>07:57</c:v>
                </c:pt>
                <c:pt idx="58">
                  <c:v>07:58</c:v>
                </c:pt>
                <c:pt idx="59">
                  <c:v>07:59</c:v>
                </c:pt>
                <c:pt idx="60">
                  <c:v>08:00</c:v>
                </c:pt>
                <c:pt idx="61">
                  <c:v>08:01</c:v>
                </c:pt>
                <c:pt idx="62">
                  <c:v>08:02</c:v>
                </c:pt>
                <c:pt idx="63">
                  <c:v>08:03</c:v>
                </c:pt>
                <c:pt idx="64">
                  <c:v>08:04</c:v>
                </c:pt>
                <c:pt idx="65">
                  <c:v>08:05</c:v>
                </c:pt>
                <c:pt idx="66">
                  <c:v>08:06</c:v>
                </c:pt>
                <c:pt idx="67">
                  <c:v>08:07</c:v>
                </c:pt>
                <c:pt idx="68">
                  <c:v>08:08</c:v>
                </c:pt>
                <c:pt idx="69">
                  <c:v>08:09</c:v>
                </c:pt>
                <c:pt idx="70">
                  <c:v>08:10</c:v>
                </c:pt>
                <c:pt idx="71">
                  <c:v>08:11</c:v>
                </c:pt>
                <c:pt idx="72">
                  <c:v>08:12</c:v>
                </c:pt>
                <c:pt idx="73">
                  <c:v>08:13</c:v>
                </c:pt>
                <c:pt idx="74">
                  <c:v>08:14</c:v>
                </c:pt>
                <c:pt idx="75">
                  <c:v>08:15</c:v>
                </c:pt>
                <c:pt idx="76">
                  <c:v>08:16</c:v>
                </c:pt>
                <c:pt idx="77">
                  <c:v>08:17</c:v>
                </c:pt>
                <c:pt idx="78">
                  <c:v>08:18</c:v>
                </c:pt>
                <c:pt idx="79">
                  <c:v>08:19</c:v>
                </c:pt>
                <c:pt idx="80">
                  <c:v>08:20</c:v>
                </c:pt>
                <c:pt idx="81">
                  <c:v>08:21</c:v>
                </c:pt>
                <c:pt idx="82">
                  <c:v>08:22</c:v>
                </c:pt>
                <c:pt idx="83">
                  <c:v>08:23</c:v>
                </c:pt>
                <c:pt idx="84">
                  <c:v>08:24</c:v>
                </c:pt>
                <c:pt idx="85">
                  <c:v>08:25</c:v>
                </c:pt>
                <c:pt idx="86">
                  <c:v>08:26</c:v>
                </c:pt>
                <c:pt idx="87">
                  <c:v>08:27</c:v>
                </c:pt>
                <c:pt idx="88">
                  <c:v>08:28</c:v>
                </c:pt>
                <c:pt idx="89">
                  <c:v>08:29</c:v>
                </c:pt>
                <c:pt idx="90">
                  <c:v>08:30</c:v>
                </c:pt>
                <c:pt idx="91">
                  <c:v>08:31</c:v>
                </c:pt>
                <c:pt idx="92">
                  <c:v>08:32</c:v>
                </c:pt>
                <c:pt idx="93">
                  <c:v>08:33</c:v>
                </c:pt>
                <c:pt idx="94">
                  <c:v>08:34</c:v>
                </c:pt>
                <c:pt idx="95">
                  <c:v>08:35</c:v>
                </c:pt>
                <c:pt idx="96">
                  <c:v>08:36</c:v>
                </c:pt>
                <c:pt idx="97">
                  <c:v>08:37</c:v>
                </c:pt>
                <c:pt idx="98">
                  <c:v>08:38</c:v>
                </c:pt>
                <c:pt idx="99">
                  <c:v>08:39</c:v>
                </c:pt>
                <c:pt idx="100">
                  <c:v>08:40</c:v>
                </c:pt>
                <c:pt idx="101">
                  <c:v>08:41</c:v>
                </c:pt>
                <c:pt idx="102">
                  <c:v>08:42</c:v>
                </c:pt>
                <c:pt idx="103">
                  <c:v>08:43</c:v>
                </c:pt>
                <c:pt idx="104">
                  <c:v>08:44</c:v>
                </c:pt>
                <c:pt idx="105">
                  <c:v>08:45</c:v>
                </c:pt>
                <c:pt idx="106">
                  <c:v>08:46</c:v>
                </c:pt>
                <c:pt idx="107">
                  <c:v>08:47</c:v>
                </c:pt>
                <c:pt idx="108">
                  <c:v>08:48</c:v>
                </c:pt>
                <c:pt idx="109">
                  <c:v>08:49</c:v>
                </c:pt>
                <c:pt idx="110">
                  <c:v>08:50</c:v>
                </c:pt>
                <c:pt idx="111">
                  <c:v>08:51</c:v>
                </c:pt>
                <c:pt idx="112">
                  <c:v>08:52</c:v>
                </c:pt>
                <c:pt idx="113">
                  <c:v>08:53</c:v>
                </c:pt>
                <c:pt idx="114">
                  <c:v>08:54</c:v>
                </c:pt>
                <c:pt idx="115">
                  <c:v>08:55</c:v>
                </c:pt>
                <c:pt idx="116">
                  <c:v>08:56</c:v>
                </c:pt>
                <c:pt idx="117">
                  <c:v>08:57</c:v>
                </c:pt>
                <c:pt idx="118">
                  <c:v>08:58</c:v>
                </c:pt>
                <c:pt idx="119">
                  <c:v>08:59</c:v>
                </c:pt>
                <c:pt idx="120">
                  <c:v>09:00</c:v>
                </c:pt>
                <c:pt idx="121">
                  <c:v>09:01</c:v>
                </c:pt>
                <c:pt idx="122">
                  <c:v>09:02</c:v>
                </c:pt>
                <c:pt idx="123">
                  <c:v>09:03</c:v>
                </c:pt>
                <c:pt idx="124">
                  <c:v>09:04</c:v>
                </c:pt>
                <c:pt idx="125">
                  <c:v>09:05</c:v>
                </c:pt>
                <c:pt idx="126">
                  <c:v>09:06</c:v>
                </c:pt>
                <c:pt idx="127">
                  <c:v>09:07</c:v>
                </c:pt>
                <c:pt idx="128">
                  <c:v>09:08</c:v>
                </c:pt>
                <c:pt idx="129">
                  <c:v>09:09</c:v>
                </c:pt>
                <c:pt idx="130">
                  <c:v>09:10</c:v>
                </c:pt>
                <c:pt idx="131">
                  <c:v>09:11</c:v>
                </c:pt>
                <c:pt idx="132">
                  <c:v>09:12</c:v>
                </c:pt>
                <c:pt idx="133">
                  <c:v>09:13</c:v>
                </c:pt>
                <c:pt idx="134">
                  <c:v>09:14</c:v>
                </c:pt>
                <c:pt idx="135">
                  <c:v>09:15</c:v>
                </c:pt>
                <c:pt idx="136">
                  <c:v>09:16</c:v>
                </c:pt>
                <c:pt idx="137">
                  <c:v>09:17</c:v>
                </c:pt>
                <c:pt idx="138">
                  <c:v>09:18</c:v>
                </c:pt>
                <c:pt idx="139">
                  <c:v>09:19</c:v>
                </c:pt>
                <c:pt idx="140">
                  <c:v>09:20</c:v>
                </c:pt>
                <c:pt idx="141">
                  <c:v>09:21</c:v>
                </c:pt>
                <c:pt idx="142">
                  <c:v>09:22</c:v>
                </c:pt>
                <c:pt idx="143">
                  <c:v>09:23</c:v>
                </c:pt>
                <c:pt idx="144">
                  <c:v>09:24</c:v>
                </c:pt>
                <c:pt idx="145">
                  <c:v>09:25</c:v>
                </c:pt>
                <c:pt idx="146">
                  <c:v>09:26</c:v>
                </c:pt>
                <c:pt idx="147">
                  <c:v>09:27</c:v>
                </c:pt>
                <c:pt idx="148">
                  <c:v>09:28</c:v>
                </c:pt>
                <c:pt idx="149">
                  <c:v>09:29</c:v>
                </c:pt>
                <c:pt idx="150">
                  <c:v>09:30</c:v>
                </c:pt>
                <c:pt idx="151">
                  <c:v>09:31</c:v>
                </c:pt>
                <c:pt idx="152">
                  <c:v>09:32</c:v>
                </c:pt>
                <c:pt idx="153">
                  <c:v>09:33</c:v>
                </c:pt>
                <c:pt idx="154">
                  <c:v>09:34</c:v>
                </c:pt>
                <c:pt idx="155">
                  <c:v>09:35</c:v>
                </c:pt>
                <c:pt idx="156">
                  <c:v>09:36</c:v>
                </c:pt>
                <c:pt idx="157">
                  <c:v>09:37</c:v>
                </c:pt>
                <c:pt idx="158">
                  <c:v>09:38</c:v>
                </c:pt>
                <c:pt idx="159">
                  <c:v>09:39</c:v>
                </c:pt>
                <c:pt idx="160">
                  <c:v>09:40</c:v>
                </c:pt>
                <c:pt idx="161">
                  <c:v>09:41</c:v>
                </c:pt>
                <c:pt idx="162">
                  <c:v>09:42</c:v>
                </c:pt>
                <c:pt idx="163">
                  <c:v>09:43</c:v>
                </c:pt>
                <c:pt idx="164">
                  <c:v>09:44</c:v>
                </c:pt>
                <c:pt idx="165">
                  <c:v>09:45</c:v>
                </c:pt>
                <c:pt idx="166">
                  <c:v>09:46</c:v>
                </c:pt>
                <c:pt idx="167">
                  <c:v>09:47</c:v>
                </c:pt>
                <c:pt idx="168">
                  <c:v>09:48</c:v>
                </c:pt>
                <c:pt idx="169">
                  <c:v>09:49</c:v>
                </c:pt>
                <c:pt idx="170">
                  <c:v>09:50</c:v>
                </c:pt>
                <c:pt idx="171">
                  <c:v>09:51</c:v>
                </c:pt>
                <c:pt idx="172">
                  <c:v>09:52</c:v>
                </c:pt>
                <c:pt idx="173">
                  <c:v>09:53</c:v>
                </c:pt>
                <c:pt idx="174">
                  <c:v>09:54</c:v>
                </c:pt>
                <c:pt idx="175">
                  <c:v>09:55</c:v>
                </c:pt>
                <c:pt idx="176">
                  <c:v>09:56</c:v>
                </c:pt>
                <c:pt idx="177">
                  <c:v>09:57</c:v>
                </c:pt>
                <c:pt idx="178">
                  <c:v>09:58</c:v>
                </c:pt>
                <c:pt idx="179">
                  <c:v>09:59</c:v>
                </c:pt>
                <c:pt idx="180">
                  <c:v>10:00</c:v>
                </c:pt>
                <c:pt idx="181">
                  <c:v>10:01</c:v>
                </c:pt>
                <c:pt idx="182">
                  <c:v>10:02</c:v>
                </c:pt>
                <c:pt idx="183">
                  <c:v>10:03</c:v>
                </c:pt>
                <c:pt idx="184">
                  <c:v>10:04</c:v>
                </c:pt>
                <c:pt idx="185">
                  <c:v>10:05</c:v>
                </c:pt>
                <c:pt idx="186">
                  <c:v>10:06</c:v>
                </c:pt>
                <c:pt idx="187">
                  <c:v>10:07</c:v>
                </c:pt>
                <c:pt idx="188">
                  <c:v>10:08</c:v>
                </c:pt>
                <c:pt idx="189">
                  <c:v>10:09</c:v>
                </c:pt>
                <c:pt idx="190">
                  <c:v>10:10</c:v>
                </c:pt>
                <c:pt idx="191">
                  <c:v>10:11</c:v>
                </c:pt>
                <c:pt idx="192">
                  <c:v>10:12</c:v>
                </c:pt>
                <c:pt idx="193">
                  <c:v>10:13</c:v>
                </c:pt>
                <c:pt idx="194">
                  <c:v>10:14</c:v>
                </c:pt>
                <c:pt idx="195">
                  <c:v>10:15</c:v>
                </c:pt>
                <c:pt idx="196">
                  <c:v>10:16</c:v>
                </c:pt>
                <c:pt idx="197">
                  <c:v>10:17</c:v>
                </c:pt>
                <c:pt idx="198">
                  <c:v>10:18</c:v>
                </c:pt>
                <c:pt idx="199">
                  <c:v>10:19</c:v>
                </c:pt>
                <c:pt idx="200">
                  <c:v>10:20</c:v>
                </c:pt>
                <c:pt idx="201">
                  <c:v>10:21</c:v>
                </c:pt>
                <c:pt idx="202">
                  <c:v>10:22</c:v>
                </c:pt>
                <c:pt idx="203">
                  <c:v>10:23</c:v>
                </c:pt>
                <c:pt idx="204">
                  <c:v>10:24</c:v>
                </c:pt>
                <c:pt idx="205">
                  <c:v>10:25</c:v>
                </c:pt>
                <c:pt idx="206">
                  <c:v>10:26</c:v>
                </c:pt>
                <c:pt idx="207">
                  <c:v>10:27</c:v>
                </c:pt>
                <c:pt idx="208">
                  <c:v>10:28</c:v>
                </c:pt>
                <c:pt idx="209">
                  <c:v>10:29</c:v>
                </c:pt>
                <c:pt idx="210">
                  <c:v>10:30</c:v>
                </c:pt>
                <c:pt idx="211">
                  <c:v>10:31</c:v>
                </c:pt>
                <c:pt idx="212">
                  <c:v>10:32</c:v>
                </c:pt>
                <c:pt idx="213">
                  <c:v>10:33</c:v>
                </c:pt>
                <c:pt idx="214">
                  <c:v>10:34</c:v>
                </c:pt>
                <c:pt idx="215">
                  <c:v>10:35</c:v>
                </c:pt>
                <c:pt idx="216">
                  <c:v>10:36</c:v>
                </c:pt>
                <c:pt idx="217">
                  <c:v>10:37</c:v>
                </c:pt>
                <c:pt idx="218">
                  <c:v>10:38</c:v>
                </c:pt>
                <c:pt idx="219">
                  <c:v>10:39</c:v>
                </c:pt>
                <c:pt idx="220">
                  <c:v>10:40</c:v>
                </c:pt>
                <c:pt idx="221">
                  <c:v>10:41</c:v>
                </c:pt>
                <c:pt idx="222">
                  <c:v>10:42</c:v>
                </c:pt>
                <c:pt idx="223">
                  <c:v>10:43</c:v>
                </c:pt>
                <c:pt idx="224">
                  <c:v>10:44</c:v>
                </c:pt>
                <c:pt idx="225">
                  <c:v>10:45</c:v>
                </c:pt>
                <c:pt idx="226">
                  <c:v>10:46</c:v>
                </c:pt>
                <c:pt idx="227">
                  <c:v>10:47</c:v>
                </c:pt>
                <c:pt idx="228">
                  <c:v>10:48</c:v>
                </c:pt>
                <c:pt idx="229">
                  <c:v>10:49</c:v>
                </c:pt>
                <c:pt idx="230">
                  <c:v>10:50</c:v>
                </c:pt>
                <c:pt idx="231">
                  <c:v>10:51</c:v>
                </c:pt>
                <c:pt idx="232">
                  <c:v>10:52</c:v>
                </c:pt>
                <c:pt idx="233">
                  <c:v>10:53</c:v>
                </c:pt>
                <c:pt idx="234">
                  <c:v>10:54</c:v>
                </c:pt>
                <c:pt idx="235">
                  <c:v>10:55</c:v>
                </c:pt>
                <c:pt idx="236">
                  <c:v>10:56</c:v>
                </c:pt>
                <c:pt idx="237">
                  <c:v>10:57</c:v>
                </c:pt>
                <c:pt idx="238">
                  <c:v>10:58</c:v>
                </c:pt>
                <c:pt idx="239">
                  <c:v>10:59</c:v>
                </c:pt>
                <c:pt idx="240">
                  <c:v>11:00</c:v>
                </c:pt>
                <c:pt idx="241">
                  <c:v>11:01</c:v>
                </c:pt>
                <c:pt idx="242">
                  <c:v>11:02</c:v>
                </c:pt>
                <c:pt idx="243">
                  <c:v>11:03</c:v>
                </c:pt>
                <c:pt idx="244">
                  <c:v>11:04</c:v>
                </c:pt>
                <c:pt idx="245">
                  <c:v>11:05</c:v>
                </c:pt>
                <c:pt idx="246">
                  <c:v>11:06</c:v>
                </c:pt>
                <c:pt idx="247">
                  <c:v>11:07</c:v>
                </c:pt>
                <c:pt idx="248">
                  <c:v>11:08</c:v>
                </c:pt>
                <c:pt idx="249">
                  <c:v>11:09</c:v>
                </c:pt>
                <c:pt idx="250">
                  <c:v>11:10</c:v>
                </c:pt>
                <c:pt idx="251">
                  <c:v>11:11</c:v>
                </c:pt>
                <c:pt idx="252">
                  <c:v>11:12</c:v>
                </c:pt>
                <c:pt idx="253">
                  <c:v>11:13</c:v>
                </c:pt>
                <c:pt idx="254">
                  <c:v>11:14</c:v>
                </c:pt>
                <c:pt idx="255">
                  <c:v>11:15</c:v>
                </c:pt>
                <c:pt idx="256">
                  <c:v>11:16</c:v>
                </c:pt>
                <c:pt idx="257">
                  <c:v>11:17</c:v>
                </c:pt>
                <c:pt idx="258">
                  <c:v>11:18</c:v>
                </c:pt>
                <c:pt idx="259">
                  <c:v>11:19</c:v>
                </c:pt>
                <c:pt idx="260">
                  <c:v>11:20</c:v>
                </c:pt>
                <c:pt idx="261">
                  <c:v>11:21</c:v>
                </c:pt>
                <c:pt idx="262">
                  <c:v>11:22</c:v>
                </c:pt>
                <c:pt idx="263">
                  <c:v>11:23</c:v>
                </c:pt>
                <c:pt idx="264">
                  <c:v>11:24</c:v>
                </c:pt>
                <c:pt idx="265">
                  <c:v>11:25</c:v>
                </c:pt>
                <c:pt idx="266">
                  <c:v>11:26</c:v>
                </c:pt>
                <c:pt idx="267">
                  <c:v>11:27</c:v>
                </c:pt>
                <c:pt idx="268">
                  <c:v>11:28</c:v>
                </c:pt>
                <c:pt idx="269">
                  <c:v>11:29</c:v>
                </c:pt>
                <c:pt idx="270">
                  <c:v>11:30</c:v>
                </c:pt>
                <c:pt idx="271">
                  <c:v>11:31</c:v>
                </c:pt>
                <c:pt idx="272">
                  <c:v>11:32</c:v>
                </c:pt>
                <c:pt idx="273">
                  <c:v>11:33</c:v>
                </c:pt>
                <c:pt idx="274">
                  <c:v>11:34</c:v>
                </c:pt>
                <c:pt idx="275">
                  <c:v>11:35</c:v>
                </c:pt>
                <c:pt idx="276">
                  <c:v>11:36</c:v>
                </c:pt>
                <c:pt idx="277">
                  <c:v>11:37</c:v>
                </c:pt>
                <c:pt idx="278">
                  <c:v>11:38</c:v>
                </c:pt>
                <c:pt idx="279">
                  <c:v>11:39</c:v>
                </c:pt>
                <c:pt idx="280">
                  <c:v>11:40</c:v>
                </c:pt>
                <c:pt idx="281">
                  <c:v>11:41</c:v>
                </c:pt>
                <c:pt idx="282">
                  <c:v>11:42</c:v>
                </c:pt>
                <c:pt idx="283">
                  <c:v>11:43</c:v>
                </c:pt>
                <c:pt idx="284">
                  <c:v>11:44</c:v>
                </c:pt>
                <c:pt idx="285">
                  <c:v>11:45</c:v>
                </c:pt>
                <c:pt idx="286">
                  <c:v>11:46</c:v>
                </c:pt>
                <c:pt idx="287">
                  <c:v>11:47</c:v>
                </c:pt>
                <c:pt idx="288">
                  <c:v>11:48</c:v>
                </c:pt>
                <c:pt idx="289">
                  <c:v>11:49</c:v>
                </c:pt>
                <c:pt idx="290">
                  <c:v>11:50</c:v>
                </c:pt>
                <c:pt idx="291">
                  <c:v>11:51</c:v>
                </c:pt>
                <c:pt idx="292">
                  <c:v>11:52</c:v>
                </c:pt>
                <c:pt idx="293">
                  <c:v>11:53</c:v>
                </c:pt>
                <c:pt idx="294">
                  <c:v>11:54</c:v>
                </c:pt>
                <c:pt idx="295">
                  <c:v>11:55</c:v>
                </c:pt>
                <c:pt idx="296">
                  <c:v>11:56</c:v>
                </c:pt>
                <c:pt idx="297">
                  <c:v>11:57</c:v>
                </c:pt>
                <c:pt idx="298">
                  <c:v>11:58</c:v>
                </c:pt>
                <c:pt idx="299">
                  <c:v>11:59</c:v>
                </c:pt>
                <c:pt idx="300">
                  <c:v>12:00</c:v>
                </c:pt>
                <c:pt idx="301">
                  <c:v>12:01</c:v>
                </c:pt>
                <c:pt idx="302">
                  <c:v>12:02</c:v>
                </c:pt>
                <c:pt idx="303">
                  <c:v>12:03</c:v>
                </c:pt>
                <c:pt idx="304">
                  <c:v>12:04</c:v>
                </c:pt>
                <c:pt idx="305">
                  <c:v>12:05</c:v>
                </c:pt>
                <c:pt idx="306">
                  <c:v>12:06</c:v>
                </c:pt>
                <c:pt idx="307">
                  <c:v>12:07</c:v>
                </c:pt>
                <c:pt idx="308">
                  <c:v>12:08</c:v>
                </c:pt>
                <c:pt idx="309">
                  <c:v>12:09</c:v>
                </c:pt>
                <c:pt idx="310">
                  <c:v>12:10</c:v>
                </c:pt>
                <c:pt idx="311">
                  <c:v>12:11</c:v>
                </c:pt>
                <c:pt idx="312">
                  <c:v>12:12</c:v>
                </c:pt>
                <c:pt idx="313">
                  <c:v>12:13</c:v>
                </c:pt>
                <c:pt idx="314">
                  <c:v>12:14</c:v>
                </c:pt>
                <c:pt idx="315">
                  <c:v>12:15</c:v>
                </c:pt>
                <c:pt idx="316">
                  <c:v>12:16</c:v>
                </c:pt>
                <c:pt idx="317">
                  <c:v>12:17</c:v>
                </c:pt>
                <c:pt idx="318">
                  <c:v>12:18</c:v>
                </c:pt>
                <c:pt idx="319">
                  <c:v>12:19</c:v>
                </c:pt>
                <c:pt idx="320">
                  <c:v>12:20</c:v>
                </c:pt>
                <c:pt idx="321">
                  <c:v>12:21</c:v>
                </c:pt>
                <c:pt idx="322">
                  <c:v>12:22</c:v>
                </c:pt>
                <c:pt idx="323">
                  <c:v>12:23</c:v>
                </c:pt>
                <c:pt idx="324">
                  <c:v>12:24</c:v>
                </c:pt>
                <c:pt idx="325">
                  <c:v>12:25</c:v>
                </c:pt>
                <c:pt idx="326">
                  <c:v>12:26</c:v>
                </c:pt>
                <c:pt idx="327">
                  <c:v>12:27</c:v>
                </c:pt>
                <c:pt idx="328">
                  <c:v>12:28</c:v>
                </c:pt>
                <c:pt idx="329">
                  <c:v>12:29</c:v>
                </c:pt>
                <c:pt idx="330">
                  <c:v>12:30</c:v>
                </c:pt>
                <c:pt idx="331">
                  <c:v>12:31</c:v>
                </c:pt>
                <c:pt idx="332">
                  <c:v>12:32</c:v>
                </c:pt>
                <c:pt idx="333">
                  <c:v>12:33</c:v>
                </c:pt>
                <c:pt idx="334">
                  <c:v>12:34</c:v>
                </c:pt>
                <c:pt idx="335">
                  <c:v>12:35</c:v>
                </c:pt>
                <c:pt idx="336">
                  <c:v>12:36</c:v>
                </c:pt>
                <c:pt idx="337">
                  <c:v>12:37</c:v>
                </c:pt>
                <c:pt idx="338">
                  <c:v>12:38</c:v>
                </c:pt>
                <c:pt idx="339">
                  <c:v>12:39</c:v>
                </c:pt>
                <c:pt idx="340">
                  <c:v>12:40</c:v>
                </c:pt>
                <c:pt idx="341">
                  <c:v>12:41</c:v>
                </c:pt>
                <c:pt idx="342">
                  <c:v>12:42</c:v>
                </c:pt>
                <c:pt idx="343">
                  <c:v>12:43</c:v>
                </c:pt>
                <c:pt idx="344">
                  <c:v>12:44</c:v>
                </c:pt>
                <c:pt idx="345">
                  <c:v>12:45</c:v>
                </c:pt>
                <c:pt idx="346">
                  <c:v>12:46</c:v>
                </c:pt>
                <c:pt idx="347">
                  <c:v>12:47</c:v>
                </c:pt>
                <c:pt idx="348">
                  <c:v>12:48</c:v>
                </c:pt>
                <c:pt idx="349">
                  <c:v>12:49</c:v>
                </c:pt>
                <c:pt idx="350">
                  <c:v>12:50</c:v>
                </c:pt>
                <c:pt idx="351">
                  <c:v>12:51</c:v>
                </c:pt>
                <c:pt idx="352">
                  <c:v>12:52</c:v>
                </c:pt>
                <c:pt idx="353">
                  <c:v>12:53</c:v>
                </c:pt>
                <c:pt idx="354">
                  <c:v>12:54</c:v>
                </c:pt>
                <c:pt idx="355">
                  <c:v>12:55</c:v>
                </c:pt>
                <c:pt idx="356">
                  <c:v>12:56</c:v>
                </c:pt>
                <c:pt idx="357">
                  <c:v>12:57</c:v>
                </c:pt>
                <c:pt idx="358">
                  <c:v>12:58</c:v>
                </c:pt>
                <c:pt idx="359">
                  <c:v>12:59</c:v>
                </c:pt>
                <c:pt idx="360">
                  <c:v>13:00</c:v>
                </c:pt>
                <c:pt idx="361">
                  <c:v>13:01</c:v>
                </c:pt>
                <c:pt idx="362">
                  <c:v>13:02</c:v>
                </c:pt>
                <c:pt idx="363">
                  <c:v>13:03</c:v>
                </c:pt>
                <c:pt idx="364">
                  <c:v>13:04</c:v>
                </c:pt>
                <c:pt idx="365">
                  <c:v>13:05</c:v>
                </c:pt>
                <c:pt idx="366">
                  <c:v>13:06</c:v>
                </c:pt>
                <c:pt idx="367">
                  <c:v>13:07</c:v>
                </c:pt>
                <c:pt idx="368">
                  <c:v>13:08</c:v>
                </c:pt>
                <c:pt idx="369">
                  <c:v>13:09</c:v>
                </c:pt>
                <c:pt idx="370">
                  <c:v>13:10</c:v>
                </c:pt>
                <c:pt idx="371">
                  <c:v>13:11</c:v>
                </c:pt>
                <c:pt idx="372">
                  <c:v>13:12</c:v>
                </c:pt>
                <c:pt idx="373">
                  <c:v>13:13</c:v>
                </c:pt>
                <c:pt idx="374">
                  <c:v>13:14</c:v>
                </c:pt>
                <c:pt idx="375">
                  <c:v>13:15</c:v>
                </c:pt>
                <c:pt idx="376">
                  <c:v>13:16</c:v>
                </c:pt>
                <c:pt idx="377">
                  <c:v>13:17</c:v>
                </c:pt>
                <c:pt idx="378">
                  <c:v>13:18</c:v>
                </c:pt>
                <c:pt idx="379">
                  <c:v>13:19</c:v>
                </c:pt>
                <c:pt idx="380">
                  <c:v>13:20</c:v>
                </c:pt>
                <c:pt idx="381">
                  <c:v>13:21</c:v>
                </c:pt>
                <c:pt idx="382">
                  <c:v>13:22</c:v>
                </c:pt>
                <c:pt idx="383">
                  <c:v>13:23</c:v>
                </c:pt>
                <c:pt idx="384">
                  <c:v>13:24</c:v>
                </c:pt>
                <c:pt idx="385">
                  <c:v>13:25</c:v>
                </c:pt>
                <c:pt idx="386">
                  <c:v>13:26</c:v>
                </c:pt>
                <c:pt idx="387">
                  <c:v>13:27</c:v>
                </c:pt>
                <c:pt idx="388">
                  <c:v>13:28</c:v>
                </c:pt>
                <c:pt idx="389">
                  <c:v>13:29</c:v>
                </c:pt>
                <c:pt idx="390">
                  <c:v>13:30</c:v>
                </c:pt>
                <c:pt idx="391">
                  <c:v>13:31</c:v>
                </c:pt>
                <c:pt idx="392">
                  <c:v>13:32</c:v>
                </c:pt>
                <c:pt idx="393">
                  <c:v>13:33</c:v>
                </c:pt>
                <c:pt idx="394">
                  <c:v>13:34</c:v>
                </c:pt>
                <c:pt idx="395">
                  <c:v>13:35</c:v>
                </c:pt>
                <c:pt idx="396">
                  <c:v>13:36</c:v>
                </c:pt>
                <c:pt idx="397">
                  <c:v>13:37</c:v>
                </c:pt>
                <c:pt idx="398">
                  <c:v>13:38</c:v>
                </c:pt>
                <c:pt idx="399">
                  <c:v>13:39</c:v>
                </c:pt>
                <c:pt idx="400">
                  <c:v>13:40</c:v>
                </c:pt>
                <c:pt idx="401">
                  <c:v>13:41</c:v>
                </c:pt>
                <c:pt idx="402">
                  <c:v>13:42</c:v>
                </c:pt>
                <c:pt idx="403">
                  <c:v>13:43</c:v>
                </c:pt>
                <c:pt idx="404">
                  <c:v>13:44</c:v>
                </c:pt>
                <c:pt idx="405">
                  <c:v>13:45</c:v>
                </c:pt>
                <c:pt idx="406">
                  <c:v>13:46</c:v>
                </c:pt>
                <c:pt idx="407">
                  <c:v>13:47</c:v>
                </c:pt>
                <c:pt idx="408">
                  <c:v>13:48</c:v>
                </c:pt>
                <c:pt idx="409">
                  <c:v>13:49</c:v>
                </c:pt>
                <c:pt idx="410">
                  <c:v>13:50</c:v>
                </c:pt>
                <c:pt idx="411">
                  <c:v>13:51</c:v>
                </c:pt>
                <c:pt idx="412">
                  <c:v>13:52</c:v>
                </c:pt>
                <c:pt idx="413">
                  <c:v>13:53</c:v>
                </c:pt>
                <c:pt idx="414">
                  <c:v>13:54</c:v>
                </c:pt>
                <c:pt idx="415">
                  <c:v>13:55</c:v>
                </c:pt>
                <c:pt idx="416">
                  <c:v>13:56</c:v>
                </c:pt>
                <c:pt idx="417">
                  <c:v>13:57</c:v>
                </c:pt>
                <c:pt idx="418">
                  <c:v>13:58</c:v>
                </c:pt>
                <c:pt idx="419">
                  <c:v>13:59</c:v>
                </c:pt>
                <c:pt idx="420">
                  <c:v>14:00</c:v>
                </c:pt>
                <c:pt idx="421">
                  <c:v>14:01</c:v>
                </c:pt>
                <c:pt idx="422">
                  <c:v>14:02</c:v>
                </c:pt>
                <c:pt idx="423">
                  <c:v>14:03</c:v>
                </c:pt>
                <c:pt idx="424">
                  <c:v>14:04</c:v>
                </c:pt>
                <c:pt idx="425">
                  <c:v>14:05</c:v>
                </c:pt>
                <c:pt idx="426">
                  <c:v>14:06</c:v>
                </c:pt>
                <c:pt idx="427">
                  <c:v>14:07</c:v>
                </c:pt>
                <c:pt idx="428">
                  <c:v>14:08</c:v>
                </c:pt>
                <c:pt idx="429">
                  <c:v>14:09</c:v>
                </c:pt>
                <c:pt idx="430">
                  <c:v>14:10</c:v>
                </c:pt>
                <c:pt idx="431">
                  <c:v>14:11</c:v>
                </c:pt>
                <c:pt idx="432">
                  <c:v>14:12</c:v>
                </c:pt>
                <c:pt idx="433">
                  <c:v>14:13</c:v>
                </c:pt>
                <c:pt idx="434">
                  <c:v>14:14</c:v>
                </c:pt>
                <c:pt idx="435">
                  <c:v>14:15</c:v>
                </c:pt>
                <c:pt idx="436">
                  <c:v>14:16</c:v>
                </c:pt>
                <c:pt idx="437">
                  <c:v>14:17</c:v>
                </c:pt>
                <c:pt idx="438">
                  <c:v>14:18</c:v>
                </c:pt>
                <c:pt idx="439">
                  <c:v>14:19</c:v>
                </c:pt>
                <c:pt idx="440">
                  <c:v>14:20</c:v>
                </c:pt>
                <c:pt idx="441">
                  <c:v>14:21</c:v>
                </c:pt>
                <c:pt idx="442">
                  <c:v>14:22</c:v>
                </c:pt>
                <c:pt idx="443">
                  <c:v>14:23</c:v>
                </c:pt>
                <c:pt idx="444">
                  <c:v>14:24</c:v>
                </c:pt>
                <c:pt idx="445">
                  <c:v>14:25</c:v>
                </c:pt>
                <c:pt idx="446">
                  <c:v>14:26</c:v>
                </c:pt>
                <c:pt idx="447">
                  <c:v>14:27</c:v>
                </c:pt>
                <c:pt idx="448">
                  <c:v>14:28</c:v>
                </c:pt>
                <c:pt idx="449">
                  <c:v>14:29</c:v>
                </c:pt>
                <c:pt idx="450">
                  <c:v>14:30</c:v>
                </c:pt>
                <c:pt idx="451">
                  <c:v>14:31</c:v>
                </c:pt>
                <c:pt idx="452">
                  <c:v>14:32</c:v>
                </c:pt>
                <c:pt idx="453">
                  <c:v>14:33</c:v>
                </c:pt>
                <c:pt idx="454">
                  <c:v>14:34</c:v>
                </c:pt>
                <c:pt idx="455">
                  <c:v>14:35</c:v>
                </c:pt>
                <c:pt idx="456">
                  <c:v>14:36</c:v>
                </c:pt>
                <c:pt idx="457">
                  <c:v>14:37</c:v>
                </c:pt>
                <c:pt idx="458">
                  <c:v>14:38</c:v>
                </c:pt>
                <c:pt idx="459">
                  <c:v>14:39</c:v>
                </c:pt>
                <c:pt idx="460">
                  <c:v>14:40</c:v>
                </c:pt>
                <c:pt idx="461">
                  <c:v>14:41</c:v>
                </c:pt>
                <c:pt idx="462">
                  <c:v>14:42</c:v>
                </c:pt>
                <c:pt idx="463">
                  <c:v>14:43</c:v>
                </c:pt>
                <c:pt idx="464">
                  <c:v>14:44</c:v>
                </c:pt>
                <c:pt idx="465">
                  <c:v>14:45</c:v>
                </c:pt>
                <c:pt idx="466">
                  <c:v>14:46</c:v>
                </c:pt>
                <c:pt idx="467">
                  <c:v>14:47</c:v>
                </c:pt>
                <c:pt idx="468">
                  <c:v>14:48</c:v>
                </c:pt>
                <c:pt idx="469">
                  <c:v>14:49</c:v>
                </c:pt>
                <c:pt idx="470">
                  <c:v>14:50</c:v>
                </c:pt>
                <c:pt idx="471">
                  <c:v>14:51</c:v>
                </c:pt>
                <c:pt idx="472">
                  <c:v>14:52</c:v>
                </c:pt>
                <c:pt idx="473">
                  <c:v>14:53</c:v>
                </c:pt>
                <c:pt idx="474">
                  <c:v>14:54</c:v>
                </c:pt>
                <c:pt idx="475">
                  <c:v>14:55</c:v>
                </c:pt>
                <c:pt idx="476">
                  <c:v>14:56</c:v>
                </c:pt>
                <c:pt idx="477">
                  <c:v>14:57</c:v>
                </c:pt>
                <c:pt idx="478">
                  <c:v>14:58</c:v>
                </c:pt>
                <c:pt idx="479">
                  <c:v>14:59</c:v>
                </c:pt>
                <c:pt idx="480">
                  <c:v>15:00</c:v>
                </c:pt>
                <c:pt idx="481">
                  <c:v>15:01</c:v>
                </c:pt>
                <c:pt idx="482">
                  <c:v>15:02</c:v>
                </c:pt>
                <c:pt idx="483">
                  <c:v>15:03</c:v>
                </c:pt>
                <c:pt idx="484">
                  <c:v>15:04</c:v>
                </c:pt>
                <c:pt idx="485">
                  <c:v>15:05</c:v>
                </c:pt>
                <c:pt idx="486">
                  <c:v>15:06</c:v>
                </c:pt>
                <c:pt idx="487">
                  <c:v>15:07</c:v>
                </c:pt>
                <c:pt idx="488">
                  <c:v>15:08</c:v>
                </c:pt>
                <c:pt idx="489">
                  <c:v>15:09</c:v>
                </c:pt>
                <c:pt idx="490">
                  <c:v>15:10</c:v>
                </c:pt>
                <c:pt idx="491">
                  <c:v>15:11</c:v>
                </c:pt>
                <c:pt idx="492">
                  <c:v>15:12</c:v>
                </c:pt>
                <c:pt idx="493">
                  <c:v>15:13</c:v>
                </c:pt>
                <c:pt idx="494">
                  <c:v>15:14</c:v>
                </c:pt>
                <c:pt idx="495">
                  <c:v>15:15</c:v>
                </c:pt>
                <c:pt idx="496">
                  <c:v>15:16</c:v>
                </c:pt>
                <c:pt idx="497">
                  <c:v>15:17</c:v>
                </c:pt>
                <c:pt idx="498">
                  <c:v>15:18</c:v>
                </c:pt>
                <c:pt idx="499">
                  <c:v>15:19</c:v>
                </c:pt>
                <c:pt idx="500">
                  <c:v>15:20</c:v>
                </c:pt>
                <c:pt idx="501">
                  <c:v>15:21</c:v>
                </c:pt>
                <c:pt idx="502">
                  <c:v>15:22</c:v>
                </c:pt>
                <c:pt idx="503">
                  <c:v>15:23</c:v>
                </c:pt>
                <c:pt idx="504">
                  <c:v>15:24</c:v>
                </c:pt>
                <c:pt idx="505">
                  <c:v>15:25</c:v>
                </c:pt>
                <c:pt idx="506">
                  <c:v>15:26</c:v>
                </c:pt>
                <c:pt idx="507">
                  <c:v>15:27</c:v>
                </c:pt>
                <c:pt idx="508">
                  <c:v>15:28</c:v>
                </c:pt>
                <c:pt idx="509">
                  <c:v>15:29</c:v>
                </c:pt>
                <c:pt idx="510">
                  <c:v>15:30</c:v>
                </c:pt>
                <c:pt idx="511">
                  <c:v>15:31</c:v>
                </c:pt>
                <c:pt idx="512">
                  <c:v>15:32</c:v>
                </c:pt>
                <c:pt idx="513">
                  <c:v>15:33</c:v>
                </c:pt>
                <c:pt idx="514">
                  <c:v>15:34</c:v>
                </c:pt>
                <c:pt idx="515">
                  <c:v>15:35</c:v>
                </c:pt>
                <c:pt idx="516">
                  <c:v>15:36</c:v>
                </c:pt>
                <c:pt idx="517">
                  <c:v>15:37</c:v>
                </c:pt>
                <c:pt idx="518">
                  <c:v>15:38</c:v>
                </c:pt>
                <c:pt idx="519">
                  <c:v>15:39</c:v>
                </c:pt>
                <c:pt idx="520">
                  <c:v>15:40</c:v>
                </c:pt>
                <c:pt idx="521">
                  <c:v>15:41</c:v>
                </c:pt>
                <c:pt idx="522">
                  <c:v>15:42</c:v>
                </c:pt>
                <c:pt idx="523">
                  <c:v>15:43</c:v>
                </c:pt>
                <c:pt idx="524">
                  <c:v>15:44</c:v>
                </c:pt>
                <c:pt idx="525">
                  <c:v>15:45</c:v>
                </c:pt>
                <c:pt idx="526">
                  <c:v>15:46</c:v>
                </c:pt>
                <c:pt idx="527">
                  <c:v>15:47</c:v>
                </c:pt>
                <c:pt idx="528">
                  <c:v>15:48</c:v>
                </c:pt>
                <c:pt idx="529">
                  <c:v>15:49</c:v>
                </c:pt>
                <c:pt idx="530">
                  <c:v>15:50</c:v>
                </c:pt>
                <c:pt idx="531">
                  <c:v>15:51</c:v>
                </c:pt>
                <c:pt idx="532">
                  <c:v>15:52</c:v>
                </c:pt>
                <c:pt idx="533">
                  <c:v>15:53</c:v>
                </c:pt>
                <c:pt idx="534">
                  <c:v>15:54</c:v>
                </c:pt>
                <c:pt idx="535">
                  <c:v>15:55</c:v>
                </c:pt>
                <c:pt idx="536">
                  <c:v>15:56</c:v>
                </c:pt>
                <c:pt idx="537">
                  <c:v>15:57</c:v>
                </c:pt>
                <c:pt idx="538">
                  <c:v>15:58</c:v>
                </c:pt>
                <c:pt idx="539">
                  <c:v>15:59</c:v>
                </c:pt>
                <c:pt idx="540">
                  <c:v>16:00</c:v>
                </c:pt>
                <c:pt idx="541">
                  <c:v>16:01</c:v>
                </c:pt>
                <c:pt idx="542">
                  <c:v>16:02</c:v>
                </c:pt>
                <c:pt idx="543">
                  <c:v>16:03</c:v>
                </c:pt>
                <c:pt idx="544">
                  <c:v>16:04</c:v>
                </c:pt>
                <c:pt idx="545">
                  <c:v>16:05</c:v>
                </c:pt>
                <c:pt idx="546">
                  <c:v>16:06</c:v>
                </c:pt>
                <c:pt idx="547">
                  <c:v>16:07</c:v>
                </c:pt>
                <c:pt idx="548">
                  <c:v>16:08</c:v>
                </c:pt>
                <c:pt idx="549">
                  <c:v>16:09</c:v>
                </c:pt>
                <c:pt idx="550">
                  <c:v>16:10</c:v>
                </c:pt>
                <c:pt idx="551">
                  <c:v>16:11</c:v>
                </c:pt>
                <c:pt idx="552">
                  <c:v>16:12</c:v>
                </c:pt>
                <c:pt idx="553">
                  <c:v>16:13</c:v>
                </c:pt>
                <c:pt idx="554">
                  <c:v>16:14</c:v>
                </c:pt>
                <c:pt idx="555">
                  <c:v>16:15</c:v>
                </c:pt>
                <c:pt idx="556">
                  <c:v>16:16</c:v>
                </c:pt>
                <c:pt idx="557">
                  <c:v>16:17</c:v>
                </c:pt>
                <c:pt idx="558">
                  <c:v>16:18</c:v>
                </c:pt>
                <c:pt idx="559">
                  <c:v>16:19</c:v>
                </c:pt>
                <c:pt idx="560">
                  <c:v>16:20</c:v>
                </c:pt>
                <c:pt idx="561">
                  <c:v>16:21</c:v>
                </c:pt>
                <c:pt idx="562">
                  <c:v>16:22</c:v>
                </c:pt>
                <c:pt idx="563">
                  <c:v>16:23</c:v>
                </c:pt>
                <c:pt idx="564">
                  <c:v>16:24</c:v>
                </c:pt>
                <c:pt idx="565">
                  <c:v>16:25</c:v>
                </c:pt>
                <c:pt idx="566">
                  <c:v>16:26</c:v>
                </c:pt>
                <c:pt idx="567">
                  <c:v>16:27</c:v>
                </c:pt>
                <c:pt idx="568">
                  <c:v>16:28</c:v>
                </c:pt>
                <c:pt idx="569">
                  <c:v>16:29</c:v>
                </c:pt>
                <c:pt idx="570">
                  <c:v>16:30</c:v>
                </c:pt>
                <c:pt idx="571">
                  <c:v>16:31</c:v>
                </c:pt>
                <c:pt idx="572">
                  <c:v>16:32</c:v>
                </c:pt>
                <c:pt idx="573">
                  <c:v>16:33</c:v>
                </c:pt>
                <c:pt idx="574">
                  <c:v>16:34</c:v>
                </c:pt>
                <c:pt idx="575">
                  <c:v>16:35</c:v>
                </c:pt>
                <c:pt idx="576">
                  <c:v>16:36</c:v>
                </c:pt>
                <c:pt idx="577">
                  <c:v>16:37</c:v>
                </c:pt>
                <c:pt idx="578">
                  <c:v>16:38</c:v>
                </c:pt>
                <c:pt idx="579">
                  <c:v>16:39</c:v>
                </c:pt>
                <c:pt idx="580">
                  <c:v>16:40</c:v>
                </c:pt>
                <c:pt idx="581">
                  <c:v>16:41</c:v>
                </c:pt>
                <c:pt idx="582">
                  <c:v>16:42</c:v>
                </c:pt>
                <c:pt idx="583">
                  <c:v>16:43</c:v>
                </c:pt>
                <c:pt idx="584">
                  <c:v>16:44</c:v>
                </c:pt>
                <c:pt idx="585">
                  <c:v>16:45</c:v>
                </c:pt>
                <c:pt idx="586">
                  <c:v>16:46</c:v>
                </c:pt>
                <c:pt idx="587">
                  <c:v>16:47</c:v>
                </c:pt>
                <c:pt idx="588">
                  <c:v>16:48</c:v>
                </c:pt>
                <c:pt idx="589">
                  <c:v>16:49</c:v>
                </c:pt>
                <c:pt idx="590">
                  <c:v>16:50</c:v>
                </c:pt>
                <c:pt idx="591">
                  <c:v>16:51</c:v>
                </c:pt>
                <c:pt idx="592">
                  <c:v>16:52</c:v>
                </c:pt>
                <c:pt idx="593">
                  <c:v>16:53</c:v>
                </c:pt>
                <c:pt idx="594">
                  <c:v>16:54</c:v>
                </c:pt>
                <c:pt idx="595">
                  <c:v>16:55</c:v>
                </c:pt>
                <c:pt idx="596">
                  <c:v>16:56</c:v>
                </c:pt>
                <c:pt idx="597">
                  <c:v>16:57</c:v>
                </c:pt>
                <c:pt idx="598">
                  <c:v>16:58</c:v>
                </c:pt>
                <c:pt idx="599">
                  <c:v>16:59</c:v>
                </c:pt>
                <c:pt idx="600">
                  <c:v>17:00</c:v>
                </c:pt>
                <c:pt idx="601">
                  <c:v>17:01</c:v>
                </c:pt>
                <c:pt idx="602">
                  <c:v>17:02</c:v>
                </c:pt>
                <c:pt idx="603">
                  <c:v>17:03</c:v>
                </c:pt>
                <c:pt idx="604">
                  <c:v>17:04</c:v>
                </c:pt>
                <c:pt idx="605">
                  <c:v>17:05</c:v>
                </c:pt>
                <c:pt idx="606">
                  <c:v>17:06</c:v>
                </c:pt>
                <c:pt idx="607">
                  <c:v>17:07</c:v>
                </c:pt>
                <c:pt idx="608">
                  <c:v>17:08</c:v>
                </c:pt>
                <c:pt idx="609">
                  <c:v>17:09</c:v>
                </c:pt>
                <c:pt idx="610">
                  <c:v>17:10</c:v>
                </c:pt>
                <c:pt idx="611">
                  <c:v>17:11</c:v>
                </c:pt>
                <c:pt idx="612">
                  <c:v>17:12</c:v>
                </c:pt>
                <c:pt idx="613">
                  <c:v>17:13</c:v>
                </c:pt>
                <c:pt idx="614">
                  <c:v>17:14</c:v>
                </c:pt>
                <c:pt idx="615">
                  <c:v>17:15</c:v>
                </c:pt>
                <c:pt idx="616">
                  <c:v>17:16</c:v>
                </c:pt>
                <c:pt idx="617">
                  <c:v>17:17</c:v>
                </c:pt>
                <c:pt idx="618">
                  <c:v>17:18</c:v>
                </c:pt>
                <c:pt idx="619">
                  <c:v>17:19</c:v>
                </c:pt>
                <c:pt idx="620">
                  <c:v>17:20</c:v>
                </c:pt>
                <c:pt idx="621">
                  <c:v>17:21</c:v>
                </c:pt>
                <c:pt idx="622">
                  <c:v>17:22</c:v>
                </c:pt>
                <c:pt idx="623">
                  <c:v>17:23</c:v>
                </c:pt>
                <c:pt idx="624">
                  <c:v>17:24</c:v>
                </c:pt>
                <c:pt idx="625">
                  <c:v>17:25</c:v>
                </c:pt>
                <c:pt idx="626">
                  <c:v>17:26</c:v>
                </c:pt>
                <c:pt idx="627">
                  <c:v>17:27</c:v>
                </c:pt>
                <c:pt idx="628">
                  <c:v>17:28</c:v>
                </c:pt>
                <c:pt idx="629">
                  <c:v>17:29</c:v>
                </c:pt>
                <c:pt idx="630">
                  <c:v>17:30</c:v>
                </c:pt>
                <c:pt idx="631">
                  <c:v>17:31</c:v>
                </c:pt>
                <c:pt idx="632">
                  <c:v>17:32</c:v>
                </c:pt>
                <c:pt idx="633">
                  <c:v>17:33</c:v>
                </c:pt>
                <c:pt idx="634">
                  <c:v>17:34</c:v>
                </c:pt>
                <c:pt idx="635">
                  <c:v>17:35</c:v>
                </c:pt>
                <c:pt idx="636">
                  <c:v>17:36</c:v>
                </c:pt>
                <c:pt idx="637">
                  <c:v>17:37</c:v>
                </c:pt>
                <c:pt idx="638">
                  <c:v>17:38</c:v>
                </c:pt>
                <c:pt idx="639">
                  <c:v>17:39</c:v>
                </c:pt>
                <c:pt idx="640">
                  <c:v>17:40</c:v>
                </c:pt>
                <c:pt idx="641">
                  <c:v>17:41</c:v>
                </c:pt>
                <c:pt idx="642">
                  <c:v>17:42</c:v>
                </c:pt>
                <c:pt idx="643">
                  <c:v>17:43</c:v>
                </c:pt>
                <c:pt idx="644">
                  <c:v>17:44</c:v>
                </c:pt>
                <c:pt idx="645">
                  <c:v>17:45</c:v>
                </c:pt>
                <c:pt idx="646">
                  <c:v>17:46</c:v>
                </c:pt>
                <c:pt idx="647">
                  <c:v>17:47</c:v>
                </c:pt>
                <c:pt idx="648">
                  <c:v>17:48</c:v>
                </c:pt>
                <c:pt idx="649">
                  <c:v>17:49</c:v>
                </c:pt>
                <c:pt idx="650">
                  <c:v>17:50</c:v>
                </c:pt>
                <c:pt idx="651">
                  <c:v>17:51</c:v>
                </c:pt>
                <c:pt idx="652">
                  <c:v>17:52</c:v>
                </c:pt>
                <c:pt idx="653">
                  <c:v>17:53</c:v>
                </c:pt>
                <c:pt idx="654">
                  <c:v>17:54</c:v>
                </c:pt>
                <c:pt idx="655">
                  <c:v>17:55</c:v>
                </c:pt>
                <c:pt idx="656">
                  <c:v>17:56</c:v>
                </c:pt>
                <c:pt idx="657">
                  <c:v>17:57</c:v>
                </c:pt>
                <c:pt idx="658">
                  <c:v>17:58</c:v>
                </c:pt>
                <c:pt idx="659">
                  <c:v>17:59</c:v>
                </c:pt>
                <c:pt idx="660">
                  <c:v>18:00</c:v>
                </c:pt>
                <c:pt idx="661">
                  <c:v>18:01</c:v>
                </c:pt>
                <c:pt idx="662">
                  <c:v>18:02</c:v>
                </c:pt>
                <c:pt idx="663">
                  <c:v>18:03</c:v>
                </c:pt>
                <c:pt idx="664">
                  <c:v>18:04</c:v>
                </c:pt>
                <c:pt idx="665">
                  <c:v>18:05</c:v>
                </c:pt>
                <c:pt idx="666">
                  <c:v>18:06</c:v>
                </c:pt>
                <c:pt idx="667">
                  <c:v>18:07</c:v>
                </c:pt>
                <c:pt idx="668">
                  <c:v>18:08</c:v>
                </c:pt>
                <c:pt idx="669">
                  <c:v>18:09</c:v>
                </c:pt>
                <c:pt idx="670">
                  <c:v>18:10</c:v>
                </c:pt>
                <c:pt idx="671">
                  <c:v>18:11</c:v>
                </c:pt>
                <c:pt idx="672">
                  <c:v>18:12</c:v>
                </c:pt>
                <c:pt idx="673">
                  <c:v>18:13</c:v>
                </c:pt>
                <c:pt idx="674">
                  <c:v>18:14</c:v>
                </c:pt>
                <c:pt idx="675">
                  <c:v>18:15</c:v>
                </c:pt>
                <c:pt idx="676">
                  <c:v>18:16</c:v>
                </c:pt>
                <c:pt idx="677">
                  <c:v>18:17</c:v>
                </c:pt>
                <c:pt idx="678">
                  <c:v>18:18</c:v>
                </c:pt>
                <c:pt idx="679">
                  <c:v>18:19</c:v>
                </c:pt>
                <c:pt idx="680">
                  <c:v>18:20</c:v>
                </c:pt>
                <c:pt idx="681">
                  <c:v>18:21</c:v>
                </c:pt>
                <c:pt idx="682">
                  <c:v>18:22</c:v>
                </c:pt>
                <c:pt idx="683">
                  <c:v>18:23</c:v>
                </c:pt>
                <c:pt idx="684">
                  <c:v>18:24</c:v>
                </c:pt>
                <c:pt idx="685">
                  <c:v>18:25</c:v>
                </c:pt>
                <c:pt idx="686">
                  <c:v>18:26</c:v>
                </c:pt>
                <c:pt idx="687">
                  <c:v>18:27</c:v>
                </c:pt>
                <c:pt idx="688">
                  <c:v>18:28</c:v>
                </c:pt>
                <c:pt idx="689">
                  <c:v>18:29</c:v>
                </c:pt>
                <c:pt idx="690">
                  <c:v>18:30</c:v>
                </c:pt>
                <c:pt idx="691">
                  <c:v>18:31</c:v>
                </c:pt>
                <c:pt idx="692">
                  <c:v>18:32</c:v>
                </c:pt>
                <c:pt idx="693">
                  <c:v>18:33</c:v>
                </c:pt>
                <c:pt idx="694">
                  <c:v>18:34</c:v>
                </c:pt>
                <c:pt idx="695">
                  <c:v>18:35</c:v>
                </c:pt>
                <c:pt idx="696">
                  <c:v>18:36</c:v>
                </c:pt>
                <c:pt idx="697">
                  <c:v>18:37</c:v>
                </c:pt>
                <c:pt idx="698">
                  <c:v>18:38</c:v>
                </c:pt>
                <c:pt idx="699">
                  <c:v>18:39</c:v>
                </c:pt>
                <c:pt idx="700">
                  <c:v>18:40</c:v>
                </c:pt>
                <c:pt idx="701">
                  <c:v>18:41</c:v>
                </c:pt>
                <c:pt idx="702">
                  <c:v>18:42</c:v>
                </c:pt>
                <c:pt idx="703">
                  <c:v>18:43</c:v>
                </c:pt>
                <c:pt idx="704">
                  <c:v>18:44</c:v>
                </c:pt>
                <c:pt idx="705">
                  <c:v>18:45</c:v>
                </c:pt>
                <c:pt idx="706">
                  <c:v>18:46</c:v>
                </c:pt>
                <c:pt idx="707">
                  <c:v>18:47</c:v>
                </c:pt>
                <c:pt idx="708">
                  <c:v>18:48</c:v>
                </c:pt>
                <c:pt idx="709">
                  <c:v>18:49</c:v>
                </c:pt>
                <c:pt idx="710">
                  <c:v>18:50</c:v>
                </c:pt>
                <c:pt idx="711">
                  <c:v>18:51</c:v>
                </c:pt>
                <c:pt idx="712">
                  <c:v>18:52</c:v>
                </c:pt>
                <c:pt idx="713">
                  <c:v>18:53</c:v>
                </c:pt>
                <c:pt idx="714">
                  <c:v>18:54</c:v>
                </c:pt>
                <c:pt idx="715">
                  <c:v>18:55</c:v>
                </c:pt>
                <c:pt idx="716">
                  <c:v>18:56</c:v>
                </c:pt>
                <c:pt idx="717">
                  <c:v>18:57</c:v>
                </c:pt>
                <c:pt idx="718">
                  <c:v>18:58</c:v>
                </c:pt>
                <c:pt idx="719">
                  <c:v>18:59</c:v>
                </c:pt>
                <c:pt idx="720">
                  <c:v>19:00</c:v>
                </c:pt>
                <c:pt idx="721">
                  <c:v>19:01</c:v>
                </c:pt>
                <c:pt idx="722">
                  <c:v>19:02</c:v>
                </c:pt>
                <c:pt idx="723">
                  <c:v>19:03</c:v>
                </c:pt>
                <c:pt idx="724">
                  <c:v>19:04</c:v>
                </c:pt>
                <c:pt idx="725">
                  <c:v>19:05</c:v>
                </c:pt>
                <c:pt idx="726">
                  <c:v>19:06</c:v>
                </c:pt>
                <c:pt idx="727">
                  <c:v>19:07</c:v>
                </c:pt>
                <c:pt idx="728">
                  <c:v>19:08</c:v>
                </c:pt>
                <c:pt idx="729">
                  <c:v>19:09</c:v>
                </c:pt>
                <c:pt idx="730">
                  <c:v>19:10</c:v>
                </c:pt>
                <c:pt idx="731">
                  <c:v>19:11</c:v>
                </c:pt>
                <c:pt idx="732">
                  <c:v>19:12</c:v>
                </c:pt>
                <c:pt idx="733">
                  <c:v>19:13</c:v>
                </c:pt>
                <c:pt idx="734">
                  <c:v>19:14</c:v>
                </c:pt>
                <c:pt idx="735">
                  <c:v>19:15</c:v>
                </c:pt>
                <c:pt idx="736">
                  <c:v>19:16</c:v>
                </c:pt>
                <c:pt idx="737">
                  <c:v>19:17</c:v>
                </c:pt>
                <c:pt idx="738">
                  <c:v>19:18</c:v>
                </c:pt>
                <c:pt idx="739">
                  <c:v>19:19</c:v>
                </c:pt>
                <c:pt idx="740">
                  <c:v>19:20</c:v>
                </c:pt>
                <c:pt idx="741">
                  <c:v>19:21</c:v>
                </c:pt>
                <c:pt idx="742">
                  <c:v>19:22</c:v>
                </c:pt>
                <c:pt idx="743">
                  <c:v>19:23</c:v>
                </c:pt>
                <c:pt idx="744">
                  <c:v>19:24</c:v>
                </c:pt>
                <c:pt idx="745">
                  <c:v>19:25</c:v>
                </c:pt>
                <c:pt idx="746">
                  <c:v>19:26</c:v>
                </c:pt>
                <c:pt idx="747">
                  <c:v>19:27</c:v>
                </c:pt>
                <c:pt idx="748">
                  <c:v>19:28</c:v>
                </c:pt>
                <c:pt idx="749">
                  <c:v>19:29</c:v>
                </c:pt>
                <c:pt idx="750">
                  <c:v>19:30</c:v>
                </c:pt>
                <c:pt idx="751">
                  <c:v>19:31</c:v>
                </c:pt>
                <c:pt idx="752">
                  <c:v>19:32</c:v>
                </c:pt>
                <c:pt idx="753">
                  <c:v>19:33</c:v>
                </c:pt>
                <c:pt idx="754">
                  <c:v>19:34</c:v>
                </c:pt>
                <c:pt idx="755">
                  <c:v>19:35</c:v>
                </c:pt>
                <c:pt idx="756">
                  <c:v>19:36</c:v>
                </c:pt>
                <c:pt idx="757">
                  <c:v>19:37</c:v>
                </c:pt>
                <c:pt idx="758">
                  <c:v>19:38</c:v>
                </c:pt>
                <c:pt idx="759">
                  <c:v>19:39</c:v>
                </c:pt>
                <c:pt idx="760">
                  <c:v>19:40</c:v>
                </c:pt>
                <c:pt idx="761">
                  <c:v>19:41</c:v>
                </c:pt>
                <c:pt idx="762">
                  <c:v>19:42</c:v>
                </c:pt>
                <c:pt idx="763">
                  <c:v>19:43</c:v>
                </c:pt>
                <c:pt idx="764">
                  <c:v>19:44</c:v>
                </c:pt>
                <c:pt idx="765">
                  <c:v>19:45</c:v>
                </c:pt>
                <c:pt idx="766">
                  <c:v>19:46</c:v>
                </c:pt>
                <c:pt idx="767">
                  <c:v>19:47</c:v>
                </c:pt>
                <c:pt idx="768">
                  <c:v>19:48</c:v>
                </c:pt>
                <c:pt idx="769">
                  <c:v>19:49</c:v>
                </c:pt>
                <c:pt idx="770">
                  <c:v>19:50</c:v>
                </c:pt>
                <c:pt idx="771">
                  <c:v>19:51</c:v>
                </c:pt>
                <c:pt idx="772">
                  <c:v>19:52</c:v>
                </c:pt>
                <c:pt idx="773">
                  <c:v>19:53</c:v>
                </c:pt>
                <c:pt idx="774">
                  <c:v>19:54</c:v>
                </c:pt>
                <c:pt idx="775">
                  <c:v>19:55</c:v>
                </c:pt>
                <c:pt idx="776">
                  <c:v>19:56</c:v>
                </c:pt>
                <c:pt idx="777">
                  <c:v>19:57</c:v>
                </c:pt>
                <c:pt idx="778">
                  <c:v>19:58</c:v>
                </c:pt>
                <c:pt idx="779">
                  <c:v>19:59</c:v>
                </c:pt>
                <c:pt idx="780">
                  <c:v>20:00</c:v>
                </c:pt>
                <c:pt idx="781">
                  <c:v>20:01</c:v>
                </c:pt>
                <c:pt idx="782">
                  <c:v>20:02</c:v>
                </c:pt>
                <c:pt idx="783">
                  <c:v>20:03</c:v>
                </c:pt>
                <c:pt idx="784">
                  <c:v>20:04</c:v>
                </c:pt>
                <c:pt idx="785">
                  <c:v>20:05</c:v>
                </c:pt>
                <c:pt idx="786">
                  <c:v>20:06</c:v>
                </c:pt>
                <c:pt idx="787">
                  <c:v>20:07</c:v>
                </c:pt>
                <c:pt idx="788">
                  <c:v>20:08</c:v>
                </c:pt>
                <c:pt idx="789">
                  <c:v>20:09</c:v>
                </c:pt>
                <c:pt idx="790">
                  <c:v>20:10</c:v>
                </c:pt>
                <c:pt idx="791">
                  <c:v>20:11</c:v>
                </c:pt>
                <c:pt idx="792">
                  <c:v>20:12</c:v>
                </c:pt>
                <c:pt idx="793">
                  <c:v>20:13</c:v>
                </c:pt>
                <c:pt idx="794">
                  <c:v>20:14</c:v>
                </c:pt>
                <c:pt idx="795">
                  <c:v>20:15</c:v>
                </c:pt>
                <c:pt idx="796">
                  <c:v>20:16</c:v>
                </c:pt>
                <c:pt idx="797">
                  <c:v>20:17</c:v>
                </c:pt>
                <c:pt idx="798">
                  <c:v>20:18</c:v>
                </c:pt>
                <c:pt idx="799">
                  <c:v>20:19</c:v>
                </c:pt>
                <c:pt idx="800">
                  <c:v>20:20</c:v>
                </c:pt>
                <c:pt idx="801">
                  <c:v>20:21</c:v>
                </c:pt>
                <c:pt idx="802">
                  <c:v>20:22</c:v>
                </c:pt>
                <c:pt idx="803">
                  <c:v>20:23</c:v>
                </c:pt>
                <c:pt idx="804">
                  <c:v>20:24</c:v>
                </c:pt>
                <c:pt idx="805">
                  <c:v>20:25</c:v>
                </c:pt>
                <c:pt idx="806">
                  <c:v>20:26</c:v>
                </c:pt>
                <c:pt idx="807">
                  <c:v>20:27</c:v>
                </c:pt>
                <c:pt idx="808">
                  <c:v>20:28</c:v>
                </c:pt>
                <c:pt idx="809">
                  <c:v>20:29</c:v>
                </c:pt>
                <c:pt idx="810">
                  <c:v>20:30</c:v>
                </c:pt>
                <c:pt idx="811">
                  <c:v>20:31</c:v>
                </c:pt>
                <c:pt idx="812">
                  <c:v>20:32</c:v>
                </c:pt>
                <c:pt idx="813">
                  <c:v>20:33</c:v>
                </c:pt>
                <c:pt idx="814">
                  <c:v>20:34</c:v>
                </c:pt>
                <c:pt idx="815">
                  <c:v>20:35</c:v>
                </c:pt>
                <c:pt idx="816">
                  <c:v>20:36</c:v>
                </c:pt>
                <c:pt idx="817">
                  <c:v>20:37</c:v>
                </c:pt>
                <c:pt idx="818">
                  <c:v>20:38</c:v>
                </c:pt>
                <c:pt idx="819">
                  <c:v>20:39</c:v>
                </c:pt>
                <c:pt idx="820">
                  <c:v>20:40</c:v>
                </c:pt>
                <c:pt idx="821">
                  <c:v>20:41</c:v>
                </c:pt>
                <c:pt idx="822">
                  <c:v>20:42</c:v>
                </c:pt>
                <c:pt idx="823">
                  <c:v>20:43</c:v>
                </c:pt>
                <c:pt idx="824">
                  <c:v>20:44</c:v>
                </c:pt>
                <c:pt idx="825">
                  <c:v>20:45</c:v>
                </c:pt>
                <c:pt idx="826">
                  <c:v>20:46</c:v>
                </c:pt>
                <c:pt idx="827">
                  <c:v>20:47</c:v>
                </c:pt>
                <c:pt idx="828">
                  <c:v>20:48</c:v>
                </c:pt>
                <c:pt idx="829">
                  <c:v>20:49</c:v>
                </c:pt>
                <c:pt idx="830">
                  <c:v>20:50</c:v>
                </c:pt>
                <c:pt idx="831">
                  <c:v>20:51</c:v>
                </c:pt>
                <c:pt idx="832">
                  <c:v>20:52</c:v>
                </c:pt>
                <c:pt idx="833">
                  <c:v>20:53</c:v>
                </c:pt>
                <c:pt idx="834">
                  <c:v>20:54</c:v>
                </c:pt>
                <c:pt idx="835">
                  <c:v>20:55</c:v>
                </c:pt>
                <c:pt idx="836">
                  <c:v>20:56</c:v>
                </c:pt>
                <c:pt idx="837">
                  <c:v>20:57</c:v>
                </c:pt>
                <c:pt idx="838">
                  <c:v>20:58</c:v>
                </c:pt>
                <c:pt idx="839">
                  <c:v>20:59</c:v>
                </c:pt>
              </c:strCache>
            </c:strRef>
          </c:cat>
          <c:val>
            <c:numRef>
              <c:f>Menus!$J$5:$J$844</c:f>
              <c:numCache>
                <c:formatCode>General</c:formatCode>
                <c:ptCount val="8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C-49E6-B751-0EBA2D1E7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84528"/>
        <c:axId val="417284856"/>
      </c:lineChart>
      <c:catAx>
        <c:axId val="417284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Horari</a:t>
                </a:r>
              </a:p>
            </c:rich>
          </c:tx>
          <c:layout>
            <c:manualLayout>
              <c:xMode val="edge"/>
              <c:yMode val="edge"/>
              <c:x val="0.45327147409891477"/>
              <c:y val="0.9441898534573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856"/>
        <c:crosses val="autoZero"/>
        <c:auto val="1"/>
        <c:lblAlgn val="ctr"/>
        <c:lblOffset val="100"/>
        <c:noMultiLvlLbl val="0"/>
      </c:catAx>
      <c:valAx>
        <c:axId val="41728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Immissió sonora (dBA)</a:t>
                </a:r>
              </a:p>
            </c:rich>
          </c:tx>
          <c:layout>
            <c:manualLayout>
              <c:xMode val="edge"/>
              <c:yMode val="edge"/>
              <c:x val="8.1362820842592089E-3"/>
              <c:y val="0.29038969761989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2612092501198817E-2"/>
          <c:y val="0.13613896583137189"/>
          <c:w val="0.8950131317670883"/>
          <c:h val="0.70210831394999329"/>
        </c:manualLayout>
      </c:layout>
      <c:lineChart>
        <c:grouping val="standard"/>
        <c:varyColors val="0"/>
        <c:ser>
          <c:idx val="0"/>
          <c:order val="0"/>
          <c:tx>
            <c:strRef>
              <c:f>Resultats!$G$25</c:f>
              <c:strCache>
                <c:ptCount val="1"/>
                <c:pt idx="0">
                  <c:v>LAeq horari Diürn 30/03/21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Menus!$AJ$5:$AJ$844</c:f>
              <c:strCache>
                <c:ptCount val="840"/>
                <c:pt idx="0">
                  <c:v>07:00</c:v>
                </c:pt>
                <c:pt idx="1">
                  <c:v>07:01</c:v>
                </c:pt>
                <c:pt idx="2">
                  <c:v>07:02</c:v>
                </c:pt>
                <c:pt idx="3">
                  <c:v>07:03</c:v>
                </c:pt>
                <c:pt idx="4">
                  <c:v>07:04</c:v>
                </c:pt>
                <c:pt idx="5">
                  <c:v>07:05</c:v>
                </c:pt>
                <c:pt idx="6">
                  <c:v>07:06</c:v>
                </c:pt>
                <c:pt idx="7">
                  <c:v>07:07</c:v>
                </c:pt>
                <c:pt idx="8">
                  <c:v>07:08</c:v>
                </c:pt>
                <c:pt idx="9">
                  <c:v>07:09</c:v>
                </c:pt>
                <c:pt idx="10">
                  <c:v>07:10</c:v>
                </c:pt>
                <c:pt idx="11">
                  <c:v>07:11</c:v>
                </c:pt>
                <c:pt idx="12">
                  <c:v>07:12</c:v>
                </c:pt>
                <c:pt idx="13">
                  <c:v>07:13</c:v>
                </c:pt>
                <c:pt idx="14">
                  <c:v>07:14</c:v>
                </c:pt>
                <c:pt idx="15">
                  <c:v>07:15</c:v>
                </c:pt>
                <c:pt idx="16">
                  <c:v>07:16</c:v>
                </c:pt>
                <c:pt idx="17">
                  <c:v>07:17</c:v>
                </c:pt>
                <c:pt idx="18">
                  <c:v>07:18</c:v>
                </c:pt>
                <c:pt idx="19">
                  <c:v>07:19</c:v>
                </c:pt>
                <c:pt idx="20">
                  <c:v>07:20</c:v>
                </c:pt>
                <c:pt idx="21">
                  <c:v>07:21</c:v>
                </c:pt>
                <c:pt idx="22">
                  <c:v>07:22</c:v>
                </c:pt>
                <c:pt idx="23">
                  <c:v>07:23</c:v>
                </c:pt>
                <c:pt idx="24">
                  <c:v>07:24</c:v>
                </c:pt>
                <c:pt idx="25">
                  <c:v>07:25</c:v>
                </c:pt>
                <c:pt idx="26">
                  <c:v>07:26</c:v>
                </c:pt>
                <c:pt idx="27">
                  <c:v>07:27</c:v>
                </c:pt>
                <c:pt idx="28">
                  <c:v>07:28</c:v>
                </c:pt>
                <c:pt idx="29">
                  <c:v>07:29</c:v>
                </c:pt>
                <c:pt idx="30">
                  <c:v>07:30</c:v>
                </c:pt>
                <c:pt idx="31">
                  <c:v>07:31</c:v>
                </c:pt>
                <c:pt idx="32">
                  <c:v>07:32</c:v>
                </c:pt>
                <c:pt idx="33">
                  <c:v>07:33</c:v>
                </c:pt>
                <c:pt idx="34">
                  <c:v>07:34</c:v>
                </c:pt>
                <c:pt idx="35">
                  <c:v>07:35</c:v>
                </c:pt>
                <c:pt idx="36">
                  <c:v>07:36</c:v>
                </c:pt>
                <c:pt idx="37">
                  <c:v>07:37</c:v>
                </c:pt>
                <c:pt idx="38">
                  <c:v>07:38</c:v>
                </c:pt>
                <c:pt idx="39">
                  <c:v>07:39</c:v>
                </c:pt>
                <c:pt idx="40">
                  <c:v>07:40</c:v>
                </c:pt>
                <c:pt idx="41">
                  <c:v>07:41</c:v>
                </c:pt>
                <c:pt idx="42">
                  <c:v>07:42</c:v>
                </c:pt>
                <c:pt idx="43">
                  <c:v>07:43</c:v>
                </c:pt>
                <c:pt idx="44">
                  <c:v>07:44</c:v>
                </c:pt>
                <c:pt idx="45">
                  <c:v>07:45</c:v>
                </c:pt>
                <c:pt idx="46">
                  <c:v>07:46</c:v>
                </c:pt>
                <c:pt idx="47">
                  <c:v>07:47</c:v>
                </c:pt>
                <c:pt idx="48">
                  <c:v>07:48</c:v>
                </c:pt>
                <c:pt idx="49">
                  <c:v>07:49</c:v>
                </c:pt>
                <c:pt idx="50">
                  <c:v>07:50</c:v>
                </c:pt>
                <c:pt idx="51">
                  <c:v>07:51</c:v>
                </c:pt>
                <c:pt idx="52">
                  <c:v>07:52</c:v>
                </c:pt>
                <c:pt idx="53">
                  <c:v>07:53</c:v>
                </c:pt>
                <c:pt idx="54">
                  <c:v>07:54</c:v>
                </c:pt>
                <c:pt idx="55">
                  <c:v>07:55</c:v>
                </c:pt>
                <c:pt idx="56">
                  <c:v>07:56</c:v>
                </c:pt>
                <c:pt idx="57">
                  <c:v>07:57</c:v>
                </c:pt>
                <c:pt idx="58">
                  <c:v>07:58</c:v>
                </c:pt>
                <c:pt idx="59">
                  <c:v>07:59</c:v>
                </c:pt>
                <c:pt idx="60">
                  <c:v>08:00</c:v>
                </c:pt>
                <c:pt idx="61">
                  <c:v>08:01</c:v>
                </c:pt>
                <c:pt idx="62">
                  <c:v>08:02</c:v>
                </c:pt>
                <c:pt idx="63">
                  <c:v>08:03</c:v>
                </c:pt>
                <c:pt idx="64">
                  <c:v>08:04</c:v>
                </c:pt>
                <c:pt idx="65">
                  <c:v>08:05</c:v>
                </c:pt>
                <c:pt idx="66">
                  <c:v>08:06</c:v>
                </c:pt>
                <c:pt idx="67">
                  <c:v>08:07</c:v>
                </c:pt>
                <c:pt idx="68">
                  <c:v>08:08</c:v>
                </c:pt>
                <c:pt idx="69">
                  <c:v>08:09</c:v>
                </c:pt>
                <c:pt idx="70">
                  <c:v>08:10</c:v>
                </c:pt>
                <c:pt idx="71">
                  <c:v>08:11</c:v>
                </c:pt>
                <c:pt idx="72">
                  <c:v>08:12</c:v>
                </c:pt>
                <c:pt idx="73">
                  <c:v>08:13</c:v>
                </c:pt>
                <c:pt idx="74">
                  <c:v>08:14</c:v>
                </c:pt>
                <c:pt idx="75">
                  <c:v>08:15</c:v>
                </c:pt>
                <c:pt idx="76">
                  <c:v>08:16</c:v>
                </c:pt>
                <c:pt idx="77">
                  <c:v>08:17</c:v>
                </c:pt>
                <c:pt idx="78">
                  <c:v>08:18</c:v>
                </c:pt>
                <c:pt idx="79">
                  <c:v>08:19</c:v>
                </c:pt>
                <c:pt idx="80">
                  <c:v>08:20</c:v>
                </c:pt>
                <c:pt idx="81">
                  <c:v>08:21</c:v>
                </c:pt>
                <c:pt idx="82">
                  <c:v>08:22</c:v>
                </c:pt>
                <c:pt idx="83">
                  <c:v>08:23</c:v>
                </c:pt>
                <c:pt idx="84">
                  <c:v>08:24</c:v>
                </c:pt>
                <c:pt idx="85">
                  <c:v>08:25</c:v>
                </c:pt>
                <c:pt idx="86">
                  <c:v>08:26</c:v>
                </c:pt>
                <c:pt idx="87">
                  <c:v>08:27</c:v>
                </c:pt>
                <c:pt idx="88">
                  <c:v>08:28</c:v>
                </c:pt>
                <c:pt idx="89">
                  <c:v>08:29</c:v>
                </c:pt>
                <c:pt idx="90">
                  <c:v>08:30</c:v>
                </c:pt>
                <c:pt idx="91">
                  <c:v>08:31</c:v>
                </c:pt>
                <c:pt idx="92">
                  <c:v>08:32</c:v>
                </c:pt>
                <c:pt idx="93">
                  <c:v>08:33</c:v>
                </c:pt>
                <c:pt idx="94">
                  <c:v>08:34</c:v>
                </c:pt>
                <c:pt idx="95">
                  <c:v>08:35</c:v>
                </c:pt>
                <c:pt idx="96">
                  <c:v>08:36</c:v>
                </c:pt>
                <c:pt idx="97">
                  <c:v>08:37</c:v>
                </c:pt>
                <c:pt idx="98">
                  <c:v>08:38</c:v>
                </c:pt>
                <c:pt idx="99">
                  <c:v>08:39</c:v>
                </c:pt>
                <c:pt idx="100">
                  <c:v>08:40</c:v>
                </c:pt>
                <c:pt idx="101">
                  <c:v>08:41</c:v>
                </c:pt>
                <c:pt idx="102">
                  <c:v>08:42</c:v>
                </c:pt>
                <c:pt idx="103">
                  <c:v>08:43</c:v>
                </c:pt>
                <c:pt idx="104">
                  <c:v>08:44</c:v>
                </c:pt>
                <c:pt idx="105">
                  <c:v>08:45</c:v>
                </c:pt>
                <c:pt idx="106">
                  <c:v>08:46</c:v>
                </c:pt>
                <c:pt idx="107">
                  <c:v>08:47</c:v>
                </c:pt>
                <c:pt idx="108">
                  <c:v>08:48</c:v>
                </c:pt>
                <c:pt idx="109">
                  <c:v>08:49</c:v>
                </c:pt>
                <c:pt idx="110">
                  <c:v>08:50</c:v>
                </c:pt>
                <c:pt idx="111">
                  <c:v>08:51</c:v>
                </c:pt>
                <c:pt idx="112">
                  <c:v>08:52</c:v>
                </c:pt>
                <c:pt idx="113">
                  <c:v>08:53</c:v>
                </c:pt>
                <c:pt idx="114">
                  <c:v>08:54</c:v>
                </c:pt>
                <c:pt idx="115">
                  <c:v>08:55</c:v>
                </c:pt>
                <c:pt idx="116">
                  <c:v>08:56</c:v>
                </c:pt>
                <c:pt idx="117">
                  <c:v>08:57</c:v>
                </c:pt>
                <c:pt idx="118">
                  <c:v>08:58</c:v>
                </c:pt>
                <c:pt idx="119">
                  <c:v>08:59</c:v>
                </c:pt>
                <c:pt idx="120">
                  <c:v>09:00</c:v>
                </c:pt>
                <c:pt idx="121">
                  <c:v>09:01</c:v>
                </c:pt>
                <c:pt idx="122">
                  <c:v>09:02</c:v>
                </c:pt>
                <c:pt idx="123">
                  <c:v>09:03</c:v>
                </c:pt>
                <c:pt idx="124">
                  <c:v>09:04</c:v>
                </c:pt>
                <c:pt idx="125">
                  <c:v>09:05</c:v>
                </c:pt>
                <c:pt idx="126">
                  <c:v>09:06</c:v>
                </c:pt>
                <c:pt idx="127">
                  <c:v>09:07</c:v>
                </c:pt>
                <c:pt idx="128">
                  <c:v>09:08</c:v>
                </c:pt>
                <c:pt idx="129">
                  <c:v>09:09</c:v>
                </c:pt>
                <c:pt idx="130">
                  <c:v>09:10</c:v>
                </c:pt>
                <c:pt idx="131">
                  <c:v>09:11</c:v>
                </c:pt>
                <c:pt idx="132">
                  <c:v>09:12</c:v>
                </c:pt>
                <c:pt idx="133">
                  <c:v>09:13</c:v>
                </c:pt>
                <c:pt idx="134">
                  <c:v>09:14</c:v>
                </c:pt>
                <c:pt idx="135">
                  <c:v>09:15</c:v>
                </c:pt>
                <c:pt idx="136">
                  <c:v>09:16</c:v>
                </c:pt>
                <c:pt idx="137">
                  <c:v>09:17</c:v>
                </c:pt>
                <c:pt idx="138">
                  <c:v>09:18</c:v>
                </c:pt>
                <c:pt idx="139">
                  <c:v>09:19</c:v>
                </c:pt>
                <c:pt idx="140">
                  <c:v>09:20</c:v>
                </c:pt>
                <c:pt idx="141">
                  <c:v>09:21</c:v>
                </c:pt>
                <c:pt idx="142">
                  <c:v>09:22</c:v>
                </c:pt>
                <c:pt idx="143">
                  <c:v>09:23</c:v>
                </c:pt>
                <c:pt idx="144">
                  <c:v>09:24</c:v>
                </c:pt>
                <c:pt idx="145">
                  <c:v>09:25</c:v>
                </c:pt>
                <c:pt idx="146">
                  <c:v>09:26</c:v>
                </c:pt>
                <c:pt idx="147">
                  <c:v>09:27</c:v>
                </c:pt>
                <c:pt idx="148">
                  <c:v>09:28</c:v>
                </c:pt>
                <c:pt idx="149">
                  <c:v>09:29</c:v>
                </c:pt>
                <c:pt idx="150">
                  <c:v>09:30</c:v>
                </c:pt>
                <c:pt idx="151">
                  <c:v>09:31</c:v>
                </c:pt>
                <c:pt idx="152">
                  <c:v>09:32</c:v>
                </c:pt>
                <c:pt idx="153">
                  <c:v>09:33</c:v>
                </c:pt>
                <c:pt idx="154">
                  <c:v>09:34</c:v>
                </c:pt>
                <c:pt idx="155">
                  <c:v>09:35</c:v>
                </c:pt>
                <c:pt idx="156">
                  <c:v>09:36</c:v>
                </c:pt>
                <c:pt idx="157">
                  <c:v>09:37</c:v>
                </c:pt>
                <c:pt idx="158">
                  <c:v>09:38</c:v>
                </c:pt>
                <c:pt idx="159">
                  <c:v>09:39</c:v>
                </c:pt>
                <c:pt idx="160">
                  <c:v>09:40</c:v>
                </c:pt>
                <c:pt idx="161">
                  <c:v>09:41</c:v>
                </c:pt>
                <c:pt idx="162">
                  <c:v>09:42</c:v>
                </c:pt>
                <c:pt idx="163">
                  <c:v>09:43</c:v>
                </c:pt>
                <c:pt idx="164">
                  <c:v>09:44</c:v>
                </c:pt>
                <c:pt idx="165">
                  <c:v>09:45</c:v>
                </c:pt>
                <c:pt idx="166">
                  <c:v>09:46</c:v>
                </c:pt>
                <c:pt idx="167">
                  <c:v>09:47</c:v>
                </c:pt>
                <c:pt idx="168">
                  <c:v>09:48</c:v>
                </c:pt>
                <c:pt idx="169">
                  <c:v>09:49</c:v>
                </c:pt>
                <c:pt idx="170">
                  <c:v>09:50</c:v>
                </c:pt>
                <c:pt idx="171">
                  <c:v>09:51</c:v>
                </c:pt>
                <c:pt idx="172">
                  <c:v>09:52</c:v>
                </c:pt>
                <c:pt idx="173">
                  <c:v>09:53</c:v>
                </c:pt>
                <c:pt idx="174">
                  <c:v>09:54</c:v>
                </c:pt>
                <c:pt idx="175">
                  <c:v>09:55</c:v>
                </c:pt>
                <c:pt idx="176">
                  <c:v>09:56</c:v>
                </c:pt>
                <c:pt idx="177">
                  <c:v>09:57</c:v>
                </c:pt>
                <c:pt idx="178">
                  <c:v>09:58</c:v>
                </c:pt>
                <c:pt idx="179">
                  <c:v>09:59</c:v>
                </c:pt>
                <c:pt idx="180">
                  <c:v>10:00</c:v>
                </c:pt>
                <c:pt idx="181">
                  <c:v>10:01</c:v>
                </c:pt>
                <c:pt idx="182">
                  <c:v>10:02</c:v>
                </c:pt>
                <c:pt idx="183">
                  <c:v>10:03</c:v>
                </c:pt>
                <c:pt idx="184">
                  <c:v>10:04</c:v>
                </c:pt>
                <c:pt idx="185">
                  <c:v>10:05</c:v>
                </c:pt>
                <c:pt idx="186">
                  <c:v>10:06</c:v>
                </c:pt>
                <c:pt idx="187">
                  <c:v>10:07</c:v>
                </c:pt>
                <c:pt idx="188">
                  <c:v>10:08</c:v>
                </c:pt>
                <c:pt idx="189">
                  <c:v>10:09</c:v>
                </c:pt>
                <c:pt idx="190">
                  <c:v>10:10</c:v>
                </c:pt>
                <c:pt idx="191">
                  <c:v>10:11</c:v>
                </c:pt>
                <c:pt idx="192">
                  <c:v>10:12</c:v>
                </c:pt>
                <c:pt idx="193">
                  <c:v>10:13</c:v>
                </c:pt>
                <c:pt idx="194">
                  <c:v>10:14</c:v>
                </c:pt>
                <c:pt idx="195">
                  <c:v>10:15</c:v>
                </c:pt>
                <c:pt idx="196">
                  <c:v>10:16</c:v>
                </c:pt>
                <c:pt idx="197">
                  <c:v>10:17</c:v>
                </c:pt>
                <c:pt idx="198">
                  <c:v>10:18</c:v>
                </c:pt>
                <c:pt idx="199">
                  <c:v>10:19</c:v>
                </c:pt>
                <c:pt idx="200">
                  <c:v>10:20</c:v>
                </c:pt>
                <c:pt idx="201">
                  <c:v>10:21</c:v>
                </c:pt>
                <c:pt idx="202">
                  <c:v>10:22</c:v>
                </c:pt>
                <c:pt idx="203">
                  <c:v>10:23</c:v>
                </c:pt>
                <c:pt idx="204">
                  <c:v>10:24</c:v>
                </c:pt>
                <c:pt idx="205">
                  <c:v>10:25</c:v>
                </c:pt>
                <c:pt idx="206">
                  <c:v>10:26</c:v>
                </c:pt>
                <c:pt idx="207">
                  <c:v>10:27</c:v>
                </c:pt>
                <c:pt idx="208">
                  <c:v>10:28</c:v>
                </c:pt>
                <c:pt idx="209">
                  <c:v>10:29</c:v>
                </c:pt>
                <c:pt idx="210">
                  <c:v>10:30</c:v>
                </c:pt>
                <c:pt idx="211">
                  <c:v>10:31</c:v>
                </c:pt>
                <c:pt idx="212">
                  <c:v>10:32</c:v>
                </c:pt>
                <c:pt idx="213">
                  <c:v>10:33</c:v>
                </c:pt>
                <c:pt idx="214">
                  <c:v>10:34</c:v>
                </c:pt>
                <c:pt idx="215">
                  <c:v>10:35</c:v>
                </c:pt>
                <c:pt idx="216">
                  <c:v>10:36</c:v>
                </c:pt>
                <c:pt idx="217">
                  <c:v>10:37</c:v>
                </c:pt>
                <c:pt idx="218">
                  <c:v>10:38</c:v>
                </c:pt>
                <c:pt idx="219">
                  <c:v>10:39</c:v>
                </c:pt>
                <c:pt idx="220">
                  <c:v>10:40</c:v>
                </c:pt>
                <c:pt idx="221">
                  <c:v>10:41</c:v>
                </c:pt>
                <c:pt idx="222">
                  <c:v>10:42</c:v>
                </c:pt>
                <c:pt idx="223">
                  <c:v>10:43</c:v>
                </c:pt>
                <c:pt idx="224">
                  <c:v>10:44</c:v>
                </c:pt>
                <c:pt idx="225">
                  <c:v>10:45</c:v>
                </c:pt>
                <c:pt idx="226">
                  <c:v>10:46</c:v>
                </c:pt>
                <c:pt idx="227">
                  <c:v>10:47</c:v>
                </c:pt>
                <c:pt idx="228">
                  <c:v>10:48</c:v>
                </c:pt>
                <c:pt idx="229">
                  <c:v>10:49</c:v>
                </c:pt>
                <c:pt idx="230">
                  <c:v>10:50</c:v>
                </c:pt>
                <c:pt idx="231">
                  <c:v>10:51</c:v>
                </c:pt>
                <c:pt idx="232">
                  <c:v>10:52</c:v>
                </c:pt>
                <c:pt idx="233">
                  <c:v>10:53</c:v>
                </c:pt>
                <c:pt idx="234">
                  <c:v>10:54</c:v>
                </c:pt>
                <c:pt idx="235">
                  <c:v>10:55</c:v>
                </c:pt>
                <c:pt idx="236">
                  <c:v>10:56</c:v>
                </c:pt>
                <c:pt idx="237">
                  <c:v>10:57</c:v>
                </c:pt>
                <c:pt idx="238">
                  <c:v>10:58</c:v>
                </c:pt>
                <c:pt idx="239">
                  <c:v>10:59</c:v>
                </c:pt>
                <c:pt idx="240">
                  <c:v>11:00</c:v>
                </c:pt>
                <c:pt idx="241">
                  <c:v>11:01</c:v>
                </c:pt>
                <c:pt idx="242">
                  <c:v>11:02</c:v>
                </c:pt>
                <c:pt idx="243">
                  <c:v>11:03</c:v>
                </c:pt>
                <c:pt idx="244">
                  <c:v>11:04</c:v>
                </c:pt>
                <c:pt idx="245">
                  <c:v>11:05</c:v>
                </c:pt>
                <c:pt idx="246">
                  <c:v>11:06</c:v>
                </c:pt>
                <c:pt idx="247">
                  <c:v>11:07</c:v>
                </c:pt>
                <c:pt idx="248">
                  <c:v>11:08</c:v>
                </c:pt>
                <c:pt idx="249">
                  <c:v>11:09</c:v>
                </c:pt>
                <c:pt idx="250">
                  <c:v>11:10</c:v>
                </c:pt>
                <c:pt idx="251">
                  <c:v>11:11</c:v>
                </c:pt>
                <c:pt idx="252">
                  <c:v>11:12</c:v>
                </c:pt>
                <c:pt idx="253">
                  <c:v>11:13</c:v>
                </c:pt>
                <c:pt idx="254">
                  <c:v>11:14</c:v>
                </c:pt>
                <c:pt idx="255">
                  <c:v>11:15</c:v>
                </c:pt>
                <c:pt idx="256">
                  <c:v>11:16</c:v>
                </c:pt>
                <c:pt idx="257">
                  <c:v>11:17</c:v>
                </c:pt>
                <c:pt idx="258">
                  <c:v>11:18</c:v>
                </c:pt>
                <c:pt idx="259">
                  <c:v>11:19</c:v>
                </c:pt>
                <c:pt idx="260">
                  <c:v>11:20</c:v>
                </c:pt>
                <c:pt idx="261">
                  <c:v>11:21</c:v>
                </c:pt>
                <c:pt idx="262">
                  <c:v>11:22</c:v>
                </c:pt>
                <c:pt idx="263">
                  <c:v>11:23</c:v>
                </c:pt>
                <c:pt idx="264">
                  <c:v>11:24</c:v>
                </c:pt>
                <c:pt idx="265">
                  <c:v>11:25</c:v>
                </c:pt>
                <c:pt idx="266">
                  <c:v>11:26</c:v>
                </c:pt>
                <c:pt idx="267">
                  <c:v>11:27</c:v>
                </c:pt>
                <c:pt idx="268">
                  <c:v>11:28</c:v>
                </c:pt>
                <c:pt idx="269">
                  <c:v>11:29</c:v>
                </c:pt>
                <c:pt idx="270">
                  <c:v>11:30</c:v>
                </c:pt>
                <c:pt idx="271">
                  <c:v>11:31</c:v>
                </c:pt>
                <c:pt idx="272">
                  <c:v>11:32</c:v>
                </c:pt>
                <c:pt idx="273">
                  <c:v>11:33</c:v>
                </c:pt>
                <c:pt idx="274">
                  <c:v>11:34</c:v>
                </c:pt>
                <c:pt idx="275">
                  <c:v>11:35</c:v>
                </c:pt>
                <c:pt idx="276">
                  <c:v>11:36</c:v>
                </c:pt>
                <c:pt idx="277">
                  <c:v>11:37</c:v>
                </c:pt>
                <c:pt idx="278">
                  <c:v>11:38</c:v>
                </c:pt>
                <c:pt idx="279">
                  <c:v>11:39</c:v>
                </c:pt>
                <c:pt idx="280">
                  <c:v>11:40</c:v>
                </c:pt>
                <c:pt idx="281">
                  <c:v>11:41</c:v>
                </c:pt>
                <c:pt idx="282">
                  <c:v>11:42</c:v>
                </c:pt>
                <c:pt idx="283">
                  <c:v>11:43</c:v>
                </c:pt>
                <c:pt idx="284">
                  <c:v>11:44</c:v>
                </c:pt>
                <c:pt idx="285">
                  <c:v>11:45</c:v>
                </c:pt>
                <c:pt idx="286">
                  <c:v>11:46</c:v>
                </c:pt>
                <c:pt idx="287">
                  <c:v>11:47</c:v>
                </c:pt>
                <c:pt idx="288">
                  <c:v>11:48</c:v>
                </c:pt>
                <c:pt idx="289">
                  <c:v>11:49</c:v>
                </c:pt>
                <c:pt idx="290">
                  <c:v>11:50</c:v>
                </c:pt>
                <c:pt idx="291">
                  <c:v>11:51</c:v>
                </c:pt>
                <c:pt idx="292">
                  <c:v>11:52</c:v>
                </c:pt>
                <c:pt idx="293">
                  <c:v>11:53</c:v>
                </c:pt>
                <c:pt idx="294">
                  <c:v>11:54</c:v>
                </c:pt>
                <c:pt idx="295">
                  <c:v>11:55</c:v>
                </c:pt>
                <c:pt idx="296">
                  <c:v>11:56</c:v>
                </c:pt>
                <c:pt idx="297">
                  <c:v>11:57</c:v>
                </c:pt>
                <c:pt idx="298">
                  <c:v>11:58</c:v>
                </c:pt>
                <c:pt idx="299">
                  <c:v>11:59</c:v>
                </c:pt>
                <c:pt idx="300">
                  <c:v>12:00</c:v>
                </c:pt>
                <c:pt idx="301">
                  <c:v>12:01</c:v>
                </c:pt>
                <c:pt idx="302">
                  <c:v>12:02</c:v>
                </c:pt>
                <c:pt idx="303">
                  <c:v>12:03</c:v>
                </c:pt>
                <c:pt idx="304">
                  <c:v>12:04</c:v>
                </c:pt>
                <c:pt idx="305">
                  <c:v>12:05</c:v>
                </c:pt>
                <c:pt idx="306">
                  <c:v>12:06</c:v>
                </c:pt>
                <c:pt idx="307">
                  <c:v>12:07</c:v>
                </c:pt>
                <c:pt idx="308">
                  <c:v>12:08</c:v>
                </c:pt>
                <c:pt idx="309">
                  <c:v>12:09</c:v>
                </c:pt>
                <c:pt idx="310">
                  <c:v>12:10</c:v>
                </c:pt>
                <c:pt idx="311">
                  <c:v>12:11</c:v>
                </c:pt>
                <c:pt idx="312">
                  <c:v>12:12</c:v>
                </c:pt>
                <c:pt idx="313">
                  <c:v>12:13</c:v>
                </c:pt>
                <c:pt idx="314">
                  <c:v>12:14</c:v>
                </c:pt>
                <c:pt idx="315">
                  <c:v>12:15</c:v>
                </c:pt>
                <c:pt idx="316">
                  <c:v>12:16</c:v>
                </c:pt>
                <c:pt idx="317">
                  <c:v>12:17</c:v>
                </c:pt>
                <c:pt idx="318">
                  <c:v>12:18</c:v>
                </c:pt>
                <c:pt idx="319">
                  <c:v>12:19</c:v>
                </c:pt>
                <c:pt idx="320">
                  <c:v>12:20</c:v>
                </c:pt>
                <c:pt idx="321">
                  <c:v>12:21</c:v>
                </c:pt>
                <c:pt idx="322">
                  <c:v>12:22</c:v>
                </c:pt>
                <c:pt idx="323">
                  <c:v>12:23</c:v>
                </c:pt>
                <c:pt idx="324">
                  <c:v>12:24</c:v>
                </c:pt>
                <c:pt idx="325">
                  <c:v>12:25</c:v>
                </c:pt>
                <c:pt idx="326">
                  <c:v>12:26</c:v>
                </c:pt>
                <c:pt idx="327">
                  <c:v>12:27</c:v>
                </c:pt>
                <c:pt idx="328">
                  <c:v>12:28</c:v>
                </c:pt>
                <c:pt idx="329">
                  <c:v>12:29</c:v>
                </c:pt>
                <c:pt idx="330">
                  <c:v>12:30</c:v>
                </c:pt>
                <c:pt idx="331">
                  <c:v>12:31</c:v>
                </c:pt>
                <c:pt idx="332">
                  <c:v>12:32</c:v>
                </c:pt>
                <c:pt idx="333">
                  <c:v>12:33</c:v>
                </c:pt>
                <c:pt idx="334">
                  <c:v>12:34</c:v>
                </c:pt>
                <c:pt idx="335">
                  <c:v>12:35</c:v>
                </c:pt>
                <c:pt idx="336">
                  <c:v>12:36</c:v>
                </c:pt>
                <c:pt idx="337">
                  <c:v>12:37</c:v>
                </c:pt>
                <c:pt idx="338">
                  <c:v>12:38</c:v>
                </c:pt>
                <c:pt idx="339">
                  <c:v>12:39</c:v>
                </c:pt>
                <c:pt idx="340">
                  <c:v>12:40</c:v>
                </c:pt>
                <c:pt idx="341">
                  <c:v>12:41</c:v>
                </c:pt>
                <c:pt idx="342">
                  <c:v>12:42</c:v>
                </c:pt>
                <c:pt idx="343">
                  <c:v>12:43</c:v>
                </c:pt>
                <c:pt idx="344">
                  <c:v>12:44</c:v>
                </c:pt>
                <c:pt idx="345">
                  <c:v>12:45</c:v>
                </c:pt>
                <c:pt idx="346">
                  <c:v>12:46</c:v>
                </c:pt>
                <c:pt idx="347">
                  <c:v>12:47</c:v>
                </c:pt>
                <c:pt idx="348">
                  <c:v>12:48</c:v>
                </c:pt>
                <c:pt idx="349">
                  <c:v>12:49</c:v>
                </c:pt>
                <c:pt idx="350">
                  <c:v>12:50</c:v>
                </c:pt>
                <c:pt idx="351">
                  <c:v>12:51</c:v>
                </c:pt>
                <c:pt idx="352">
                  <c:v>12:52</c:v>
                </c:pt>
                <c:pt idx="353">
                  <c:v>12:53</c:v>
                </c:pt>
                <c:pt idx="354">
                  <c:v>12:54</c:v>
                </c:pt>
                <c:pt idx="355">
                  <c:v>12:55</c:v>
                </c:pt>
                <c:pt idx="356">
                  <c:v>12:56</c:v>
                </c:pt>
                <c:pt idx="357">
                  <c:v>12:57</c:v>
                </c:pt>
                <c:pt idx="358">
                  <c:v>12:58</c:v>
                </c:pt>
                <c:pt idx="359">
                  <c:v>12:59</c:v>
                </c:pt>
                <c:pt idx="360">
                  <c:v>13:00</c:v>
                </c:pt>
                <c:pt idx="361">
                  <c:v>13:01</c:v>
                </c:pt>
                <c:pt idx="362">
                  <c:v>13:02</c:v>
                </c:pt>
                <c:pt idx="363">
                  <c:v>13:03</c:v>
                </c:pt>
                <c:pt idx="364">
                  <c:v>13:04</c:v>
                </c:pt>
                <c:pt idx="365">
                  <c:v>13:05</c:v>
                </c:pt>
                <c:pt idx="366">
                  <c:v>13:06</c:v>
                </c:pt>
                <c:pt idx="367">
                  <c:v>13:07</c:v>
                </c:pt>
                <c:pt idx="368">
                  <c:v>13:08</c:v>
                </c:pt>
                <c:pt idx="369">
                  <c:v>13:09</c:v>
                </c:pt>
                <c:pt idx="370">
                  <c:v>13:10</c:v>
                </c:pt>
                <c:pt idx="371">
                  <c:v>13:11</c:v>
                </c:pt>
                <c:pt idx="372">
                  <c:v>13:12</c:v>
                </c:pt>
                <c:pt idx="373">
                  <c:v>13:13</c:v>
                </c:pt>
                <c:pt idx="374">
                  <c:v>13:14</c:v>
                </c:pt>
                <c:pt idx="375">
                  <c:v>13:15</c:v>
                </c:pt>
                <c:pt idx="376">
                  <c:v>13:16</c:v>
                </c:pt>
                <c:pt idx="377">
                  <c:v>13:17</c:v>
                </c:pt>
                <c:pt idx="378">
                  <c:v>13:18</c:v>
                </c:pt>
                <c:pt idx="379">
                  <c:v>13:19</c:v>
                </c:pt>
                <c:pt idx="380">
                  <c:v>13:20</c:v>
                </c:pt>
                <c:pt idx="381">
                  <c:v>13:21</c:v>
                </c:pt>
                <c:pt idx="382">
                  <c:v>13:22</c:v>
                </c:pt>
                <c:pt idx="383">
                  <c:v>13:23</c:v>
                </c:pt>
                <c:pt idx="384">
                  <c:v>13:24</c:v>
                </c:pt>
                <c:pt idx="385">
                  <c:v>13:25</c:v>
                </c:pt>
                <c:pt idx="386">
                  <c:v>13:26</c:v>
                </c:pt>
                <c:pt idx="387">
                  <c:v>13:27</c:v>
                </c:pt>
                <c:pt idx="388">
                  <c:v>13:28</c:v>
                </c:pt>
                <c:pt idx="389">
                  <c:v>13:29</c:v>
                </c:pt>
                <c:pt idx="390">
                  <c:v>13:30</c:v>
                </c:pt>
                <c:pt idx="391">
                  <c:v>13:31</c:v>
                </c:pt>
                <c:pt idx="392">
                  <c:v>13:32</c:v>
                </c:pt>
                <c:pt idx="393">
                  <c:v>13:33</c:v>
                </c:pt>
                <c:pt idx="394">
                  <c:v>13:34</c:v>
                </c:pt>
                <c:pt idx="395">
                  <c:v>13:35</c:v>
                </c:pt>
                <c:pt idx="396">
                  <c:v>13:36</c:v>
                </c:pt>
                <c:pt idx="397">
                  <c:v>13:37</c:v>
                </c:pt>
                <c:pt idx="398">
                  <c:v>13:38</c:v>
                </c:pt>
                <c:pt idx="399">
                  <c:v>13:39</c:v>
                </c:pt>
                <c:pt idx="400">
                  <c:v>13:40</c:v>
                </c:pt>
                <c:pt idx="401">
                  <c:v>13:41</c:v>
                </c:pt>
                <c:pt idx="402">
                  <c:v>13:42</c:v>
                </c:pt>
                <c:pt idx="403">
                  <c:v>13:43</c:v>
                </c:pt>
                <c:pt idx="404">
                  <c:v>13:44</c:v>
                </c:pt>
                <c:pt idx="405">
                  <c:v>13:45</c:v>
                </c:pt>
                <c:pt idx="406">
                  <c:v>13:46</c:v>
                </c:pt>
                <c:pt idx="407">
                  <c:v>13:47</c:v>
                </c:pt>
                <c:pt idx="408">
                  <c:v>13:48</c:v>
                </c:pt>
                <c:pt idx="409">
                  <c:v>13:49</c:v>
                </c:pt>
                <c:pt idx="410">
                  <c:v>13:50</c:v>
                </c:pt>
                <c:pt idx="411">
                  <c:v>13:51</c:v>
                </c:pt>
                <c:pt idx="412">
                  <c:v>13:52</c:v>
                </c:pt>
                <c:pt idx="413">
                  <c:v>13:53</c:v>
                </c:pt>
                <c:pt idx="414">
                  <c:v>13:54</c:v>
                </c:pt>
                <c:pt idx="415">
                  <c:v>13:55</c:v>
                </c:pt>
                <c:pt idx="416">
                  <c:v>13:56</c:v>
                </c:pt>
                <c:pt idx="417">
                  <c:v>13:57</c:v>
                </c:pt>
                <c:pt idx="418">
                  <c:v>13:58</c:v>
                </c:pt>
                <c:pt idx="419">
                  <c:v>13:59</c:v>
                </c:pt>
                <c:pt idx="420">
                  <c:v>14:00</c:v>
                </c:pt>
                <c:pt idx="421">
                  <c:v>14:01</c:v>
                </c:pt>
                <c:pt idx="422">
                  <c:v>14:02</c:v>
                </c:pt>
                <c:pt idx="423">
                  <c:v>14:03</c:v>
                </c:pt>
                <c:pt idx="424">
                  <c:v>14:04</c:v>
                </c:pt>
                <c:pt idx="425">
                  <c:v>14:05</c:v>
                </c:pt>
                <c:pt idx="426">
                  <c:v>14:06</c:v>
                </c:pt>
                <c:pt idx="427">
                  <c:v>14:07</c:v>
                </c:pt>
                <c:pt idx="428">
                  <c:v>14:08</c:v>
                </c:pt>
                <c:pt idx="429">
                  <c:v>14:09</c:v>
                </c:pt>
                <c:pt idx="430">
                  <c:v>14:10</c:v>
                </c:pt>
                <c:pt idx="431">
                  <c:v>14:11</c:v>
                </c:pt>
                <c:pt idx="432">
                  <c:v>14:12</c:v>
                </c:pt>
                <c:pt idx="433">
                  <c:v>14:13</c:v>
                </c:pt>
                <c:pt idx="434">
                  <c:v>14:14</c:v>
                </c:pt>
                <c:pt idx="435">
                  <c:v>14:15</c:v>
                </c:pt>
                <c:pt idx="436">
                  <c:v>14:16</c:v>
                </c:pt>
                <c:pt idx="437">
                  <c:v>14:17</c:v>
                </c:pt>
                <c:pt idx="438">
                  <c:v>14:18</c:v>
                </c:pt>
                <c:pt idx="439">
                  <c:v>14:19</c:v>
                </c:pt>
                <c:pt idx="440">
                  <c:v>14:20</c:v>
                </c:pt>
                <c:pt idx="441">
                  <c:v>14:21</c:v>
                </c:pt>
                <c:pt idx="442">
                  <c:v>14:22</c:v>
                </c:pt>
                <c:pt idx="443">
                  <c:v>14:23</c:v>
                </c:pt>
                <c:pt idx="444">
                  <c:v>14:24</c:v>
                </c:pt>
                <c:pt idx="445">
                  <c:v>14:25</c:v>
                </c:pt>
                <c:pt idx="446">
                  <c:v>14:26</c:v>
                </c:pt>
                <c:pt idx="447">
                  <c:v>14:27</c:v>
                </c:pt>
                <c:pt idx="448">
                  <c:v>14:28</c:v>
                </c:pt>
                <c:pt idx="449">
                  <c:v>14:29</c:v>
                </c:pt>
                <c:pt idx="450">
                  <c:v>14:30</c:v>
                </c:pt>
                <c:pt idx="451">
                  <c:v>14:31</c:v>
                </c:pt>
                <c:pt idx="452">
                  <c:v>14:32</c:v>
                </c:pt>
                <c:pt idx="453">
                  <c:v>14:33</c:v>
                </c:pt>
                <c:pt idx="454">
                  <c:v>14:34</c:v>
                </c:pt>
                <c:pt idx="455">
                  <c:v>14:35</c:v>
                </c:pt>
                <c:pt idx="456">
                  <c:v>14:36</c:v>
                </c:pt>
                <c:pt idx="457">
                  <c:v>14:37</c:v>
                </c:pt>
                <c:pt idx="458">
                  <c:v>14:38</c:v>
                </c:pt>
                <c:pt idx="459">
                  <c:v>14:39</c:v>
                </c:pt>
                <c:pt idx="460">
                  <c:v>14:40</c:v>
                </c:pt>
                <c:pt idx="461">
                  <c:v>14:41</c:v>
                </c:pt>
                <c:pt idx="462">
                  <c:v>14:42</c:v>
                </c:pt>
                <c:pt idx="463">
                  <c:v>14:43</c:v>
                </c:pt>
                <c:pt idx="464">
                  <c:v>14:44</c:v>
                </c:pt>
                <c:pt idx="465">
                  <c:v>14:45</c:v>
                </c:pt>
                <c:pt idx="466">
                  <c:v>14:46</c:v>
                </c:pt>
                <c:pt idx="467">
                  <c:v>14:47</c:v>
                </c:pt>
                <c:pt idx="468">
                  <c:v>14:48</c:v>
                </c:pt>
                <c:pt idx="469">
                  <c:v>14:49</c:v>
                </c:pt>
                <c:pt idx="470">
                  <c:v>14:50</c:v>
                </c:pt>
                <c:pt idx="471">
                  <c:v>14:51</c:v>
                </c:pt>
                <c:pt idx="472">
                  <c:v>14:52</c:v>
                </c:pt>
                <c:pt idx="473">
                  <c:v>14:53</c:v>
                </c:pt>
                <c:pt idx="474">
                  <c:v>14:54</c:v>
                </c:pt>
                <c:pt idx="475">
                  <c:v>14:55</c:v>
                </c:pt>
                <c:pt idx="476">
                  <c:v>14:56</c:v>
                </c:pt>
                <c:pt idx="477">
                  <c:v>14:57</c:v>
                </c:pt>
                <c:pt idx="478">
                  <c:v>14:58</c:v>
                </c:pt>
                <c:pt idx="479">
                  <c:v>14:59</c:v>
                </c:pt>
                <c:pt idx="480">
                  <c:v>15:00</c:v>
                </c:pt>
                <c:pt idx="481">
                  <c:v>15:01</c:v>
                </c:pt>
                <c:pt idx="482">
                  <c:v>15:02</c:v>
                </c:pt>
                <c:pt idx="483">
                  <c:v>15:03</c:v>
                </c:pt>
                <c:pt idx="484">
                  <c:v>15:04</c:v>
                </c:pt>
                <c:pt idx="485">
                  <c:v>15:05</c:v>
                </c:pt>
                <c:pt idx="486">
                  <c:v>15:06</c:v>
                </c:pt>
                <c:pt idx="487">
                  <c:v>15:07</c:v>
                </c:pt>
                <c:pt idx="488">
                  <c:v>15:08</c:v>
                </c:pt>
                <c:pt idx="489">
                  <c:v>15:09</c:v>
                </c:pt>
                <c:pt idx="490">
                  <c:v>15:10</c:v>
                </c:pt>
                <c:pt idx="491">
                  <c:v>15:11</c:v>
                </c:pt>
                <c:pt idx="492">
                  <c:v>15:12</c:v>
                </c:pt>
                <c:pt idx="493">
                  <c:v>15:13</c:v>
                </c:pt>
                <c:pt idx="494">
                  <c:v>15:14</c:v>
                </c:pt>
                <c:pt idx="495">
                  <c:v>15:15</c:v>
                </c:pt>
                <c:pt idx="496">
                  <c:v>15:16</c:v>
                </c:pt>
                <c:pt idx="497">
                  <c:v>15:17</c:v>
                </c:pt>
                <c:pt idx="498">
                  <c:v>15:18</c:v>
                </c:pt>
                <c:pt idx="499">
                  <c:v>15:19</c:v>
                </c:pt>
                <c:pt idx="500">
                  <c:v>15:20</c:v>
                </c:pt>
                <c:pt idx="501">
                  <c:v>15:21</c:v>
                </c:pt>
                <c:pt idx="502">
                  <c:v>15:22</c:v>
                </c:pt>
                <c:pt idx="503">
                  <c:v>15:23</c:v>
                </c:pt>
                <c:pt idx="504">
                  <c:v>15:24</c:v>
                </c:pt>
                <c:pt idx="505">
                  <c:v>15:25</c:v>
                </c:pt>
                <c:pt idx="506">
                  <c:v>15:26</c:v>
                </c:pt>
                <c:pt idx="507">
                  <c:v>15:27</c:v>
                </c:pt>
                <c:pt idx="508">
                  <c:v>15:28</c:v>
                </c:pt>
                <c:pt idx="509">
                  <c:v>15:29</c:v>
                </c:pt>
                <c:pt idx="510">
                  <c:v>15:30</c:v>
                </c:pt>
                <c:pt idx="511">
                  <c:v>15:31</c:v>
                </c:pt>
                <c:pt idx="512">
                  <c:v>15:32</c:v>
                </c:pt>
                <c:pt idx="513">
                  <c:v>15:33</c:v>
                </c:pt>
                <c:pt idx="514">
                  <c:v>15:34</c:v>
                </c:pt>
                <c:pt idx="515">
                  <c:v>15:35</c:v>
                </c:pt>
                <c:pt idx="516">
                  <c:v>15:36</c:v>
                </c:pt>
                <c:pt idx="517">
                  <c:v>15:37</c:v>
                </c:pt>
                <c:pt idx="518">
                  <c:v>15:38</c:v>
                </c:pt>
                <c:pt idx="519">
                  <c:v>15:39</c:v>
                </c:pt>
                <c:pt idx="520">
                  <c:v>15:40</c:v>
                </c:pt>
                <c:pt idx="521">
                  <c:v>15:41</c:v>
                </c:pt>
                <c:pt idx="522">
                  <c:v>15:42</c:v>
                </c:pt>
                <c:pt idx="523">
                  <c:v>15:43</c:v>
                </c:pt>
                <c:pt idx="524">
                  <c:v>15:44</c:v>
                </c:pt>
                <c:pt idx="525">
                  <c:v>15:45</c:v>
                </c:pt>
                <c:pt idx="526">
                  <c:v>15:46</c:v>
                </c:pt>
                <c:pt idx="527">
                  <c:v>15:47</c:v>
                </c:pt>
                <c:pt idx="528">
                  <c:v>15:48</c:v>
                </c:pt>
                <c:pt idx="529">
                  <c:v>15:49</c:v>
                </c:pt>
                <c:pt idx="530">
                  <c:v>15:50</c:v>
                </c:pt>
                <c:pt idx="531">
                  <c:v>15:51</c:v>
                </c:pt>
                <c:pt idx="532">
                  <c:v>15:52</c:v>
                </c:pt>
                <c:pt idx="533">
                  <c:v>15:53</c:v>
                </c:pt>
                <c:pt idx="534">
                  <c:v>15:54</c:v>
                </c:pt>
                <c:pt idx="535">
                  <c:v>15:55</c:v>
                </c:pt>
                <c:pt idx="536">
                  <c:v>15:56</c:v>
                </c:pt>
                <c:pt idx="537">
                  <c:v>15:57</c:v>
                </c:pt>
                <c:pt idx="538">
                  <c:v>15:58</c:v>
                </c:pt>
                <c:pt idx="539">
                  <c:v>15:59</c:v>
                </c:pt>
                <c:pt idx="540">
                  <c:v>16:00</c:v>
                </c:pt>
                <c:pt idx="541">
                  <c:v>16:01</c:v>
                </c:pt>
                <c:pt idx="542">
                  <c:v>16:02</c:v>
                </c:pt>
                <c:pt idx="543">
                  <c:v>16:03</c:v>
                </c:pt>
                <c:pt idx="544">
                  <c:v>16:04</c:v>
                </c:pt>
                <c:pt idx="545">
                  <c:v>16:05</c:v>
                </c:pt>
                <c:pt idx="546">
                  <c:v>16:06</c:v>
                </c:pt>
                <c:pt idx="547">
                  <c:v>16:07</c:v>
                </c:pt>
                <c:pt idx="548">
                  <c:v>16:08</c:v>
                </c:pt>
                <c:pt idx="549">
                  <c:v>16:09</c:v>
                </c:pt>
                <c:pt idx="550">
                  <c:v>16:10</c:v>
                </c:pt>
                <c:pt idx="551">
                  <c:v>16:11</c:v>
                </c:pt>
                <c:pt idx="552">
                  <c:v>16:12</c:v>
                </c:pt>
                <c:pt idx="553">
                  <c:v>16:13</c:v>
                </c:pt>
                <c:pt idx="554">
                  <c:v>16:14</c:v>
                </c:pt>
                <c:pt idx="555">
                  <c:v>16:15</c:v>
                </c:pt>
                <c:pt idx="556">
                  <c:v>16:16</c:v>
                </c:pt>
                <c:pt idx="557">
                  <c:v>16:17</c:v>
                </c:pt>
                <c:pt idx="558">
                  <c:v>16:18</c:v>
                </c:pt>
                <c:pt idx="559">
                  <c:v>16:19</c:v>
                </c:pt>
                <c:pt idx="560">
                  <c:v>16:20</c:v>
                </c:pt>
                <c:pt idx="561">
                  <c:v>16:21</c:v>
                </c:pt>
                <c:pt idx="562">
                  <c:v>16:22</c:v>
                </c:pt>
                <c:pt idx="563">
                  <c:v>16:23</c:v>
                </c:pt>
                <c:pt idx="564">
                  <c:v>16:24</c:v>
                </c:pt>
                <c:pt idx="565">
                  <c:v>16:25</c:v>
                </c:pt>
                <c:pt idx="566">
                  <c:v>16:26</c:v>
                </c:pt>
                <c:pt idx="567">
                  <c:v>16:27</c:v>
                </c:pt>
                <c:pt idx="568">
                  <c:v>16:28</c:v>
                </c:pt>
                <c:pt idx="569">
                  <c:v>16:29</c:v>
                </c:pt>
                <c:pt idx="570">
                  <c:v>16:30</c:v>
                </c:pt>
                <c:pt idx="571">
                  <c:v>16:31</c:v>
                </c:pt>
                <c:pt idx="572">
                  <c:v>16:32</c:v>
                </c:pt>
                <c:pt idx="573">
                  <c:v>16:33</c:v>
                </c:pt>
                <c:pt idx="574">
                  <c:v>16:34</c:v>
                </c:pt>
                <c:pt idx="575">
                  <c:v>16:35</c:v>
                </c:pt>
                <c:pt idx="576">
                  <c:v>16:36</c:v>
                </c:pt>
                <c:pt idx="577">
                  <c:v>16:37</c:v>
                </c:pt>
                <c:pt idx="578">
                  <c:v>16:38</c:v>
                </c:pt>
                <c:pt idx="579">
                  <c:v>16:39</c:v>
                </c:pt>
                <c:pt idx="580">
                  <c:v>16:40</c:v>
                </c:pt>
                <c:pt idx="581">
                  <c:v>16:41</c:v>
                </c:pt>
                <c:pt idx="582">
                  <c:v>16:42</c:v>
                </c:pt>
                <c:pt idx="583">
                  <c:v>16:43</c:v>
                </c:pt>
                <c:pt idx="584">
                  <c:v>16:44</c:v>
                </c:pt>
                <c:pt idx="585">
                  <c:v>16:45</c:v>
                </c:pt>
                <c:pt idx="586">
                  <c:v>16:46</c:v>
                </c:pt>
                <c:pt idx="587">
                  <c:v>16:47</c:v>
                </c:pt>
                <c:pt idx="588">
                  <c:v>16:48</c:v>
                </c:pt>
                <c:pt idx="589">
                  <c:v>16:49</c:v>
                </c:pt>
                <c:pt idx="590">
                  <c:v>16:50</c:v>
                </c:pt>
                <c:pt idx="591">
                  <c:v>16:51</c:v>
                </c:pt>
                <c:pt idx="592">
                  <c:v>16:52</c:v>
                </c:pt>
                <c:pt idx="593">
                  <c:v>16:53</c:v>
                </c:pt>
                <c:pt idx="594">
                  <c:v>16:54</c:v>
                </c:pt>
                <c:pt idx="595">
                  <c:v>16:55</c:v>
                </c:pt>
                <c:pt idx="596">
                  <c:v>16:56</c:v>
                </c:pt>
                <c:pt idx="597">
                  <c:v>16:57</c:v>
                </c:pt>
                <c:pt idx="598">
                  <c:v>16:58</c:v>
                </c:pt>
                <c:pt idx="599">
                  <c:v>16:59</c:v>
                </c:pt>
                <c:pt idx="600">
                  <c:v>17:00</c:v>
                </c:pt>
                <c:pt idx="601">
                  <c:v>17:01</c:v>
                </c:pt>
                <c:pt idx="602">
                  <c:v>17:02</c:v>
                </c:pt>
                <c:pt idx="603">
                  <c:v>17:03</c:v>
                </c:pt>
                <c:pt idx="604">
                  <c:v>17:04</c:v>
                </c:pt>
                <c:pt idx="605">
                  <c:v>17:05</c:v>
                </c:pt>
                <c:pt idx="606">
                  <c:v>17:06</c:v>
                </c:pt>
                <c:pt idx="607">
                  <c:v>17:07</c:v>
                </c:pt>
                <c:pt idx="608">
                  <c:v>17:08</c:v>
                </c:pt>
                <c:pt idx="609">
                  <c:v>17:09</c:v>
                </c:pt>
                <c:pt idx="610">
                  <c:v>17:10</c:v>
                </c:pt>
                <c:pt idx="611">
                  <c:v>17:11</c:v>
                </c:pt>
                <c:pt idx="612">
                  <c:v>17:12</c:v>
                </c:pt>
                <c:pt idx="613">
                  <c:v>17:13</c:v>
                </c:pt>
                <c:pt idx="614">
                  <c:v>17:14</c:v>
                </c:pt>
                <c:pt idx="615">
                  <c:v>17:15</c:v>
                </c:pt>
                <c:pt idx="616">
                  <c:v>17:16</c:v>
                </c:pt>
                <c:pt idx="617">
                  <c:v>17:17</c:v>
                </c:pt>
                <c:pt idx="618">
                  <c:v>17:18</c:v>
                </c:pt>
                <c:pt idx="619">
                  <c:v>17:19</c:v>
                </c:pt>
                <c:pt idx="620">
                  <c:v>17:20</c:v>
                </c:pt>
                <c:pt idx="621">
                  <c:v>17:21</c:v>
                </c:pt>
                <c:pt idx="622">
                  <c:v>17:22</c:v>
                </c:pt>
                <c:pt idx="623">
                  <c:v>17:23</c:v>
                </c:pt>
                <c:pt idx="624">
                  <c:v>17:24</c:v>
                </c:pt>
                <c:pt idx="625">
                  <c:v>17:25</c:v>
                </c:pt>
                <c:pt idx="626">
                  <c:v>17:26</c:v>
                </c:pt>
                <c:pt idx="627">
                  <c:v>17:27</c:v>
                </c:pt>
                <c:pt idx="628">
                  <c:v>17:28</c:v>
                </c:pt>
                <c:pt idx="629">
                  <c:v>17:29</c:v>
                </c:pt>
                <c:pt idx="630">
                  <c:v>17:30</c:v>
                </c:pt>
                <c:pt idx="631">
                  <c:v>17:31</c:v>
                </c:pt>
                <c:pt idx="632">
                  <c:v>17:32</c:v>
                </c:pt>
                <c:pt idx="633">
                  <c:v>17:33</c:v>
                </c:pt>
                <c:pt idx="634">
                  <c:v>17:34</c:v>
                </c:pt>
                <c:pt idx="635">
                  <c:v>17:35</c:v>
                </c:pt>
                <c:pt idx="636">
                  <c:v>17:36</c:v>
                </c:pt>
                <c:pt idx="637">
                  <c:v>17:37</c:v>
                </c:pt>
                <c:pt idx="638">
                  <c:v>17:38</c:v>
                </c:pt>
                <c:pt idx="639">
                  <c:v>17:39</c:v>
                </c:pt>
                <c:pt idx="640">
                  <c:v>17:40</c:v>
                </c:pt>
                <c:pt idx="641">
                  <c:v>17:41</c:v>
                </c:pt>
                <c:pt idx="642">
                  <c:v>17:42</c:v>
                </c:pt>
                <c:pt idx="643">
                  <c:v>17:43</c:v>
                </c:pt>
                <c:pt idx="644">
                  <c:v>17:44</c:v>
                </c:pt>
                <c:pt idx="645">
                  <c:v>17:45</c:v>
                </c:pt>
                <c:pt idx="646">
                  <c:v>17:46</c:v>
                </c:pt>
                <c:pt idx="647">
                  <c:v>17:47</c:v>
                </c:pt>
                <c:pt idx="648">
                  <c:v>17:48</c:v>
                </c:pt>
                <c:pt idx="649">
                  <c:v>17:49</c:v>
                </c:pt>
                <c:pt idx="650">
                  <c:v>17:50</c:v>
                </c:pt>
                <c:pt idx="651">
                  <c:v>17:51</c:v>
                </c:pt>
                <c:pt idx="652">
                  <c:v>17:52</c:v>
                </c:pt>
                <c:pt idx="653">
                  <c:v>17:53</c:v>
                </c:pt>
                <c:pt idx="654">
                  <c:v>17:54</c:v>
                </c:pt>
                <c:pt idx="655">
                  <c:v>17:55</c:v>
                </c:pt>
                <c:pt idx="656">
                  <c:v>17:56</c:v>
                </c:pt>
                <c:pt idx="657">
                  <c:v>17:57</c:v>
                </c:pt>
                <c:pt idx="658">
                  <c:v>17:58</c:v>
                </c:pt>
                <c:pt idx="659">
                  <c:v>17:59</c:v>
                </c:pt>
                <c:pt idx="660">
                  <c:v>18:00</c:v>
                </c:pt>
                <c:pt idx="661">
                  <c:v>18:01</c:v>
                </c:pt>
                <c:pt idx="662">
                  <c:v>18:02</c:v>
                </c:pt>
                <c:pt idx="663">
                  <c:v>18:03</c:v>
                </c:pt>
                <c:pt idx="664">
                  <c:v>18:04</c:v>
                </c:pt>
                <c:pt idx="665">
                  <c:v>18:05</c:v>
                </c:pt>
                <c:pt idx="666">
                  <c:v>18:06</c:v>
                </c:pt>
                <c:pt idx="667">
                  <c:v>18:07</c:v>
                </c:pt>
                <c:pt idx="668">
                  <c:v>18:08</c:v>
                </c:pt>
                <c:pt idx="669">
                  <c:v>18:09</c:v>
                </c:pt>
                <c:pt idx="670">
                  <c:v>18:10</c:v>
                </c:pt>
                <c:pt idx="671">
                  <c:v>18:11</c:v>
                </c:pt>
                <c:pt idx="672">
                  <c:v>18:12</c:v>
                </c:pt>
                <c:pt idx="673">
                  <c:v>18:13</c:v>
                </c:pt>
                <c:pt idx="674">
                  <c:v>18:14</c:v>
                </c:pt>
                <c:pt idx="675">
                  <c:v>18:15</c:v>
                </c:pt>
                <c:pt idx="676">
                  <c:v>18:16</c:v>
                </c:pt>
                <c:pt idx="677">
                  <c:v>18:17</c:v>
                </c:pt>
                <c:pt idx="678">
                  <c:v>18:18</c:v>
                </c:pt>
                <c:pt idx="679">
                  <c:v>18:19</c:v>
                </c:pt>
                <c:pt idx="680">
                  <c:v>18:20</c:v>
                </c:pt>
                <c:pt idx="681">
                  <c:v>18:21</c:v>
                </c:pt>
                <c:pt idx="682">
                  <c:v>18:22</c:v>
                </c:pt>
                <c:pt idx="683">
                  <c:v>18:23</c:v>
                </c:pt>
                <c:pt idx="684">
                  <c:v>18:24</c:v>
                </c:pt>
                <c:pt idx="685">
                  <c:v>18:25</c:v>
                </c:pt>
                <c:pt idx="686">
                  <c:v>18:26</c:v>
                </c:pt>
                <c:pt idx="687">
                  <c:v>18:27</c:v>
                </c:pt>
                <c:pt idx="688">
                  <c:v>18:28</c:v>
                </c:pt>
                <c:pt idx="689">
                  <c:v>18:29</c:v>
                </c:pt>
                <c:pt idx="690">
                  <c:v>18:30</c:v>
                </c:pt>
                <c:pt idx="691">
                  <c:v>18:31</c:v>
                </c:pt>
                <c:pt idx="692">
                  <c:v>18:32</c:v>
                </c:pt>
                <c:pt idx="693">
                  <c:v>18:33</c:v>
                </c:pt>
                <c:pt idx="694">
                  <c:v>18:34</c:v>
                </c:pt>
                <c:pt idx="695">
                  <c:v>18:35</c:v>
                </c:pt>
                <c:pt idx="696">
                  <c:v>18:36</c:v>
                </c:pt>
                <c:pt idx="697">
                  <c:v>18:37</c:v>
                </c:pt>
                <c:pt idx="698">
                  <c:v>18:38</c:v>
                </c:pt>
                <c:pt idx="699">
                  <c:v>18:39</c:v>
                </c:pt>
                <c:pt idx="700">
                  <c:v>18:40</c:v>
                </c:pt>
                <c:pt idx="701">
                  <c:v>18:41</c:v>
                </c:pt>
                <c:pt idx="702">
                  <c:v>18:42</c:v>
                </c:pt>
                <c:pt idx="703">
                  <c:v>18:43</c:v>
                </c:pt>
                <c:pt idx="704">
                  <c:v>18:44</c:v>
                </c:pt>
                <c:pt idx="705">
                  <c:v>18:45</c:v>
                </c:pt>
                <c:pt idx="706">
                  <c:v>18:46</c:v>
                </c:pt>
                <c:pt idx="707">
                  <c:v>18:47</c:v>
                </c:pt>
                <c:pt idx="708">
                  <c:v>18:48</c:v>
                </c:pt>
                <c:pt idx="709">
                  <c:v>18:49</c:v>
                </c:pt>
                <c:pt idx="710">
                  <c:v>18:50</c:v>
                </c:pt>
                <c:pt idx="711">
                  <c:v>18:51</c:v>
                </c:pt>
                <c:pt idx="712">
                  <c:v>18:52</c:v>
                </c:pt>
                <c:pt idx="713">
                  <c:v>18:53</c:v>
                </c:pt>
                <c:pt idx="714">
                  <c:v>18:54</c:v>
                </c:pt>
                <c:pt idx="715">
                  <c:v>18:55</c:v>
                </c:pt>
                <c:pt idx="716">
                  <c:v>18:56</c:v>
                </c:pt>
                <c:pt idx="717">
                  <c:v>18:57</c:v>
                </c:pt>
                <c:pt idx="718">
                  <c:v>18:58</c:v>
                </c:pt>
                <c:pt idx="719">
                  <c:v>18:59</c:v>
                </c:pt>
                <c:pt idx="720">
                  <c:v>19:00</c:v>
                </c:pt>
                <c:pt idx="721">
                  <c:v>19:01</c:v>
                </c:pt>
                <c:pt idx="722">
                  <c:v>19:02</c:v>
                </c:pt>
                <c:pt idx="723">
                  <c:v>19:03</c:v>
                </c:pt>
                <c:pt idx="724">
                  <c:v>19:04</c:v>
                </c:pt>
                <c:pt idx="725">
                  <c:v>19:05</c:v>
                </c:pt>
                <c:pt idx="726">
                  <c:v>19:06</c:v>
                </c:pt>
                <c:pt idx="727">
                  <c:v>19:07</c:v>
                </c:pt>
                <c:pt idx="728">
                  <c:v>19:08</c:v>
                </c:pt>
                <c:pt idx="729">
                  <c:v>19:09</c:v>
                </c:pt>
                <c:pt idx="730">
                  <c:v>19:10</c:v>
                </c:pt>
                <c:pt idx="731">
                  <c:v>19:11</c:v>
                </c:pt>
                <c:pt idx="732">
                  <c:v>19:12</c:v>
                </c:pt>
                <c:pt idx="733">
                  <c:v>19:13</c:v>
                </c:pt>
                <c:pt idx="734">
                  <c:v>19:14</c:v>
                </c:pt>
                <c:pt idx="735">
                  <c:v>19:15</c:v>
                </c:pt>
                <c:pt idx="736">
                  <c:v>19:16</c:v>
                </c:pt>
                <c:pt idx="737">
                  <c:v>19:17</c:v>
                </c:pt>
                <c:pt idx="738">
                  <c:v>19:18</c:v>
                </c:pt>
                <c:pt idx="739">
                  <c:v>19:19</c:v>
                </c:pt>
                <c:pt idx="740">
                  <c:v>19:20</c:v>
                </c:pt>
                <c:pt idx="741">
                  <c:v>19:21</c:v>
                </c:pt>
                <c:pt idx="742">
                  <c:v>19:22</c:v>
                </c:pt>
                <c:pt idx="743">
                  <c:v>19:23</c:v>
                </c:pt>
                <c:pt idx="744">
                  <c:v>19:24</c:v>
                </c:pt>
                <c:pt idx="745">
                  <c:v>19:25</c:v>
                </c:pt>
                <c:pt idx="746">
                  <c:v>19:26</c:v>
                </c:pt>
                <c:pt idx="747">
                  <c:v>19:27</c:v>
                </c:pt>
                <c:pt idx="748">
                  <c:v>19:28</c:v>
                </c:pt>
                <c:pt idx="749">
                  <c:v>19:29</c:v>
                </c:pt>
                <c:pt idx="750">
                  <c:v>19:30</c:v>
                </c:pt>
                <c:pt idx="751">
                  <c:v>19:31</c:v>
                </c:pt>
                <c:pt idx="752">
                  <c:v>19:32</c:v>
                </c:pt>
                <c:pt idx="753">
                  <c:v>19:33</c:v>
                </c:pt>
                <c:pt idx="754">
                  <c:v>19:34</c:v>
                </c:pt>
                <c:pt idx="755">
                  <c:v>19:35</c:v>
                </c:pt>
                <c:pt idx="756">
                  <c:v>19:36</c:v>
                </c:pt>
                <c:pt idx="757">
                  <c:v>19:37</c:v>
                </c:pt>
                <c:pt idx="758">
                  <c:v>19:38</c:v>
                </c:pt>
                <c:pt idx="759">
                  <c:v>19:39</c:v>
                </c:pt>
                <c:pt idx="760">
                  <c:v>19:40</c:v>
                </c:pt>
                <c:pt idx="761">
                  <c:v>19:41</c:v>
                </c:pt>
                <c:pt idx="762">
                  <c:v>19:42</c:v>
                </c:pt>
                <c:pt idx="763">
                  <c:v>19:43</c:v>
                </c:pt>
                <c:pt idx="764">
                  <c:v>19:44</c:v>
                </c:pt>
                <c:pt idx="765">
                  <c:v>19:45</c:v>
                </c:pt>
                <c:pt idx="766">
                  <c:v>19:46</c:v>
                </c:pt>
                <c:pt idx="767">
                  <c:v>19:47</c:v>
                </c:pt>
                <c:pt idx="768">
                  <c:v>19:48</c:v>
                </c:pt>
                <c:pt idx="769">
                  <c:v>19:49</c:v>
                </c:pt>
                <c:pt idx="770">
                  <c:v>19:50</c:v>
                </c:pt>
                <c:pt idx="771">
                  <c:v>19:51</c:v>
                </c:pt>
                <c:pt idx="772">
                  <c:v>19:52</c:v>
                </c:pt>
                <c:pt idx="773">
                  <c:v>19:53</c:v>
                </c:pt>
                <c:pt idx="774">
                  <c:v>19:54</c:v>
                </c:pt>
                <c:pt idx="775">
                  <c:v>19:55</c:v>
                </c:pt>
                <c:pt idx="776">
                  <c:v>19:56</c:v>
                </c:pt>
                <c:pt idx="777">
                  <c:v>19:57</c:v>
                </c:pt>
                <c:pt idx="778">
                  <c:v>19:58</c:v>
                </c:pt>
                <c:pt idx="779">
                  <c:v>19:59</c:v>
                </c:pt>
                <c:pt idx="780">
                  <c:v>20:00</c:v>
                </c:pt>
                <c:pt idx="781">
                  <c:v>20:01</c:v>
                </c:pt>
                <c:pt idx="782">
                  <c:v>20:02</c:v>
                </c:pt>
                <c:pt idx="783">
                  <c:v>20:03</c:v>
                </c:pt>
                <c:pt idx="784">
                  <c:v>20:04</c:v>
                </c:pt>
                <c:pt idx="785">
                  <c:v>20:05</c:v>
                </c:pt>
                <c:pt idx="786">
                  <c:v>20:06</c:v>
                </c:pt>
                <c:pt idx="787">
                  <c:v>20:07</c:v>
                </c:pt>
                <c:pt idx="788">
                  <c:v>20:08</c:v>
                </c:pt>
                <c:pt idx="789">
                  <c:v>20:09</c:v>
                </c:pt>
                <c:pt idx="790">
                  <c:v>20:10</c:v>
                </c:pt>
                <c:pt idx="791">
                  <c:v>20:11</c:v>
                </c:pt>
                <c:pt idx="792">
                  <c:v>20:12</c:v>
                </c:pt>
                <c:pt idx="793">
                  <c:v>20:13</c:v>
                </c:pt>
                <c:pt idx="794">
                  <c:v>20:14</c:v>
                </c:pt>
                <c:pt idx="795">
                  <c:v>20:15</c:v>
                </c:pt>
                <c:pt idx="796">
                  <c:v>20:16</c:v>
                </c:pt>
                <c:pt idx="797">
                  <c:v>20:17</c:v>
                </c:pt>
                <c:pt idx="798">
                  <c:v>20:18</c:v>
                </c:pt>
                <c:pt idx="799">
                  <c:v>20:19</c:v>
                </c:pt>
                <c:pt idx="800">
                  <c:v>20:20</c:v>
                </c:pt>
                <c:pt idx="801">
                  <c:v>20:21</c:v>
                </c:pt>
                <c:pt idx="802">
                  <c:v>20:22</c:v>
                </c:pt>
                <c:pt idx="803">
                  <c:v>20:23</c:v>
                </c:pt>
                <c:pt idx="804">
                  <c:v>20:24</c:v>
                </c:pt>
                <c:pt idx="805">
                  <c:v>20:25</c:v>
                </c:pt>
                <c:pt idx="806">
                  <c:v>20:26</c:v>
                </c:pt>
                <c:pt idx="807">
                  <c:v>20:27</c:v>
                </c:pt>
                <c:pt idx="808">
                  <c:v>20:28</c:v>
                </c:pt>
                <c:pt idx="809">
                  <c:v>20:29</c:v>
                </c:pt>
                <c:pt idx="810">
                  <c:v>20:30</c:v>
                </c:pt>
                <c:pt idx="811">
                  <c:v>20:31</c:v>
                </c:pt>
                <c:pt idx="812">
                  <c:v>20:32</c:v>
                </c:pt>
                <c:pt idx="813">
                  <c:v>20:33</c:v>
                </c:pt>
                <c:pt idx="814">
                  <c:v>20:34</c:v>
                </c:pt>
                <c:pt idx="815">
                  <c:v>20:35</c:v>
                </c:pt>
                <c:pt idx="816">
                  <c:v>20:36</c:v>
                </c:pt>
                <c:pt idx="817">
                  <c:v>20:37</c:v>
                </c:pt>
                <c:pt idx="818">
                  <c:v>20:38</c:v>
                </c:pt>
                <c:pt idx="819">
                  <c:v>20:39</c:v>
                </c:pt>
                <c:pt idx="820">
                  <c:v>20:40</c:v>
                </c:pt>
                <c:pt idx="821">
                  <c:v>20:41</c:v>
                </c:pt>
                <c:pt idx="822">
                  <c:v>20:42</c:v>
                </c:pt>
                <c:pt idx="823">
                  <c:v>20:43</c:v>
                </c:pt>
                <c:pt idx="824">
                  <c:v>20:44</c:v>
                </c:pt>
                <c:pt idx="825">
                  <c:v>20:45</c:v>
                </c:pt>
                <c:pt idx="826">
                  <c:v>20:46</c:v>
                </c:pt>
                <c:pt idx="827">
                  <c:v>20:47</c:v>
                </c:pt>
                <c:pt idx="828">
                  <c:v>20:48</c:v>
                </c:pt>
                <c:pt idx="829">
                  <c:v>20:49</c:v>
                </c:pt>
                <c:pt idx="830">
                  <c:v>20:50</c:v>
                </c:pt>
                <c:pt idx="831">
                  <c:v>20:51</c:v>
                </c:pt>
                <c:pt idx="832">
                  <c:v>20:52</c:v>
                </c:pt>
                <c:pt idx="833">
                  <c:v>20:53</c:v>
                </c:pt>
                <c:pt idx="834">
                  <c:v>20:54</c:v>
                </c:pt>
                <c:pt idx="835">
                  <c:v>20:55</c:v>
                </c:pt>
                <c:pt idx="836">
                  <c:v>20:56</c:v>
                </c:pt>
                <c:pt idx="837">
                  <c:v>20:57</c:v>
                </c:pt>
                <c:pt idx="838">
                  <c:v>20:58</c:v>
                </c:pt>
                <c:pt idx="839">
                  <c:v>20:59</c:v>
                </c:pt>
              </c:strCache>
            </c:strRef>
          </c:cat>
          <c:val>
            <c:numRef>
              <c:f>Menus!$AK$5:$AK$844</c:f>
              <c:numCache>
                <c:formatCode>General</c:formatCode>
                <c:ptCount val="8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1-4EB5-9533-9281FADE2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84528"/>
        <c:axId val="417284856"/>
      </c:lineChart>
      <c:catAx>
        <c:axId val="417284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Horari</a:t>
                </a:r>
              </a:p>
            </c:rich>
          </c:tx>
          <c:layout>
            <c:manualLayout>
              <c:xMode val="edge"/>
              <c:yMode val="edge"/>
              <c:x val="0.45327147409891477"/>
              <c:y val="0.9441898534573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856"/>
        <c:crosses val="autoZero"/>
        <c:auto val="1"/>
        <c:lblAlgn val="ctr"/>
        <c:lblOffset val="100"/>
        <c:noMultiLvlLbl val="0"/>
      </c:catAx>
      <c:valAx>
        <c:axId val="41728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Immissió sonora (dBA)</a:t>
                </a:r>
              </a:p>
            </c:rich>
          </c:tx>
          <c:layout>
            <c:manualLayout>
              <c:xMode val="edge"/>
              <c:yMode val="edge"/>
              <c:x val="8.1362820842592089E-3"/>
              <c:y val="0.29038969761989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2612092501198817E-2"/>
          <c:y val="0.13613896583137189"/>
          <c:w val="0.8950131317670883"/>
          <c:h val="0.70210831394999329"/>
        </c:manualLayout>
      </c:layout>
      <c:lineChart>
        <c:grouping val="standard"/>
        <c:varyColors val="0"/>
        <c:ser>
          <c:idx val="0"/>
          <c:order val="0"/>
          <c:tx>
            <c:strRef>
              <c:f>Resultats!$G$40</c:f>
              <c:strCache>
                <c:ptCount val="1"/>
                <c:pt idx="0">
                  <c:v>LAeq horari Diürn 30/03/21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Menus!$BK$5:$BK$844</c:f>
              <c:strCache>
                <c:ptCount val="840"/>
                <c:pt idx="0">
                  <c:v>07:00</c:v>
                </c:pt>
                <c:pt idx="1">
                  <c:v>07:01</c:v>
                </c:pt>
                <c:pt idx="2">
                  <c:v>07:02</c:v>
                </c:pt>
                <c:pt idx="3">
                  <c:v>07:03</c:v>
                </c:pt>
                <c:pt idx="4">
                  <c:v>07:04</c:v>
                </c:pt>
                <c:pt idx="5">
                  <c:v>07:05</c:v>
                </c:pt>
                <c:pt idx="6">
                  <c:v>07:06</c:v>
                </c:pt>
                <c:pt idx="7">
                  <c:v>07:07</c:v>
                </c:pt>
                <c:pt idx="8">
                  <c:v>07:08</c:v>
                </c:pt>
                <c:pt idx="9">
                  <c:v>07:09</c:v>
                </c:pt>
                <c:pt idx="10">
                  <c:v>07:10</c:v>
                </c:pt>
                <c:pt idx="11">
                  <c:v>07:11</c:v>
                </c:pt>
                <c:pt idx="12">
                  <c:v>07:12</c:v>
                </c:pt>
                <c:pt idx="13">
                  <c:v>07:13</c:v>
                </c:pt>
                <c:pt idx="14">
                  <c:v>07:14</c:v>
                </c:pt>
                <c:pt idx="15">
                  <c:v>07:15</c:v>
                </c:pt>
                <c:pt idx="16">
                  <c:v>07:16</c:v>
                </c:pt>
                <c:pt idx="17">
                  <c:v>07:17</c:v>
                </c:pt>
                <c:pt idx="18">
                  <c:v>07:18</c:v>
                </c:pt>
                <c:pt idx="19">
                  <c:v>07:19</c:v>
                </c:pt>
                <c:pt idx="20">
                  <c:v>07:20</c:v>
                </c:pt>
                <c:pt idx="21">
                  <c:v>07:21</c:v>
                </c:pt>
                <c:pt idx="22">
                  <c:v>07:22</c:v>
                </c:pt>
                <c:pt idx="23">
                  <c:v>07:23</c:v>
                </c:pt>
                <c:pt idx="24">
                  <c:v>07:24</c:v>
                </c:pt>
                <c:pt idx="25">
                  <c:v>07:25</c:v>
                </c:pt>
                <c:pt idx="26">
                  <c:v>07:26</c:v>
                </c:pt>
                <c:pt idx="27">
                  <c:v>07:27</c:v>
                </c:pt>
                <c:pt idx="28">
                  <c:v>07:28</c:v>
                </c:pt>
                <c:pt idx="29">
                  <c:v>07:29</c:v>
                </c:pt>
                <c:pt idx="30">
                  <c:v>07:30</c:v>
                </c:pt>
                <c:pt idx="31">
                  <c:v>07:31</c:v>
                </c:pt>
                <c:pt idx="32">
                  <c:v>07:32</c:v>
                </c:pt>
                <c:pt idx="33">
                  <c:v>07:33</c:v>
                </c:pt>
                <c:pt idx="34">
                  <c:v>07:34</c:v>
                </c:pt>
                <c:pt idx="35">
                  <c:v>07:35</c:v>
                </c:pt>
                <c:pt idx="36">
                  <c:v>07:36</c:v>
                </c:pt>
                <c:pt idx="37">
                  <c:v>07:37</c:v>
                </c:pt>
                <c:pt idx="38">
                  <c:v>07:38</c:v>
                </c:pt>
                <c:pt idx="39">
                  <c:v>07:39</c:v>
                </c:pt>
                <c:pt idx="40">
                  <c:v>07:40</c:v>
                </c:pt>
                <c:pt idx="41">
                  <c:v>07:41</c:v>
                </c:pt>
                <c:pt idx="42">
                  <c:v>07:42</c:v>
                </c:pt>
                <c:pt idx="43">
                  <c:v>07:43</c:v>
                </c:pt>
                <c:pt idx="44">
                  <c:v>07:44</c:v>
                </c:pt>
                <c:pt idx="45">
                  <c:v>07:45</c:v>
                </c:pt>
                <c:pt idx="46">
                  <c:v>07:46</c:v>
                </c:pt>
                <c:pt idx="47">
                  <c:v>07:47</c:v>
                </c:pt>
                <c:pt idx="48">
                  <c:v>07:48</c:v>
                </c:pt>
                <c:pt idx="49">
                  <c:v>07:49</c:v>
                </c:pt>
                <c:pt idx="50">
                  <c:v>07:50</c:v>
                </c:pt>
                <c:pt idx="51">
                  <c:v>07:51</c:v>
                </c:pt>
                <c:pt idx="52">
                  <c:v>07:52</c:v>
                </c:pt>
                <c:pt idx="53">
                  <c:v>07:53</c:v>
                </c:pt>
                <c:pt idx="54">
                  <c:v>07:54</c:v>
                </c:pt>
                <c:pt idx="55">
                  <c:v>07:55</c:v>
                </c:pt>
                <c:pt idx="56">
                  <c:v>07:56</c:v>
                </c:pt>
                <c:pt idx="57">
                  <c:v>07:57</c:v>
                </c:pt>
                <c:pt idx="58">
                  <c:v>07:58</c:v>
                </c:pt>
                <c:pt idx="59">
                  <c:v>07:59</c:v>
                </c:pt>
                <c:pt idx="60">
                  <c:v>08:00</c:v>
                </c:pt>
                <c:pt idx="61">
                  <c:v>08:01</c:v>
                </c:pt>
                <c:pt idx="62">
                  <c:v>08:02</c:v>
                </c:pt>
                <c:pt idx="63">
                  <c:v>08:03</c:v>
                </c:pt>
                <c:pt idx="64">
                  <c:v>08:04</c:v>
                </c:pt>
                <c:pt idx="65">
                  <c:v>08:05</c:v>
                </c:pt>
                <c:pt idx="66">
                  <c:v>08:06</c:v>
                </c:pt>
                <c:pt idx="67">
                  <c:v>08:07</c:v>
                </c:pt>
                <c:pt idx="68">
                  <c:v>08:08</c:v>
                </c:pt>
                <c:pt idx="69">
                  <c:v>08:09</c:v>
                </c:pt>
                <c:pt idx="70">
                  <c:v>08:10</c:v>
                </c:pt>
                <c:pt idx="71">
                  <c:v>08:11</c:v>
                </c:pt>
                <c:pt idx="72">
                  <c:v>08:12</c:v>
                </c:pt>
                <c:pt idx="73">
                  <c:v>08:13</c:v>
                </c:pt>
                <c:pt idx="74">
                  <c:v>08:14</c:v>
                </c:pt>
                <c:pt idx="75">
                  <c:v>08:15</c:v>
                </c:pt>
                <c:pt idx="76">
                  <c:v>08:16</c:v>
                </c:pt>
                <c:pt idx="77">
                  <c:v>08:17</c:v>
                </c:pt>
                <c:pt idx="78">
                  <c:v>08:18</c:v>
                </c:pt>
                <c:pt idx="79">
                  <c:v>08:19</c:v>
                </c:pt>
                <c:pt idx="80">
                  <c:v>08:20</c:v>
                </c:pt>
                <c:pt idx="81">
                  <c:v>08:21</c:v>
                </c:pt>
                <c:pt idx="82">
                  <c:v>08:22</c:v>
                </c:pt>
                <c:pt idx="83">
                  <c:v>08:23</c:v>
                </c:pt>
                <c:pt idx="84">
                  <c:v>08:24</c:v>
                </c:pt>
                <c:pt idx="85">
                  <c:v>08:25</c:v>
                </c:pt>
                <c:pt idx="86">
                  <c:v>08:26</c:v>
                </c:pt>
                <c:pt idx="87">
                  <c:v>08:27</c:v>
                </c:pt>
                <c:pt idx="88">
                  <c:v>08:28</c:v>
                </c:pt>
                <c:pt idx="89">
                  <c:v>08:29</c:v>
                </c:pt>
                <c:pt idx="90">
                  <c:v>08:30</c:v>
                </c:pt>
                <c:pt idx="91">
                  <c:v>08:31</c:v>
                </c:pt>
                <c:pt idx="92">
                  <c:v>08:32</c:v>
                </c:pt>
                <c:pt idx="93">
                  <c:v>08:33</c:v>
                </c:pt>
                <c:pt idx="94">
                  <c:v>08:34</c:v>
                </c:pt>
                <c:pt idx="95">
                  <c:v>08:35</c:v>
                </c:pt>
                <c:pt idx="96">
                  <c:v>08:36</c:v>
                </c:pt>
                <c:pt idx="97">
                  <c:v>08:37</c:v>
                </c:pt>
                <c:pt idx="98">
                  <c:v>08:38</c:v>
                </c:pt>
                <c:pt idx="99">
                  <c:v>08:39</c:v>
                </c:pt>
                <c:pt idx="100">
                  <c:v>08:40</c:v>
                </c:pt>
                <c:pt idx="101">
                  <c:v>08:41</c:v>
                </c:pt>
                <c:pt idx="102">
                  <c:v>08:42</c:v>
                </c:pt>
                <c:pt idx="103">
                  <c:v>08:43</c:v>
                </c:pt>
                <c:pt idx="104">
                  <c:v>08:44</c:v>
                </c:pt>
                <c:pt idx="105">
                  <c:v>08:45</c:v>
                </c:pt>
                <c:pt idx="106">
                  <c:v>08:46</c:v>
                </c:pt>
                <c:pt idx="107">
                  <c:v>08:47</c:v>
                </c:pt>
                <c:pt idx="108">
                  <c:v>08:48</c:v>
                </c:pt>
                <c:pt idx="109">
                  <c:v>08:49</c:v>
                </c:pt>
                <c:pt idx="110">
                  <c:v>08:50</c:v>
                </c:pt>
                <c:pt idx="111">
                  <c:v>08:51</c:v>
                </c:pt>
                <c:pt idx="112">
                  <c:v>08:52</c:v>
                </c:pt>
                <c:pt idx="113">
                  <c:v>08:53</c:v>
                </c:pt>
                <c:pt idx="114">
                  <c:v>08:54</c:v>
                </c:pt>
                <c:pt idx="115">
                  <c:v>08:55</c:v>
                </c:pt>
                <c:pt idx="116">
                  <c:v>08:56</c:v>
                </c:pt>
                <c:pt idx="117">
                  <c:v>08:57</c:v>
                </c:pt>
                <c:pt idx="118">
                  <c:v>08:58</c:v>
                </c:pt>
                <c:pt idx="119">
                  <c:v>08:59</c:v>
                </c:pt>
                <c:pt idx="120">
                  <c:v>09:00</c:v>
                </c:pt>
                <c:pt idx="121">
                  <c:v>09:01</c:v>
                </c:pt>
                <c:pt idx="122">
                  <c:v>09:02</c:v>
                </c:pt>
                <c:pt idx="123">
                  <c:v>09:03</c:v>
                </c:pt>
                <c:pt idx="124">
                  <c:v>09:04</c:v>
                </c:pt>
                <c:pt idx="125">
                  <c:v>09:05</c:v>
                </c:pt>
                <c:pt idx="126">
                  <c:v>09:06</c:v>
                </c:pt>
                <c:pt idx="127">
                  <c:v>09:07</c:v>
                </c:pt>
                <c:pt idx="128">
                  <c:v>09:08</c:v>
                </c:pt>
                <c:pt idx="129">
                  <c:v>09:09</c:v>
                </c:pt>
                <c:pt idx="130">
                  <c:v>09:10</c:v>
                </c:pt>
                <c:pt idx="131">
                  <c:v>09:11</c:v>
                </c:pt>
                <c:pt idx="132">
                  <c:v>09:12</c:v>
                </c:pt>
                <c:pt idx="133">
                  <c:v>09:13</c:v>
                </c:pt>
                <c:pt idx="134">
                  <c:v>09:14</c:v>
                </c:pt>
                <c:pt idx="135">
                  <c:v>09:15</c:v>
                </c:pt>
                <c:pt idx="136">
                  <c:v>09:16</c:v>
                </c:pt>
                <c:pt idx="137">
                  <c:v>09:17</c:v>
                </c:pt>
                <c:pt idx="138">
                  <c:v>09:18</c:v>
                </c:pt>
                <c:pt idx="139">
                  <c:v>09:19</c:v>
                </c:pt>
                <c:pt idx="140">
                  <c:v>09:20</c:v>
                </c:pt>
                <c:pt idx="141">
                  <c:v>09:21</c:v>
                </c:pt>
                <c:pt idx="142">
                  <c:v>09:22</c:v>
                </c:pt>
                <c:pt idx="143">
                  <c:v>09:23</c:v>
                </c:pt>
                <c:pt idx="144">
                  <c:v>09:24</c:v>
                </c:pt>
                <c:pt idx="145">
                  <c:v>09:25</c:v>
                </c:pt>
                <c:pt idx="146">
                  <c:v>09:26</c:v>
                </c:pt>
                <c:pt idx="147">
                  <c:v>09:27</c:v>
                </c:pt>
                <c:pt idx="148">
                  <c:v>09:28</c:v>
                </c:pt>
                <c:pt idx="149">
                  <c:v>09:29</c:v>
                </c:pt>
                <c:pt idx="150">
                  <c:v>09:30</c:v>
                </c:pt>
                <c:pt idx="151">
                  <c:v>09:31</c:v>
                </c:pt>
                <c:pt idx="152">
                  <c:v>09:32</c:v>
                </c:pt>
                <c:pt idx="153">
                  <c:v>09:33</c:v>
                </c:pt>
                <c:pt idx="154">
                  <c:v>09:34</c:v>
                </c:pt>
                <c:pt idx="155">
                  <c:v>09:35</c:v>
                </c:pt>
                <c:pt idx="156">
                  <c:v>09:36</c:v>
                </c:pt>
                <c:pt idx="157">
                  <c:v>09:37</c:v>
                </c:pt>
                <c:pt idx="158">
                  <c:v>09:38</c:v>
                </c:pt>
                <c:pt idx="159">
                  <c:v>09:39</c:v>
                </c:pt>
                <c:pt idx="160">
                  <c:v>09:40</c:v>
                </c:pt>
                <c:pt idx="161">
                  <c:v>09:41</c:v>
                </c:pt>
                <c:pt idx="162">
                  <c:v>09:42</c:v>
                </c:pt>
                <c:pt idx="163">
                  <c:v>09:43</c:v>
                </c:pt>
                <c:pt idx="164">
                  <c:v>09:44</c:v>
                </c:pt>
                <c:pt idx="165">
                  <c:v>09:45</c:v>
                </c:pt>
                <c:pt idx="166">
                  <c:v>09:46</c:v>
                </c:pt>
                <c:pt idx="167">
                  <c:v>09:47</c:v>
                </c:pt>
                <c:pt idx="168">
                  <c:v>09:48</c:v>
                </c:pt>
                <c:pt idx="169">
                  <c:v>09:49</c:v>
                </c:pt>
                <c:pt idx="170">
                  <c:v>09:50</c:v>
                </c:pt>
                <c:pt idx="171">
                  <c:v>09:51</c:v>
                </c:pt>
                <c:pt idx="172">
                  <c:v>09:52</c:v>
                </c:pt>
                <c:pt idx="173">
                  <c:v>09:53</c:v>
                </c:pt>
                <c:pt idx="174">
                  <c:v>09:54</c:v>
                </c:pt>
                <c:pt idx="175">
                  <c:v>09:55</c:v>
                </c:pt>
                <c:pt idx="176">
                  <c:v>09:56</c:v>
                </c:pt>
                <c:pt idx="177">
                  <c:v>09:57</c:v>
                </c:pt>
                <c:pt idx="178">
                  <c:v>09:58</c:v>
                </c:pt>
                <c:pt idx="179">
                  <c:v>09:59</c:v>
                </c:pt>
                <c:pt idx="180">
                  <c:v>10:00</c:v>
                </c:pt>
                <c:pt idx="181">
                  <c:v>10:01</c:v>
                </c:pt>
                <c:pt idx="182">
                  <c:v>10:02</c:v>
                </c:pt>
                <c:pt idx="183">
                  <c:v>10:03</c:v>
                </c:pt>
                <c:pt idx="184">
                  <c:v>10:04</c:v>
                </c:pt>
                <c:pt idx="185">
                  <c:v>10:05</c:v>
                </c:pt>
                <c:pt idx="186">
                  <c:v>10:06</c:v>
                </c:pt>
                <c:pt idx="187">
                  <c:v>10:07</c:v>
                </c:pt>
                <c:pt idx="188">
                  <c:v>10:08</c:v>
                </c:pt>
                <c:pt idx="189">
                  <c:v>10:09</c:v>
                </c:pt>
                <c:pt idx="190">
                  <c:v>10:10</c:v>
                </c:pt>
                <c:pt idx="191">
                  <c:v>10:11</c:v>
                </c:pt>
                <c:pt idx="192">
                  <c:v>10:12</c:v>
                </c:pt>
                <c:pt idx="193">
                  <c:v>10:13</c:v>
                </c:pt>
                <c:pt idx="194">
                  <c:v>10:14</c:v>
                </c:pt>
                <c:pt idx="195">
                  <c:v>10:15</c:v>
                </c:pt>
                <c:pt idx="196">
                  <c:v>10:16</c:v>
                </c:pt>
                <c:pt idx="197">
                  <c:v>10:17</c:v>
                </c:pt>
                <c:pt idx="198">
                  <c:v>10:18</c:v>
                </c:pt>
                <c:pt idx="199">
                  <c:v>10:19</c:v>
                </c:pt>
                <c:pt idx="200">
                  <c:v>10:20</c:v>
                </c:pt>
                <c:pt idx="201">
                  <c:v>10:21</c:v>
                </c:pt>
                <c:pt idx="202">
                  <c:v>10:22</c:v>
                </c:pt>
                <c:pt idx="203">
                  <c:v>10:23</c:v>
                </c:pt>
                <c:pt idx="204">
                  <c:v>10:24</c:v>
                </c:pt>
                <c:pt idx="205">
                  <c:v>10:25</c:v>
                </c:pt>
                <c:pt idx="206">
                  <c:v>10:26</c:v>
                </c:pt>
                <c:pt idx="207">
                  <c:v>10:27</c:v>
                </c:pt>
                <c:pt idx="208">
                  <c:v>10:28</c:v>
                </c:pt>
                <c:pt idx="209">
                  <c:v>10:29</c:v>
                </c:pt>
                <c:pt idx="210">
                  <c:v>10:30</c:v>
                </c:pt>
                <c:pt idx="211">
                  <c:v>10:31</c:v>
                </c:pt>
                <c:pt idx="212">
                  <c:v>10:32</c:v>
                </c:pt>
                <c:pt idx="213">
                  <c:v>10:33</c:v>
                </c:pt>
                <c:pt idx="214">
                  <c:v>10:34</c:v>
                </c:pt>
                <c:pt idx="215">
                  <c:v>10:35</c:v>
                </c:pt>
                <c:pt idx="216">
                  <c:v>10:36</c:v>
                </c:pt>
                <c:pt idx="217">
                  <c:v>10:37</c:v>
                </c:pt>
                <c:pt idx="218">
                  <c:v>10:38</c:v>
                </c:pt>
                <c:pt idx="219">
                  <c:v>10:39</c:v>
                </c:pt>
                <c:pt idx="220">
                  <c:v>10:40</c:v>
                </c:pt>
                <c:pt idx="221">
                  <c:v>10:41</c:v>
                </c:pt>
                <c:pt idx="222">
                  <c:v>10:42</c:v>
                </c:pt>
                <c:pt idx="223">
                  <c:v>10:43</c:v>
                </c:pt>
                <c:pt idx="224">
                  <c:v>10:44</c:v>
                </c:pt>
                <c:pt idx="225">
                  <c:v>10:45</c:v>
                </c:pt>
                <c:pt idx="226">
                  <c:v>10:46</c:v>
                </c:pt>
                <c:pt idx="227">
                  <c:v>10:47</c:v>
                </c:pt>
                <c:pt idx="228">
                  <c:v>10:48</c:v>
                </c:pt>
                <c:pt idx="229">
                  <c:v>10:49</c:v>
                </c:pt>
                <c:pt idx="230">
                  <c:v>10:50</c:v>
                </c:pt>
                <c:pt idx="231">
                  <c:v>10:51</c:v>
                </c:pt>
                <c:pt idx="232">
                  <c:v>10:52</c:v>
                </c:pt>
                <c:pt idx="233">
                  <c:v>10:53</c:v>
                </c:pt>
                <c:pt idx="234">
                  <c:v>10:54</c:v>
                </c:pt>
                <c:pt idx="235">
                  <c:v>10:55</c:v>
                </c:pt>
                <c:pt idx="236">
                  <c:v>10:56</c:v>
                </c:pt>
                <c:pt idx="237">
                  <c:v>10:57</c:v>
                </c:pt>
                <c:pt idx="238">
                  <c:v>10:58</c:v>
                </c:pt>
                <c:pt idx="239">
                  <c:v>10:59</c:v>
                </c:pt>
                <c:pt idx="240">
                  <c:v>11:00</c:v>
                </c:pt>
                <c:pt idx="241">
                  <c:v>11:01</c:v>
                </c:pt>
                <c:pt idx="242">
                  <c:v>11:02</c:v>
                </c:pt>
                <c:pt idx="243">
                  <c:v>11:03</c:v>
                </c:pt>
                <c:pt idx="244">
                  <c:v>11:04</c:v>
                </c:pt>
                <c:pt idx="245">
                  <c:v>11:05</c:v>
                </c:pt>
                <c:pt idx="246">
                  <c:v>11:06</c:v>
                </c:pt>
                <c:pt idx="247">
                  <c:v>11:07</c:v>
                </c:pt>
                <c:pt idx="248">
                  <c:v>11:08</c:v>
                </c:pt>
                <c:pt idx="249">
                  <c:v>11:09</c:v>
                </c:pt>
                <c:pt idx="250">
                  <c:v>11:10</c:v>
                </c:pt>
                <c:pt idx="251">
                  <c:v>11:11</c:v>
                </c:pt>
                <c:pt idx="252">
                  <c:v>11:12</c:v>
                </c:pt>
                <c:pt idx="253">
                  <c:v>11:13</c:v>
                </c:pt>
                <c:pt idx="254">
                  <c:v>11:14</c:v>
                </c:pt>
                <c:pt idx="255">
                  <c:v>11:15</c:v>
                </c:pt>
                <c:pt idx="256">
                  <c:v>11:16</c:v>
                </c:pt>
                <c:pt idx="257">
                  <c:v>11:17</c:v>
                </c:pt>
                <c:pt idx="258">
                  <c:v>11:18</c:v>
                </c:pt>
                <c:pt idx="259">
                  <c:v>11:19</c:v>
                </c:pt>
                <c:pt idx="260">
                  <c:v>11:20</c:v>
                </c:pt>
                <c:pt idx="261">
                  <c:v>11:21</c:v>
                </c:pt>
                <c:pt idx="262">
                  <c:v>11:22</c:v>
                </c:pt>
                <c:pt idx="263">
                  <c:v>11:23</c:v>
                </c:pt>
                <c:pt idx="264">
                  <c:v>11:24</c:v>
                </c:pt>
                <c:pt idx="265">
                  <c:v>11:25</c:v>
                </c:pt>
                <c:pt idx="266">
                  <c:v>11:26</c:v>
                </c:pt>
                <c:pt idx="267">
                  <c:v>11:27</c:v>
                </c:pt>
                <c:pt idx="268">
                  <c:v>11:28</c:v>
                </c:pt>
                <c:pt idx="269">
                  <c:v>11:29</c:v>
                </c:pt>
                <c:pt idx="270">
                  <c:v>11:30</c:v>
                </c:pt>
                <c:pt idx="271">
                  <c:v>11:31</c:v>
                </c:pt>
                <c:pt idx="272">
                  <c:v>11:32</c:v>
                </c:pt>
                <c:pt idx="273">
                  <c:v>11:33</c:v>
                </c:pt>
                <c:pt idx="274">
                  <c:v>11:34</c:v>
                </c:pt>
                <c:pt idx="275">
                  <c:v>11:35</c:v>
                </c:pt>
                <c:pt idx="276">
                  <c:v>11:36</c:v>
                </c:pt>
                <c:pt idx="277">
                  <c:v>11:37</c:v>
                </c:pt>
                <c:pt idx="278">
                  <c:v>11:38</c:v>
                </c:pt>
                <c:pt idx="279">
                  <c:v>11:39</c:v>
                </c:pt>
                <c:pt idx="280">
                  <c:v>11:40</c:v>
                </c:pt>
                <c:pt idx="281">
                  <c:v>11:41</c:v>
                </c:pt>
                <c:pt idx="282">
                  <c:v>11:42</c:v>
                </c:pt>
                <c:pt idx="283">
                  <c:v>11:43</c:v>
                </c:pt>
                <c:pt idx="284">
                  <c:v>11:44</c:v>
                </c:pt>
                <c:pt idx="285">
                  <c:v>11:45</c:v>
                </c:pt>
                <c:pt idx="286">
                  <c:v>11:46</c:v>
                </c:pt>
                <c:pt idx="287">
                  <c:v>11:47</c:v>
                </c:pt>
                <c:pt idx="288">
                  <c:v>11:48</c:v>
                </c:pt>
                <c:pt idx="289">
                  <c:v>11:49</c:v>
                </c:pt>
                <c:pt idx="290">
                  <c:v>11:50</c:v>
                </c:pt>
                <c:pt idx="291">
                  <c:v>11:51</c:v>
                </c:pt>
                <c:pt idx="292">
                  <c:v>11:52</c:v>
                </c:pt>
                <c:pt idx="293">
                  <c:v>11:53</c:v>
                </c:pt>
                <c:pt idx="294">
                  <c:v>11:54</c:v>
                </c:pt>
                <c:pt idx="295">
                  <c:v>11:55</c:v>
                </c:pt>
                <c:pt idx="296">
                  <c:v>11:56</c:v>
                </c:pt>
                <c:pt idx="297">
                  <c:v>11:57</c:v>
                </c:pt>
                <c:pt idx="298">
                  <c:v>11:58</c:v>
                </c:pt>
                <c:pt idx="299">
                  <c:v>11:59</c:v>
                </c:pt>
                <c:pt idx="300">
                  <c:v>12:00</c:v>
                </c:pt>
                <c:pt idx="301">
                  <c:v>12:01</c:v>
                </c:pt>
                <c:pt idx="302">
                  <c:v>12:02</c:v>
                </c:pt>
                <c:pt idx="303">
                  <c:v>12:03</c:v>
                </c:pt>
                <c:pt idx="304">
                  <c:v>12:04</c:v>
                </c:pt>
                <c:pt idx="305">
                  <c:v>12:05</c:v>
                </c:pt>
                <c:pt idx="306">
                  <c:v>12:06</c:v>
                </c:pt>
                <c:pt idx="307">
                  <c:v>12:07</c:v>
                </c:pt>
                <c:pt idx="308">
                  <c:v>12:08</c:v>
                </c:pt>
                <c:pt idx="309">
                  <c:v>12:09</c:v>
                </c:pt>
                <c:pt idx="310">
                  <c:v>12:10</c:v>
                </c:pt>
                <c:pt idx="311">
                  <c:v>12:11</c:v>
                </c:pt>
                <c:pt idx="312">
                  <c:v>12:12</c:v>
                </c:pt>
                <c:pt idx="313">
                  <c:v>12:13</c:v>
                </c:pt>
                <c:pt idx="314">
                  <c:v>12:14</c:v>
                </c:pt>
                <c:pt idx="315">
                  <c:v>12:15</c:v>
                </c:pt>
                <c:pt idx="316">
                  <c:v>12:16</c:v>
                </c:pt>
                <c:pt idx="317">
                  <c:v>12:17</c:v>
                </c:pt>
                <c:pt idx="318">
                  <c:v>12:18</c:v>
                </c:pt>
                <c:pt idx="319">
                  <c:v>12:19</c:v>
                </c:pt>
                <c:pt idx="320">
                  <c:v>12:20</c:v>
                </c:pt>
                <c:pt idx="321">
                  <c:v>12:21</c:v>
                </c:pt>
                <c:pt idx="322">
                  <c:v>12:22</c:v>
                </c:pt>
                <c:pt idx="323">
                  <c:v>12:23</c:v>
                </c:pt>
                <c:pt idx="324">
                  <c:v>12:24</c:v>
                </c:pt>
                <c:pt idx="325">
                  <c:v>12:25</c:v>
                </c:pt>
                <c:pt idx="326">
                  <c:v>12:26</c:v>
                </c:pt>
                <c:pt idx="327">
                  <c:v>12:27</c:v>
                </c:pt>
                <c:pt idx="328">
                  <c:v>12:28</c:v>
                </c:pt>
                <c:pt idx="329">
                  <c:v>12:29</c:v>
                </c:pt>
                <c:pt idx="330">
                  <c:v>12:30</c:v>
                </c:pt>
                <c:pt idx="331">
                  <c:v>12:31</c:v>
                </c:pt>
                <c:pt idx="332">
                  <c:v>12:32</c:v>
                </c:pt>
                <c:pt idx="333">
                  <c:v>12:33</c:v>
                </c:pt>
                <c:pt idx="334">
                  <c:v>12:34</c:v>
                </c:pt>
                <c:pt idx="335">
                  <c:v>12:35</c:v>
                </c:pt>
                <c:pt idx="336">
                  <c:v>12:36</c:v>
                </c:pt>
                <c:pt idx="337">
                  <c:v>12:37</c:v>
                </c:pt>
                <c:pt idx="338">
                  <c:v>12:38</c:v>
                </c:pt>
                <c:pt idx="339">
                  <c:v>12:39</c:v>
                </c:pt>
                <c:pt idx="340">
                  <c:v>12:40</c:v>
                </c:pt>
                <c:pt idx="341">
                  <c:v>12:41</c:v>
                </c:pt>
                <c:pt idx="342">
                  <c:v>12:42</c:v>
                </c:pt>
                <c:pt idx="343">
                  <c:v>12:43</c:v>
                </c:pt>
                <c:pt idx="344">
                  <c:v>12:44</c:v>
                </c:pt>
                <c:pt idx="345">
                  <c:v>12:45</c:v>
                </c:pt>
                <c:pt idx="346">
                  <c:v>12:46</c:v>
                </c:pt>
                <c:pt idx="347">
                  <c:v>12:47</c:v>
                </c:pt>
                <c:pt idx="348">
                  <c:v>12:48</c:v>
                </c:pt>
                <c:pt idx="349">
                  <c:v>12:49</c:v>
                </c:pt>
                <c:pt idx="350">
                  <c:v>12:50</c:v>
                </c:pt>
                <c:pt idx="351">
                  <c:v>12:51</c:v>
                </c:pt>
                <c:pt idx="352">
                  <c:v>12:52</c:v>
                </c:pt>
                <c:pt idx="353">
                  <c:v>12:53</c:v>
                </c:pt>
                <c:pt idx="354">
                  <c:v>12:54</c:v>
                </c:pt>
                <c:pt idx="355">
                  <c:v>12:55</c:v>
                </c:pt>
                <c:pt idx="356">
                  <c:v>12:56</c:v>
                </c:pt>
                <c:pt idx="357">
                  <c:v>12:57</c:v>
                </c:pt>
                <c:pt idx="358">
                  <c:v>12:58</c:v>
                </c:pt>
                <c:pt idx="359">
                  <c:v>12:59</c:v>
                </c:pt>
                <c:pt idx="360">
                  <c:v>13:00</c:v>
                </c:pt>
                <c:pt idx="361">
                  <c:v>13:01</c:v>
                </c:pt>
                <c:pt idx="362">
                  <c:v>13:02</c:v>
                </c:pt>
                <c:pt idx="363">
                  <c:v>13:03</c:v>
                </c:pt>
                <c:pt idx="364">
                  <c:v>13:04</c:v>
                </c:pt>
                <c:pt idx="365">
                  <c:v>13:05</c:v>
                </c:pt>
                <c:pt idx="366">
                  <c:v>13:06</c:v>
                </c:pt>
                <c:pt idx="367">
                  <c:v>13:07</c:v>
                </c:pt>
                <c:pt idx="368">
                  <c:v>13:08</c:v>
                </c:pt>
                <c:pt idx="369">
                  <c:v>13:09</c:v>
                </c:pt>
                <c:pt idx="370">
                  <c:v>13:10</c:v>
                </c:pt>
                <c:pt idx="371">
                  <c:v>13:11</c:v>
                </c:pt>
                <c:pt idx="372">
                  <c:v>13:12</c:v>
                </c:pt>
                <c:pt idx="373">
                  <c:v>13:13</c:v>
                </c:pt>
                <c:pt idx="374">
                  <c:v>13:14</c:v>
                </c:pt>
                <c:pt idx="375">
                  <c:v>13:15</c:v>
                </c:pt>
                <c:pt idx="376">
                  <c:v>13:16</c:v>
                </c:pt>
                <c:pt idx="377">
                  <c:v>13:17</c:v>
                </c:pt>
                <c:pt idx="378">
                  <c:v>13:18</c:v>
                </c:pt>
                <c:pt idx="379">
                  <c:v>13:19</c:v>
                </c:pt>
                <c:pt idx="380">
                  <c:v>13:20</c:v>
                </c:pt>
                <c:pt idx="381">
                  <c:v>13:21</c:v>
                </c:pt>
                <c:pt idx="382">
                  <c:v>13:22</c:v>
                </c:pt>
                <c:pt idx="383">
                  <c:v>13:23</c:v>
                </c:pt>
                <c:pt idx="384">
                  <c:v>13:24</c:v>
                </c:pt>
                <c:pt idx="385">
                  <c:v>13:25</c:v>
                </c:pt>
                <c:pt idx="386">
                  <c:v>13:26</c:v>
                </c:pt>
                <c:pt idx="387">
                  <c:v>13:27</c:v>
                </c:pt>
                <c:pt idx="388">
                  <c:v>13:28</c:v>
                </c:pt>
                <c:pt idx="389">
                  <c:v>13:29</c:v>
                </c:pt>
                <c:pt idx="390">
                  <c:v>13:30</c:v>
                </c:pt>
                <c:pt idx="391">
                  <c:v>13:31</c:v>
                </c:pt>
                <c:pt idx="392">
                  <c:v>13:32</c:v>
                </c:pt>
                <c:pt idx="393">
                  <c:v>13:33</c:v>
                </c:pt>
                <c:pt idx="394">
                  <c:v>13:34</c:v>
                </c:pt>
                <c:pt idx="395">
                  <c:v>13:35</c:v>
                </c:pt>
                <c:pt idx="396">
                  <c:v>13:36</c:v>
                </c:pt>
                <c:pt idx="397">
                  <c:v>13:37</c:v>
                </c:pt>
                <c:pt idx="398">
                  <c:v>13:38</c:v>
                </c:pt>
                <c:pt idx="399">
                  <c:v>13:39</c:v>
                </c:pt>
                <c:pt idx="400">
                  <c:v>13:40</c:v>
                </c:pt>
                <c:pt idx="401">
                  <c:v>13:41</c:v>
                </c:pt>
                <c:pt idx="402">
                  <c:v>13:42</c:v>
                </c:pt>
                <c:pt idx="403">
                  <c:v>13:43</c:v>
                </c:pt>
                <c:pt idx="404">
                  <c:v>13:44</c:v>
                </c:pt>
                <c:pt idx="405">
                  <c:v>13:45</c:v>
                </c:pt>
                <c:pt idx="406">
                  <c:v>13:46</c:v>
                </c:pt>
                <c:pt idx="407">
                  <c:v>13:47</c:v>
                </c:pt>
                <c:pt idx="408">
                  <c:v>13:48</c:v>
                </c:pt>
                <c:pt idx="409">
                  <c:v>13:49</c:v>
                </c:pt>
                <c:pt idx="410">
                  <c:v>13:50</c:v>
                </c:pt>
                <c:pt idx="411">
                  <c:v>13:51</c:v>
                </c:pt>
                <c:pt idx="412">
                  <c:v>13:52</c:v>
                </c:pt>
                <c:pt idx="413">
                  <c:v>13:53</c:v>
                </c:pt>
                <c:pt idx="414">
                  <c:v>13:54</c:v>
                </c:pt>
                <c:pt idx="415">
                  <c:v>13:55</c:v>
                </c:pt>
                <c:pt idx="416">
                  <c:v>13:56</c:v>
                </c:pt>
                <c:pt idx="417">
                  <c:v>13:57</c:v>
                </c:pt>
                <c:pt idx="418">
                  <c:v>13:58</c:v>
                </c:pt>
                <c:pt idx="419">
                  <c:v>13:59</c:v>
                </c:pt>
                <c:pt idx="420">
                  <c:v>14:00</c:v>
                </c:pt>
                <c:pt idx="421">
                  <c:v>14:01</c:v>
                </c:pt>
                <c:pt idx="422">
                  <c:v>14:02</c:v>
                </c:pt>
                <c:pt idx="423">
                  <c:v>14:03</c:v>
                </c:pt>
                <c:pt idx="424">
                  <c:v>14:04</c:v>
                </c:pt>
                <c:pt idx="425">
                  <c:v>14:05</c:v>
                </c:pt>
                <c:pt idx="426">
                  <c:v>14:06</c:v>
                </c:pt>
                <c:pt idx="427">
                  <c:v>14:07</c:v>
                </c:pt>
                <c:pt idx="428">
                  <c:v>14:08</c:v>
                </c:pt>
                <c:pt idx="429">
                  <c:v>14:09</c:v>
                </c:pt>
                <c:pt idx="430">
                  <c:v>14:10</c:v>
                </c:pt>
                <c:pt idx="431">
                  <c:v>14:11</c:v>
                </c:pt>
                <c:pt idx="432">
                  <c:v>14:12</c:v>
                </c:pt>
                <c:pt idx="433">
                  <c:v>14:13</c:v>
                </c:pt>
                <c:pt idx="434">
                  <c:v>14:14</c:v>
                </c:pt>
                <c:pt idx="435">
                  <c:v>14:15</c:v>
                </c:pt>
                <c:pt idx="436">
                  <c:v>14:16</c:v>
                </c:pt>
                <c:pt idx="437">
                  <c:v>14:17</c:v>
                </c:pt>
                <c:pt idx="438">
                  <c:v>14:18</c:v>
                </c:pt>
                <c:pt idx="439">
                  <c:v>14:19</c:v>
                </c:pt>
                <c:pt idx="440">
                  <c:v>14:20</c:v>
                </c:pt>
                <c:pt idx="441">
                  <c:v>14:21</c:v>
                </c:pt>
                <c:pt idx="442">
                  <c:v>14:22</c:v>
                </c:pt>
                <c:pt idx="443">
                  <c:v>14:23</c:v>
                </c:pt>
                <c:pt idx="444">
                  <c:v>14:24</c:v>
                </c:pt>
                <c:pt idx="445">
                  <c:v>14:25</c:v>
                </c:pt>
                <c:pt idx="446">
                  <c:v>14:26</c:v>
                </c:pt>
                <c:pt idx="447">
                  <c:v>14:27</c:v>
                </c:pt>
                <c:pt idx="448">
                  <c:v>14:28</c:v>
                </c:pt>
                <c:pt idx="449">
                  <c:v>14:29</c:v>
                </c:pt>
                <c:pt idx="450">
                  <c:v>14:30</c:v>
                </c:pt>
                <c:pt idx="451">
                  <c:v>14:31</c:v>
                </c:pt>
                <c:pt idx="452">
                  <c:v>14:32</c:v>
                </c:pt>
                <c:pt idx="453">
                  <c:v>14:33</c:v>
                </c:pt>
                <c:pt idx="454">
                  <c:v>14:34</c:v>
                </c:pt>
                <c:pt idx="455">
                  <c:v>14:35</c:v>
                </c:pt>
                <c:pt idx="456">
                  <c:v>14:36</c:v>
                </c:pt>
                <c:pt idx="457">
                  <c:v>14:37</c:v>
                </c:pt>
                <c:pt idx="458">
                  <c:v>14:38</c:v>
                </c:pt>
                <c:pt idx="459">
                  <c:v>14:39</c:v>
                </c:pt>
                <c:pt idx="460">
                  <c:v>14:40</c:v>
                </c:pt>
                <c:pt idx="461">
                  <c:v>14:41</c:v>
                </c:pt>
                <c:pt idx="462">
                  <c:v>14:42</c:v>
                </c:pt>
                <c:pt idx="463">
                  <c:v>14:43</c:v>
                </c:pt>
                <c:pt idx="464">
                  <c:v>14:44</c:v>
                </c:pt>
                <c:pt idx="465">
                  <c:v>14:45</c:v>
                </c:pt>
                <c:pt idx="466">
                  <c:v>14:46</c:v>
                </c:pt>
                <c:pt idx="467">
                  <c:v>14:47</c:v>
                </c:pt>
                <c:pt idx="468">
                  <c:v>14:48</c:v>
                </c:pt>
                <c:pt idx="469">
                  <c:v>14:49</c:v>
                </c:pt>
                <c:pt idx="470">
                  <c:v>14:50</c:v>
                </c:pt>
                <c:pt idx="471">
                  <c:v>14:51</c:v>
                </c:pt>
                <c:pt idx="472">
                  <c:v>14:52</c:v>
                </c:pt>
                <c:pt idx="473">
                  <c:v>14:53</c:v>
                </c:pt>
                <c:pt idx="474">
                  <c:v>14:54</c:v>
                </c:pt>
                <c:pt idx="475">
                  <c:v>14:55</c:v>
                </c:pt>
                <c:pt idx="476">
                  <c:v>14:56</c:v>
                </c:pt>
                <c:pt idx="477">
                  <c:v>14:57</c:v>
                </c:pt>
                <c:pt idx="478">
                  <c:v>14:58</c:v>
                </c:pt>
                <c:pt idx="479">
                  <c:v>14:59</c:v>
                </c:pt>
                <c:pt idx="480">
                  <c:v>15:00</c:v>
                </c:pt>
                <c:pt idx="481">
                  <c:v>15:01</c:v>
                </c:pt>
                <c:pt idx="482">
                  <c:v>15:02</c:v>
                </c:pt>
                <c:pt idx="483">
                  <c:v>15:03</c:v>
                </c:pt>
                <c:pt idx="484">
                  <c:v>15:04</c:v>
                </c:pt>
                <c:pt idx="485">
                  <c:v>15:05</c:v>
                </c:pt>
                <c:pt idx="486">
                  <c:v>15:06</c:v>
                </c:pt>
                <c:pt idx="487">
                  <c:v>15:07</c:v>
                </c:pt>
                <c:pt idx="488">
                  <c:v>15:08</c:v>
                </c:pt>
                <c:pt idx="489">
                  <c:v>15:09</c:v>
                </c:pt>
                <c:pt idx="490">
                  <c:v>15:10</c:v>
                </c:pt>
                <c:pt idx="491">
                  <c:v>15:11</c:v>
                </c:pt>
                <c:pt idx="492">
                  <c:v>15:12</c:v>
                </c:pt>
                <c:pt idx="493">
                  <c:v>15:13</c:v>
                </c:pt>
                <c:pt idx="494">
                  <c:v>15:14</c:v>
                </c:pt>
                <c:pt idx="495">
                  <c:v>15:15</c:v>
                </c:pt>
                <c:pt idx="496">
                  <c:v>15:16</c:v>
                </c:pt>
                <c:pt idx="497">
                  <c:v>15:17</c:v>
                </c:pt>
                <c:pt idx="498">
                  <c:v>15:18</c:v>
                </c:pt>
                <c:pt idx="499">
                  <c:v>15:19</c:v>
                </c:pt>
                <c:pt idx="500">
                  <c:v>15:20</c:v>
                </c:pt>
                <c:pt idx="501">
                  <c:v>15:21</c:v>
                </c:pt>
                <c:pt idx="502">
                  <c:v>15:22</c:v>
                </c:pt>
                <c:pt idx="503">
                  <c:v>15:23</c:v>
                </c:pt>
                <c:pt idx="504">
                  <c:v>15:24</c:v>
                </c:pt>
                <c:pt idx="505">
                  <c:v>15:25</c:v>
                </c:pt>
                <c:pt idx="506">
                  <c:v>15:26</c:v>
                </c:pt>
                <c:pt idx="507">
                  <c:v>15:27</c:v>
                </c:pt>
                <c:pt idx="508">
                  <c:v>15:28</c:v>
                </c:pt>
                <c:pt idx="509">
                  <c:v>15:29</c:v>
                </c:pt>
                <c:pt idx="510">
                  <c:v>15:30</c:v>
                </c:pt>
                <c:pt idx="511">
                  <c:v>15:31</c:v>
                </c:pt>
                <c:pt idx="512">
                  <c:v>15:32</c:v>
                </c:pt>
                <c:pt idx="513">
                  <c:v>15:33</c:v>
                </c:pt>
                <c:pt idx="514">
                  <c:v>15:34</c:v>
                </c:pt>
                <c:pt idx="515">
                  <c:v>15:35</c:v>
                </c:pt>
                <c:pt idx="516">
                  <c:v>15:36</c:v>
                </c:pt>
                <c:pt idx="517">
                  <c:v>15:37</c:v>
                </c:pt>
                <c:pt idx="518">
                  <c:v>15:38</c:v>
                </c:pt>
                <c:pt idx="519">
                  <c:v>15:39</c:v>
                </c:pt>
                <c:pt idx="520">
                  <c:v>15:40</c:v>
                </c:pt>
                <c:pt idx="521">
                  <c:v>15:41</c:v>
                </c:pt>
                <c:pt idx="522">
                  <c:v>15:42</c:v>
                </c:pt>
                <c:pt idx="523">
                  <c:v>15:43</c:v>
                </c:pt>
                <c:pt idx="524">
                  <c:v>15:44</c:v>
                </c:pt>
                <c:pt idx="525">
                  <c:v>15:45</c:v>
                </c:pt>
                <c:pt idx="526">
                  <c:v>15:46</c:v>
                </c:pt>
                <c:pt idx="527">
                  <c:v>15:47</c:v>
                </c:pt>
                <c:pt idx="528">
                  <c:v>15:48</c:v>
                </c:pt>
                <c:pt idx="529">
                  <c:v>15:49</c:v>
                </c:pt>
                <c:pt idx="530">
                  <c:v>15:50</c:v>
                </c:pt>
                <c:pt idx="531">
                  <c:v>15:51</c:v>
                </c:pt>
                <c:pt idx="532">
                  <c:v>15:52</c:v>
                </c:pt>
                <c:pt idx="533">
                  <c:v>15:53</c:v>
                </c:pt>
                <c:pt idx="534">
                  <c:v>15:54</c:v>
                </c:pt>
                <c:pt idx="535">
                  <c:v>15:55</c:v>
                </c:pt>
                <c:pt idx="536">
                  <c:v>15:56</c:v>
                </c:pt>
                <c:pt idx="537">
                  <c:v>15:57</c:v>
                </c:pt>
                <c:pt idx="538">
                  <c:v>15:58</c:v>
                </c:pt>
                <c:pt idx="539">
                  <c:v>15:59</c:v>
                </c:pt>
                <c:pt idx="540">
                  <c:v>16:00</c:v>
                </c:pt>
                <c:pt idx="541">
                  <c:v>16:01</c:v>
                </c:pt>
                <c:pt idx="542">
                  <c:v>16:02</c:v>
                </c:pt>
                <c:pt idx="543">
                  <c:v>16:03</c:v>
                </c:pt>
                <c:pt idx="544">
                  <c:v>16:04</c:v>
                </c:pt>
                <c:pt idx="545">
                  <c:v>16:05</c:v>
                </c:pt>
                <c:pt idx="546">
                  <c:v>16:06</c:v>
                </c:pt>
                <c:pt idx="547">
                  <c:v>16:07</c:v>
                </c:pt>
                <c:pt idx="548">
                  <c:v>16:08</c:v>
                </c:pt>
                <c:pt idx="549">
                  <c:v>16:09</c:v>
                </c:pt>
                <c:pt idx="550">
                  <c:v>16:10</c:v>
                </c:pt>
                <c:pt idx="551">
                  <c:v>16:11</c:v>
                </c:pt>
                <c:pt idx="552">
                  <c:v>16:12</c:v>
                </c:pt>
                <c:pt idx="553">
                  <c:v>16:13</c:v>
                </c:pt>
                <c:pt idx="554">
                  <c:v>16:14</c:v>
                </c:pt>
                <c:pt idx="555">
                  <c:v>16:15</c:v>
                </c:pt>
                <c:pt idx="556">
                  <c:v>16:16</c:v>
                </c:pt>
                <c:pt idx="557">
                  <c:v>16:17</c:v>
                </c:pt>
                <c:pt idx="558">
                  <c:v>16:18</c:v>
                </c:pt>
                <c:pt idx="559">
                  <c:v>16:19</c:v>
                </c:pt>
                <c:pt idx="560">
                  <c:v>16:20</c:v>
                </c:pt>
                <c:pt idx="561">
                  <c:v>16:21</c:v>
                </c:pt>
                <c:pt idx="562">
                  <c:v>16:22</c:v>
                </c:pt>
                <c:pt idx="563">
                  <c:v>16:23</c:v>
                </c:pt>
                <c:pt idx="564">
                  <c:v>16:24</c:v>
                </c:pt>
                <c:pt idx="565">
                  <c:v>16:25</c:v>
                </c:pt>
                <c:pt idx="566">
                  <c:v>16:26</c:v>
                </c:pt>
                <c:pt idx="567">
                  <c:v>16:27</c:v>
                </c:pt>
                <c:pt idx="568">
                  <c:v>16:28</c:v>
                </c:pt>
                <c:pt idx="569">
                  <c:v>16:29</c:v>
                </c:pt>
                <c:pt idx="570">
                  <c:v>16:30</c:v>
                </c:pt>
                <c:pt idx="571">
                  <c:v>16:31</c:v>
                </c:pt>
                <c:pt idx="572">
                  <c:v>16:32</c:v>
                </c:pt>
                <c:pt idx="573">
                  <c:v>16:33</c:v>
                </c:pt>
                <c:pt idx="574">
                  <c:v>16:34</c:v>
                </c:pt>
                <c:pt idx="575">
                  <c:v>16:35</c:v>
                </c:pt>
                <c:pt idx="576">
                  <c:v>16:36</c:v>
                </c:pt>
                <c:pt idx="577">
                  <c:v>16:37</c:v>
                </c:pt>
                <c:pt idx="578">
                  <c:v>16:38</c:v>
                </c:pt>
                <c:pt idx="579">
                  <c:v>16:39</c:v>
                </c:pt>
                <c:pt idx="580">
                  <c:v>16:40</c:v>
                </c:pt>
                <c:pt idx="581">
                  <c:v>16:41</c:v>
                </c:pt>
                <c:pt idx="582">
                  <c:v>16:42</c:v>
                </c:pt>
                <c:pt idx="583">
                  <c:v>16:43</c:v>
                </c:pt>
                <c:pt idx="584">
                  <c:v>16:44</c:v>
                </c:pt>
                <c:pt idx="585">
                  <c:v>16:45</c:v>
                </c:pt>
                <c:pt idx="586">
                  <c:v>16:46</c:v>
                </c:pt>
                <c:pt idx="587">
                  <c:v>16:47</c:v>
                </c:pt>
                <c:pt idx="588">
                  <c:v>16:48</c:v>
                </c:pt>
                <c:pt idx="589">
                  <c:v>16:49</c:v>
                </c:pt>
                <c:pt idx="590">
                  <c:v>16:50</c:v>
                </c:pt>
                <c:pt idx="591">
                  <c:v>16:51</c:v>
                </c:pt>
                <c:pt idx="592">
                  <c:v>16:52</c:v>
                </c:pt>
                <c:pt idx="593">
                  <c:v>16:53</c:v>
                </c:pt>
                <c:pt idx="594">
                  <c:v>16:54</c:v>
                </c:pt>
                <c:pt idx="595">
                  <c:v>16:55</c:v>
                </c:pt>
                <c:pt idx="596">
                  <c:v>16:56</c:v>
                </c:pt>
                <c:pt idx="597">
                  <c:v>16:57</c:v>
                </c:pt>
                <c:pt idx="598">
                  <c:v>16:58</c:v>
                </c:pt>
                <c:pt idx="599">
                  <c:v>16:59</c:v>
                </c:pt>
                <c:pt idx="600">
                  <c:v>17:00</c:v>
                </c:pt>
                <c:pt idx="601">
                  <c:v>17:01</c:v>
                </c:pt>
                <c:pt idx="602">
                  <c:v>17:02</c:v>
                </c:pt>
                <c:pt idx="603">
                  <c:v>17:03</c:v>
                </c:pt>
                <c:pt idx="604">
                  <c:v>17:04</c:v>
                </c:pt>
                <c:pt idx="605">
                  <c:v>17:05</c:v>
                </c:pt>
                <c:pt idx="606">
                  <c:v>17:06</c:v>
                </c:pt>
                <c:pt idx="607">
                  <c:v>17:07</c:v>
                </c:pt>
                <c:pt idx="608">
                  <c:v>17:08</c:v>
                </c:pt>
                <c:pt idx="609">
                  <c:v>17:09</c:v>
                </c:pt>
                <c:pt idx="610">
                  <c:v>17:10</c:v>
                </c:pt>
                <c:pt idx="611">
                  <c:v>17:11</c:v>
                </c:pt>
                <c:pt idx="612">
                  <c:v>17:12</c:v>
                </c:pt>
                <c:pt idx="613">
                  <c:v>17:13</c:v>
                </c:pt>
                <c:pt idx="614">
                  <c:v>17:14</c:v>
                </c:pt>
                <c:pt idx="615">
                  <c:v>17:15</c:v>
                </c:pt>
                <c:pt idx="616">
                  <c:v>17:16</c:v>
                </c:pt>
                <c:pt idx="617">
                  <c:v>17:17</c:v>
                </c:pt>
                <c:pt idx="618">
                  <c:v>17:18</c:v>
                </c:pt>
                <c:pt idx="619">
                  <c:v>17:19</c:v>
                </c:pt>
                <c:pt idx="620">
                  <c:v>17:20</c:v>
                </c:pt>
                <c:pt idx="621">
                  <c:v>17:21</c:v>
                </c:pt>
                <c:pt idx="622">
                  <c:v>17:22</c:v>
                </c:pt>
                <c:pt idx="623">
                  <c:v>17:23</c:v>
                </c:pt>
                <c:pt idx="624">
                  <c:v>17:24</c:v>
                </c:pt>
                <c:pt idx="625">
                  <c:v>17:25</c:v>
                </c:pt>
                <c:pt idx="626">
                  <c:v>17:26</c:v>
                </c:pt>
                <c:pt idx="627">
                  <c:v>17:27</c:v>
                </c:pt>
                <c:pt idx="628">
                  <c:v>17:28</c:v>
                </c:pt>
                <c:pt idx="629">
                  <c:v>17:29</c:v>
                </c:pt>
                <c:pt idx="630">
                  <c:v>17:30</c:v>
                </c:pt>
                <c:pt idx="631">
                  <c:v>17:31</c:v>
                </c:pt>
                <c:pt idx="632">
                  <c:v>17:32</c:v>
                </c:pt>
                <c:pt idx="633">
                  <c:v>17:33</c:v>
                </c:pt>
                <c:pt idx="634">
                  <c:v>17:34</c:v>
                </c:pt>
                <c:pt idx="635">
                  <c:v>17:35</c:v>
                </c:pt>
                <c:pt idx="636">
                  <c:v>17:36</c:v>
                </c:pt>
                <c:pt idx="637">
                  <c:v>17:37</c:v>
                </c:pt>
                <c:pt idx="638">
                  <c:v>17:38</c:v>
                </c:pt>
                <c:pt idx="639">
                  <c:v>17:39</c:v>
                </c:pt>
                <c:pt idx="640">
                  <c:v>17:40</c:v>
                </c:pt>
                <c:pt idx="641">
                  <c:v>17:41</c:v>
                </c:pt>
                <c:pt idx="642">
                  <c:v>17:42</c:v>
                </c:pt>
                <c:pt idx="643">
                  <c:v>17:43</c:v>
                </c:pt>
                <c:pt idx="644">
                  <c:v>17:44</c:v>
                </c:pt>
                <c:pt idx="645">
                  <c:v>17:45</c:v>
                </c:pt>
                <c:pt idx="646">
                  <c:v>17:46</c:v>
                </c:pt>
                <c:pt idx="647">
                  <c:v>17:47</c:v>
                </c:pt>
                <c:pt idx="648">
                  <c:v>17:48</c:v>
                </c:pt>
                <c:pt idx="649">
                  <c:v>17:49</c:v>
                </c:pt>
                <c:pt idx="650">
                  <c:v>17:50</c:v>
                </c:pt>
                <c:pt idx="651">
                  <c:v>17:51</c:v>
                </c:pt>
                <c:pt idx="652">
                  <c:v>17:52</c:v>
                </c:pt>
                <c:pt idx="653">
                  <c:v>17:53</c:v>
                </c:pt>
                <c:pt idx="654">
                  <c:v>17:54</c:v>
                </c:pt>
                <c:pt idx="655">
                  <c:v>17:55</c:v>
                </c:pt>
                <c:pt idx="656">
                  <c:v>17:56</c:v>
                </c:pt>
                <c:pt idx="657">
                  <c:v>17:57</c:v>
                </c:pt>
                <c:pt idx="658">
                  <c:v>17:58</c:v>
                </c:pt>
                <c:pt idx="659">
                  <c:v>17:59</c:v>
                </c:pt>
                <c:pt idx="660">
                  <c:v>18:00</c:v>
                </c:pt>
                <c:pt idx="661">
                  <c:v>18:01</c:v>
                </c:pt>
                <c:pt idx="662">
                  <c:v>18:02</c:v>
                </c:pt>
                <c:pt idx="663">
                  <c:v>18:03</c:v>
                </c:pt>
                <c:pt idx="664">
                  <c:v>18:04</c:v>
                </c:pt>
                <c:pt idx="665">
                  <c:v>18:05</c:v>
                </c:pt>
                <c:pt idx="666">
                  <c:v>18:06</c:v>
                </c:pt>
                <c:pt idx="667">
                  <c:v>18:07</c:v>
                </c:pt>
                <c:pt idx="668">
                  <c:v>18:08</c:v>
                </c:pt>
                <c:pt idx="669">
                  <c:v>18:09</c:v>
                </c:pt>
                <c:pt idx="670">
                  <c:v>18:10</c:v>
                </c:pt>
                <c:pt idx="671">
                  <c:v>18:11</c:v>
                </c:pt>
                <c:pt idx="672">
                  <c:v>18:12</c:v>
                </c:pt>
                <c:pt idx="673">
                  <c:v>18:13</c:v>
                </c:pt>
                <c:pt idx="674">
                  <c:v>18:14</c:v>
                </c:pt>
                <c:pt idx="675">
                  <c:v>18:15</c:v>
                </c:pt>
                <c:pt idx="676">
                  <c:v>18:16</c:v>
                </c:pt>
                <c:pt idx="677">
                  <c:v>18:17</c:v>
                </c:pt>
                <c:pt idx="678">
                  <c:v>18:18</c:v>
                </c:pt>
                <c:pt idx="679">
                  <c:v>18:19</c:v>
                </c:pt>
                <c:pt idx="680">
                  <c:v>18:20</c:v>
                </c:pt>
                <c:pt idx="681">
                  <c:v>18:21</c:v>
                </c:pt>
                <c:pt idx="682">
                  <c:v>18:22</c:v>
                </c:pt>
                <c:pt idx="683">
                  <c:v>18:23</c:v>
                </c:pt>
                <c:pt idx="684">
                  <c:v>18:24</c:v>
                </c:pt>
                <c:pt idx="685">
                  <c:v>18:25</c:v>
                </c:pt>
                <c:pt idx="686">
                  <c:v>18:26</c:v>
                </c:pt>
                <c:pt idx="687">
                  <c:v>18:27</c:v>
                </c:pt>
                <c:pt idx="688">
                  <c:v>18:28</c:v>
                </c:pt>
                <c:pt idx="689">
                  <c:v>18:29</c:v>
                </c:pt>
                <c:pt idx="690">
                  <c:v>18:30</c:v>
                </c:pt>
                <c:pt idx="691">
                  <c:v>18:31</c:v>
                </c:pt>
                <c:pt idx="692">
                  <c:v>18:32</c:v>
                </c:pt>
                <c:pt idx="693">
                  <c:v>18:33</c:v>
                </c:pt>
                <c:pt idx="694">
                  <c:v>18:34</c:v>
                </c:pt>
                <c:pt idx="695">
                  <c:v>18:35</c:v>
                </c:pt>
                <c:pt idx="696">
                  <c:v>18:36</c:v>
                </c:pt>
                <c:pt idx="697">
                  <c:v>18:37</c:v>
                </c:pt>
                <c:pt idx="698">
                  <c:v>18:38</c:v>
                </c:pt>
                <c:pt idx="699">
                  <c:v>18:39</c:v>
                </c:pt>
                <c:pt idx="700">
                  <c:v>18:40</c:v>
                </c:pt>
                <c:pt idx="701">
                  <c:v>18:41</c:v>
                </c:pt>
                <c:pt idx="702">
                  <c:v>18:42</c:v>
                </c:pt>
                <c:pt idx="703">
                  <c:v>18:43</c:v>
                </c:pt>
                <c:pt idx="704">
                  <c:v>18:44</c:v>
                </c:pt>
                <c:pt idx="705">
                  <c:v>18:45</c:v>
                </c:pt>
                <c:pt idx="706">
                  <c:v>18:46</c:v>
                </c:pt>
                <c:pt idx="707">
                  <c:v>18:47</c:v>
                </c:pt>
                <c:pt idx="708">
                  <c:v>18:48</c:v>
                </c:pt>
                <c:pt idx="709">
                  <c:v>18:49</c:v>
                </c:pt>
                <c:pt idx="710">
                  <c:v>18:50</c:v>
                </c:pt>
                <c:pt idx="711">
                  <c:v>18:51</c:v>
                </c:pt>
                <c:pt idx="712">
                  <c:v>18:52</c:v>
                </c:pt>
                <c:pt idx="713">
                  <c:v>18:53</c:v>
                </c:pt>
                <c:pt idx="714">
                  <c:v>18:54</c:v>
                </c:pt>
                <c:pt idx="715">
                  <c:v>18:55</c:v>
                </c:pt>
                <c:pt idx="716">
                  <c:v>18:56</c:v>
                </c:pt>
                <c:pt idx="717">
                  <c:v>18:57</c:v>
                </c:pt>
                <c:pt idx="718">
                  <c:v>18:58</c:v>
                </c:pt>
                <c:pt idx="719">
                  <c:v>18:59</c:v>
                </c:pt>
                <c:pt idx="720">
                  <c:v>19:00</c:v>
                </c:pt>
                <c:pt idx="721">
                  <c:v>19:01</c:v>
                </c:pt>
                <c:pt idx="722">
                  <c:v>19:02</c:v>
                </c:pt>
                <c:pt idx="723">
                  <c:v>19:03</c:v>
                </c:pt>
                <c:pt idx="724">
                  <c:v>19:04</c:v>
                </c:pt>
                <c:pt idx="725">
                  <c:v>19:05</c:v>
                </c:pt>
                <c:pt idx="726">
                  <c:v>19:06</c:v>
                </c:pt>
                <c:pt idx="727">
                  <c:v>19:07</c:v>
                </c:pt>
                <c:pt idx="728">
                  <c:v>19:08</c:v>
                </c:pt>
                <c:pt idx="729">
                  <c:v>19:09</c:v>
                </c:pt>
                <c:pt idx="730">
                  <c:v>19:10</c:v>
                </c:pt>
                <c:pt idx="731">
                  <c:v>19:11</c:v>
                </c:pt>
                <c:pt idx="732">
                  <c:v>19:12</c:v>
                </c:pt>
                <c:pt idx="733">
                  <c:v>19:13</c:v>
                </c:pt>
                <c:pt idx="734">
                  <c:v>19:14</c:v>
                </c:pt>
                <c:pt idx="735">
                  <c:v>19:15</c:v>
                </c:pt>
                <c:pt idx="736">
                  <c:v>19:16</c:v>
                </c:pt>
                <c:pt idx="737">
                  <c:v>19:17</c:v>
                </c:pt>
                <c:pt idx="738">
                  <c:v>19:18</c:v>
                </c:pt>
                <c:pt idx="739">
                  <c:v>19:19</c:v>
                </c:pt>
                <c:pt idx="740">
                  <c:v>19:20</c:v>
                </c:pt>
                <c:pt idx="741">
                  <c:v>19:21</c:v>
                </c:pt>
                <c:pt idx="742">
                  <c:v>19:22</c:v>
                </c:pt>
                <c:pt idx="743">
                  <c:v>19:23</c:v>
                </c:pt>
                <c:pt idx="744">
                  <c:v>19:24</c:v>
                </c:pt>
                <c:pt idx="745">
                  <c:v>19:25</c:v>
                </c:pt>
                <c:pt idx="746">
                  <c:v>19:26</c:v>
                </c:pt>
                <c:pt idx="747">
                  <c:v>19:27</c:v>
                </c:pt>
                <c:pt idx="748">
                  <c:v>19:28</c:v>
                </c:pt>
                <c:pt idx="749">
                  <c:v>19:29</c:v>
                </c:pt>
                <c:pt idx="750">
                  <c:v>19:30</c:v>
                </c:pt>
                <c:pt idx="751">
                  <c:v>19:31</c:v>
                </c:pt>
                <c:pt idx="752">
                  <c:v>19:32</c:v>
                </c:pt>
                <c:pt idx="753">
                  <c:v>19:33</c:v>
                </c:pt>
                <c:pt idx="754">
                  <c:v>19:34</c:v>
                </c:pt>
                <c:pt idx="755">
                  <c:v>19:35</c:v>
                </c:pt>
                <c:pt idx="756">
                  <c:v>19:36</c:v>
                </c:pt>
                <c:pt idx="757">
                  <c:v>19:37</c:v>
                </c:pt>
                <c:pt idx="758">
                  <c:v>19:38</c:v>
                </c:pt>
                <c:pt idx="759">
                  <c:v>19:39</c:v>
                </c:pt>
                <c:pt idx="760">
                  <c:v>19:40</c:v>
                </c:pt>
                <c:pt idx="761">
                  <c:v>19:41</c:v>
                </c:pt>
                <c:pt idx="762">
                  <c:v>19:42</c:v>
                </c:pt>
                <c:pt idx="763">
                  <c:v>19:43</c:v>
                </c:pt>
                <c:pt idx="764">
                  <c:v>19:44</c:v>
                </c:pt>
                <c:pt idx="765">
                  <c:v>19:45</c:v>
                </c:pt>
                <c:pt idx="766">
                  <c:v>19:46</c:v>
                </c:pt>
                <c:pt idx="767">
                  <c:v>19:47</c:v>
                </c:pt>
                <c:pt idx="768">
                  <c:v>19:48</c:v>
                </c:pt>
                <c:pt idx="769">
                  <c:v>19:49</c:v>
                </c:pt>
                <c:pt idx="770">
                  <c:v>19:50</c:v>
                </c:pt>
                <c:pt idx="771">
                  <c:v>19:51</c:v>
                </c:pt>
                <c:pt idx="772">
                  <c:v>19:52</c:v>
                </c:pt>
                <c:pt idx="773">
                  <c:v>19:53</c:v>
                </c:pt>
                <c:pt idx="774">
                  <c:v>19:54</c:v>
                </c:pt>
                <c:pt idx="775">
                  <c:v>19:55</c:v>
                </c:pt>
                <c:pt idx="776">
                  <c:v>19:56</c:v>
                </c:pt>
                <c:pt idx="777">
                  <c:v>19:57</c:v>
                </c:pt>
                <c:pt idx="778">
                  <c:v>19:58</c:v>
                </c:pt>
                <c:pt idx="779">
                  <c:v>19:59</c:v>
                </c:pt>
                <c:pt idx="780">
                  <c:v>20:00</c:v>
                </c:pt>
                <c:pt idx="781">
                  <c:v>20:01</c:v>
                </c:pt>
                <c:pt idx="782">
                  <c:v>20:02</c:v>
                </c:pt>
                <c:pt idx="783">
                  <c:v>20:03</c:v>
                </c:pt>
                <c:pt idx="784">
                  <c:v>20:04</c:v>
                </c:pt>
                <c:pt idx="785">
                  <c:v>20:05</c:v>
                </c:pt>
                <c:pt idx="786">
                  <c:v>20:06</c:v>
                </c:pt>
                <c:pt idx="787">
                  <c:v>20:07</c:v>
                </c:pt>
                <c:pt idx="788">
                  <c:v>20:08</c:v>
                </c:pt>
                <c:pt idx="789">
                  <c:v>20:09</c:v>
                </c:pt>
                <c:pt idx="790">
                  <c:v>20:10</c:v>
                </c:pt>
                <c:pt idx="791">
                  <c:v>20:11</c:v>
                </c:pt>
                <c:pt idx="792">
                  <c:v>20:12</c:v>
                </c:pt>
                <c:pt idx="793">
                  <c:v>20:13</c:v>
                </c:pt>
                <c:pt idx="794">
                  <c:v>20:14</c:v>
                </c:pt>
                <c:pt idx="795">
                  <c:v>20:15</c:v>
                </c:pt>
                <c:pt idx="796">
                  <c:v>20:16</c:v>
                </c:pt>
                <c:pt idx="797">
                  <c:v>20:17</c:v>
                </c:pt>
                <c:pt idx="798">
                  <c:v>20:18</c:v>
                </c:pt>
                <c:pt idx="799">
                  <c:v>20:19</c:v>
                </c:pt>
                <c:pt idx="800">
                  <c:v>20:20</c:v>
                </c:pt>
                <c:pt idx="801">
                  <c:v>20:21</c:v>
                </c:pt>
                <c:pt idx="802">
                  <c:v>20:22</c:v>
                </c:pt>
                <c:pt idx="803">
                  <c:v>20:23</c:v>
                </c:pt>
                <c:pt idx="804">
                  <c:v>20:24</c:v>
                </c:pt>
                <c:pt idx="805">
                  <c:v>20:25</c:v>
                </c:pt>
                <c:pt idx="806">
                  <c:v>20:26</c:v>
                </c:pt>
                <c:pt idx="807">
                  <c:v>20:27</c:v>
                </c:pt>
                <c:pt idx="808">
                  <c:v>20:28</c:v>
                </c:pt>
                <c:pt idx="809">
                  <c:v>20:29</c:v>
                </c:pt>
                <c:pt idx="810">
                  <c:v>20:30</c:v>
                </c:pt>
                <c:pt idx="811">
                  <c:v>20:31</c:v>
                </c:pt>
                <c:pt idx="812">
                  <c:v>20:32</c:v>
                </c:pt>
                <c:pt idx="813">
                  <c:v>20:33</c:v>
                </c:pt>
                <c:pt idx="814">
                  <c:v>20:34</c:v>
                </c:pt>
                <c:pt idx="815">
                  <c:v>20:35</c:v>
                </c:pt>
                <c:pt idx="816">
                  <c:v>20:36</c:v>
                </c:pt>
                <c:pt idx="817">
                  <c:v>20:37</c:v>
                </c:pt>
                <c:pt idx="818">
                  <c:v>20:38</c:v>
                </c:pt>
                <c:pt idx="819">
                  <c:v>20:39</c:v>
                </c:pt>
                <c:pt idx="820">
                  <c:v>20:40</c:v>
                </c:pt>
                <c:pt idx="821">
                  <c:v>20:41</c:v>
                </c:pt>
                <c:pt idx="822">
                  <c:v>20:42</c:v>
                </c:pt>
                <c:pt idx="823">
                  <c:v>20:43</c:v>
                </c:pt>
                <c:pt idx="824">
                  <c:v>20:44</c:v>
                </c:pt>
                <c:pt idx="825">
                  <c:v>20:45</c:v>
                </c:pt>
                <c:pt idx="826">
                  <c:v>20:46</c:v>
                </c:pt>
                <c:pt idx="827">
                  <c:v>20:47</c:v>
                </c:pt>
                <c:pt idx="828">
                  <c:v>20:48</c:v>
                </c:pt>
                <c:pt idx="829">
                  <c:v>20:49</c:v>
                </c:pt>
                <c:pt idx="830">
                  <c:v>20:50</c:v>
                </c:pt>
                <c:pt idx="831">
                  <c:v>20:51</c:v>
                </c:pt>
                <c:pt idx="832">
                  <c:v>20:52</c:v>
                </c:pt>
                <c:pt idx="833">
                  <c:v>20:53</c:v>
                </c:pt>
                <c:pt idx="834">
                  <c:v>20:54</c:v>
                </c:pt>
                <c:pt idx="835">
                  <c:v>20:55</c:v>
                </c:pt>
                <c:pt idx="836">
                  <c:v>20:56</c:v>
                </c:pt>
                <c:pt idx="837">
                  <c:v>20:57</c:v>
                </c:pt>
                <c:pt idx="838">
                  <c:v>20:58</c:v>
                </c:pt>
                <c:pt idx="839">
                  <c:v>20:59</c:v>
                </c:pt>
              </c:strCache>
            </c:strRef>
          </c:cat>
          <c:val>
            <c:numRef>
              <c:f>Menus!$BL$5:$BL$844</c:f>
              <c:numCache>
                <c:formatCode>General</c:formatCode>
                <c:ptCount val="8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E-49EF-A8F0-373465958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84528"/>
        <c:axId val="417284856"/>
      </c:lineChart>
      <c:catAx>
        <c:axId val="417284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Horari</a:t>
                </a:r>
              </a:p>
            </c:rich>
          </c:tx>
          <c:layout>
            <c:manualLayout>
              <c:xMode val="edge"/>
              <c:yMode val="edge"/>
              <c:x val="0.45327147409891477"/>
              <c:y val="0.9441898534573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856"/>
        <c:crosses val="autoZero"/>
        <c:auto val="1"/>
        <c:lblAlgn val="ctr"/>
        <c:lblOffset val="100"/>
        <c:noMultiLvlLbl val="0"/>
      </c:catAx>
      <c:valAx>
        <c:axId val="41728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Immissió sonora (dBA)</a:t>
                </a:r>
              </a:p>
            </c:rich>
          </c:tx>
          <c:layout>
            <c:manualLayout>
              <c:xMode val="edge"/>
              <c:yMode val="edge"/>
              <c:x val="8.1362820842592089E-3"/>
              <c:y val="0.29038969761989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2612092501198817E-2"/>
          <c:y val="0.13613896583137189"/>
          <c:w val="0.8950131317670883"/>
          <c:h val="0.70210831394999329"/>
        </c:manualLayout>
      </c:layout>
      <c:lineChart>
        <c:grouping val="standard"/>
        <c:varyColors val="0"/>
        <c:ser>
          <c:idx val="0"/>
          <c:order val="0"/>
          <c:tx>
            <c:strRef>
              <c:f>Resultats!$G$42</c:f>
              <c:strCache>
                <c:ptCount val="1"/>
                <c:pt idx="0">
                  <c:v>LAeq horari Vespertí 30/03/21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Menus!$BT$5:$BT$124</c:f>
              <c:strCache>
                <c:ptCount val="120"/>
                <c:pt idx="0">
                  <c:v>21:00</c:v>
                </c:pt>
                <c:pt idx="1">
                  <c:v>21:01</c:v>
                </c:pt>
                <c:pt idx="2">
                  <c:v>21:02</c:v>
                </c:pt>
                <c:pt idx="3">
                  <c:v>21:03</c:v>
                </c:pt>
                <c:pt idx="4">
                  <c:v>21:04</c:v>
                </c:pt>
                <c:pt idx="5">
                  <c:v>21:05</c:v>
                </c:pt>
                <c:pt idx="6">
                  <c:v>21:06</c:v>
                </c:pt>
                <c:pt idx="7">
                  <c:v>21:07</c:v>
                </c:pt>
                <c:pt idx="8">
                  <c:v>21:08</c:v>
                </c:pt>
                <c:pt idx="9">
                  <c:v>21:09</c:v>
                </c:pt>
                <c:pt idx="10">
                  <c:v>21:10</c:v>
                </c:pt>
                <c:pt idx="11">
                  <c:v>21:11</c:v>
                </c:pt>
                <c:pt idx="12">
                  <c:v>21:12</c:v>
                </c:pt>
                <c:pt idx="13">
                  <c:v>21:13</c:v>
                </c:pt>
                <c:pt idx="14">
                  <c:v>21:14</c:v>
                </c:pt>
                <c:pt idx="15">
                  <c:v>21:15</c:v>
                </c:pt>
                <c:pt idx="16">
                  <c:v>21:16</c:v>
                </c:pt>
                <c:pt idx="17">
                  <c:v>21:17</c:v>
                </c:pt>
                <c:pt idx="18">
                  <c:v>21:18</c:v>
                </c:pt>
                <c:pt idx="19">
                  <c:v>21:19</c:v>
                </c:pt>
                <c:pt idx="20">
                  <c:v>21:20</c:v>
                </c:pt>
                <c:pt idx="21">
                  <c:v>21:21</c:v>
                </c:pt>
                <c:pt idx="22">
                  <c:v>21:22</c:v>
                </c:pt>
                <c:pt idx="23">
                  <c:v>21:23</c:v>
                </c:pt>
                <c:pt idx="24">
                  <c:v>21:24</c:v>
                </c:pt>
                <c:pt idx="25">
                  <c:v>21:25</c:v>
                </c:pt>
                <c:pt idx="26">
                  <c:v>21:26</c:v>
                </c:pt>
                <c:pt idx="27">
                  <c:v>21:27</c:v>
                </c:pt>
                <c:pt idx="28">
                  <c:v>21:28</c:v>
                </c:pt>
                <c:pt idx="29">
                  <c:v>21:29</c:v>
                </c:pt>
                <c:pt idx="30">
                  <c:v>21:30</c:v>
                </c:pt>
                <c:pt idx="31">
                  <c:v>21:31</c:v>
                </c:pt>
                <c:pt idx="32">
                  <c:v>21:32</c:v>
                </c:pt>
                <c:pt idx="33">
                  <c:v>21:33</c:v>
                </c:pt>
                <c:pt idx="34">
                  <c:v>21:34</c:v>
                </c:pt>
                <c:pt idx="35">
                  <c:v>21:35</c:v>
                </c:pt>
                <c:pt idx="36">
                  <c:v>21:36</c:v>
                </c:pt>
                <c:pt idx="37">
                  <c:v>21:37</c:v>
                </c:pt>
                <c:pt idx="38">
                  <c:v>21:38</c:v>
                </c:pt>
                <c:pt idx="39">
                  <c:v>21:39</c:v>
                </c:pt>
                <c:pt idx="40">
                  <c:v>21:40</c:v>
                </c:pt>
                <c:pt idx="41">
                  <c:v>21:41</c:v>
                </c:pt>
                <c:pt idx="42">
                  <c:v>21:42</c:v>
                </c:pt>
                <c:pt idx="43">
                  <c:v>21:43</c:v>
                </c:pt>
                <c:pt idx="44">
                  <c:v>21:44</c:v>
                </c:pt>
                <c:pt idx="45">
                  <c:v>21:45</c:v>
                </c:pt>
                <c:pt idx="46">
                  <c:v>21:46</c:v>
                </c:pt>
                <c:pt idx="47">
                  <c:v>21:47</c:v>
                </c:pt>
                <c:pt idx="48">
                  <c:v>21:48</c:v>
                </c:pt>
                <c:pt idx="49">
                  <c:v>21:49</c:v>
                </c:pt>
                <c:pt idx="50">
                  <c:v>21:50</c:v>
                </c:pt>
                <c:pt idx="51">
                  <c:v>21:51</c:v>
                </c:pt>
                <c:pt idx="52">
                  <c:v>21:52</c:v>
                </c:pt>
                <c:pt idx="53">
                  <c:v>21:53</c:v>
                </c:pt>
                <c:pt idx="54">
                  <c:v>21:54</c:v>
                </c:pt>
                <c:pt idx="55">
                  <c:v>21:55</c:v>
                </c:pt>
                <c:pt idx="56">
                  <c:v>21:56</c:v>
                </c:pt>
                <c:pt idx="57">
                  <c:v>21:57</c:v>
                </c:pt>
                <c:pt idx="58">
                  <c:v>21:58</c:v>
                </c:pt>
                <c:pt idx="59">
                  <c:v>21:59</c:v>
                </c:pt>
                <c:pt idx="60">
                  <c:v>22:00</c:v>
                </c:pt>
                <c:pt idx="61">
                  <c:v>22:01</c:v>
                </c:pt>
                <c:pt idx="62">
                  <c:v>22:02</c:v>
                </c:pt>
                <c:pt idx="63">
                  <c:v>22:03</c:v>
                </c:pt>
                <c:pt idx="64">
                  <c:v>22:04</c:v>
                </c:pt>
                <c:pt idx="65">
                  <c:v>22:05</c:v>
                </c:pt>
                <c:pt idx="66">
                  <c:v>22:06</c:v>
                </c:pt>
                <c:pt idx="67">
                  <c:v>22:07</c:v>
                </c:pt>
                <c:pt idx="68">
                  <c:v>22:08</c:v>
                </c:pt>
                <c:pt idx="69">
                  <c:v>22:09</c:v>
                </c:pt>
                <c:pt idx="70">
                  <c:v>22:10</c:v>
                </c:pt>
                <c:pt idx="71">
                  <c:v>22:11</c:v>
                </c:pt>
                <c:pt idx="72">
                  <c:v>22:12</c:v>
                </c:pt>
                <c:pt idx="73">
                  <c:v>22:13</c:v>
                </c:pt>
                <c:pt idx="74">
                  <c:v>22:14</c:v>
                </c:pt>
                <c:pt idx="75">
                  <c:v>22:15</c:v>
                </c:pt>
                <c:pt idx="76">
                  <c:v>22:16</c:v>
                </c:pt>
                <c:pt idx="77">
                  <c:v>22:17</c:v>
                </c:pt>
                <c:pt idx="78">
                  <c:v>22:18</c:v>
                </c:pt>
                <c:pt idx="79">
                  <c:v>22:19</c:v>
                </c:pt>
                <c:pt idx="80">
                  <c:v>22:20</c:v>
                </c:pt>
                <c:pt idx="81">
                  <c:v>22:21</c:v>
                </c:pt>
                <c:pt idx="82">
                  <c:v>22:22</c:v>
                </c:pt>
                <c:pt idx="83">
                  <c:v>22:23</c:v>
                </c:pt>
                <c:pt idx="84">
                  <c:v>22:24</c:v>
                </c:pt>
                <c:pt idx="85">
                  <c:v>22:25</c:v>
                </c:pt>
                <c:pt idx="86">
                  <c:v>22:26</c:v>
                </c:pt>
                <c:pt idx="87">
                  <c:v>22:27</c:v>
                </c:pt>
                <c:pt idx="88">
                  <c:v>22:28</c:v>
                </c:pt>
                <c:pt idx="89">
                  <c:v>22:29</c:v>
                </c:pt>
                <c:pt idx="90">
                  <c:v>22:30</c:v>
                </c:pt>
                <c:pt idx="91">
                  <c:v>22:31</c:v>
                </c:pt>
                <c:pt idx="92">
                  <c:v>22:32</c:v>
                </c:pt>
                <c:pt idx="93">
                  <c:v>22:33</c:v>
                </c:pt>
                <c:pt idx="94">
                  <c:v>22:34</c:v>
                </c:pt>
                <c:pt idx="95">
                  <c:v>22:35</c:v>
                </c:pt>
                <c:pt idx="96">
                  <c:v>22:36</c:v>
                </c:pt>
                <c:pt idx="97">
                  <c:v>22:37</c:v>
                </c:pt>
                <c:pt idx="98">
                  <c:v>22:38</c:v>
                </c:pt>
                <c:pt idx="99">
                  <c:v>22:39</c:v>
                </c:pt>
                <c:pt idx="100">
                  <c:v>22:40</c:v>
                </c:pt>
                <c:pt idx="101">
                  <c:v>22:41</c:v>
                </c:pt>
                <c:pt idx="102">
                  <c:v>22:42</c:v>
                </c:pt>
                <c:pt idx="103">
                  <c:v>22:43</c:v>
                </c:pt>
                <c:pt idx="104">
                  <c:v>22:44</c:v>
                </c:pt>
                <c:pt idx="105">
                  <c:v>22:45</c:v>
                </c:pt>
                <c:pt idx="106">
                  <c:v>22:46</c:v>
                </c:pt>
                <c:pt idx="107">
                  <c:v>22:47</c:v>
                </c:pt>
                <c:pt idx="108">
                  <c:v>22:48</c:v>
                </c:pt>
                <c:pt idx="109">
                  <c:v>22:49</c:v>
                </c:pt>
                <c:pt idx="110">
                  <c:v>22:50</c:v>
                </c:pt>
                <c:pt idx="111">
                  <c:v>22:51</c:v>
                </c:pt>
                <c:pt idx="112">
                  <c:v>22:52</c:v>
                </c:pt>
                <c:pt idx="113">
                  <c:v>22:53</c:v>
                </c:pt>
                <c:pt idx="114">
                  <c:v>22:54</c:v>
                </c:pt>
                <c:pt idx="115">
                  <c:v>22:55</c:v>
                </c:pt>
                <c:pt idx="116">
                  <c:v>22:56</c:v>
                </c:pt>
                <c:pt idx="117">
                  <c:v>22:57</c:v>
                </c:pt>
                <c:pt idx="118">
                  <c:v>22:58</c:v>
                </c:pt>
                <c:pt idx="119">
                  <c:v>22:59</c:v>
                </c:pt>
              </c:strCache>
            </c:strRef>
          </c:cat>
          <c:val>
            <c:numRef>
              <c:f>Menus!$BU$5:$BU$124</c:f>
              <c:numCache>
                <c:formatCode>General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38-4925-8454-1BAEDC26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84528"/>
        <c:axId val="417284856"/>
      </c:lineChart>
      <c:catAx>
        <c:axId val="417284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Horari</a:t>
                </a:r>
              </a:p>
            </c:rich>
          </c:tx>
          <c:layout>
            <c:manualLayout>
              <c:xMode val="edge"/>
              <c:yMode val="edge"/>
              <c:x val="0.45327147409891477"/>
              <c:y val="0.9441898534573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856"/>
        <c:crosses val="autoZero"/>
        <c:auto val="1"/>
        <c:lblAlgn val="ctr"/>
        <c:lblOffset val="100"/>
        <c:noMultiLvlLbl val="0"/>
      </c:catAx>
      <c:valAx>
        <c:axId val="41728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Immissió sonora (dBA)</a:t>
                </a:r>
              </a:p>
            </c:rich>
          </c:tx>
          <c:layout>
            <c:manualLayout>
              <c:xMode val="edge"/>
              <c:yMode val="edge"/>
              <c:x val="8.1362820842592089E-3"/>
              <c:y val="0.29038969761989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2612092501198817E-2"/>
          <c:y val="0.13613896583137189"/>
          <c:w val="0.8950131317670883"/>
          <c:h val="0.70210831394999329"/>
        </c:manualLayout>
      </c:layout>
      <c:lineChart>
        <c:grouping val="standard"/>
        <c:varyColors val="0"/>
        <c:ser>
          <c:idx val="0"/>
          <c:order val="0"/>
          <c:tx>
            <c:strRef>
              <c:f>Resultats!$G$44</c:f>
              <c:strCache>
                <c:ptCount val="1"/>
                <c:pt idx="0">
                  <c:v>LAeq horari Nocturn 30/03/21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Menus!$CC$5:$CC$544</c:f>
              <c:strCache>
                <c:ptCount val="540"/>
                <c:pt idx="0">
                  <c:v>23:00</c:v>
                </c:pt>
                <c:pt idx="1">
                  <c:v>23:01</c:v>
                </c:pt>
                <c:pt idx="2">
                  <c:v>23:02</c:v>
                </c:pt>
                <c:pt idx="3">
                  <c:v>23:03</c:v>
                </c:pt>
                <c:pt idx="4">
                  <c:v>23:04</c:v>
                </c:pt>
                <c:pt idx="5">
                  <c:v>23:05</c:v>
                </c:pt>
                <c:pt idx="6">
                  <c:v>23:06</c:v>
                </c:pt>
                <c:pt idx="7">
                  <c:v>23:07</c:v>
                </c:pt>
                <c:pt idx="8">
                  <c:v>23:08</c:v>
                </c:pt>
                <c:pt idx="9">
                  <c:v>23:09</c:v>
                </c:pt>
                <c:pt idx="10">
                  <c:v>23:10</c:v>
                </c:pt>
                <c:pt idx="11">
                  <c:v>23:11</c:v>
                </c:pt>
                <c:pt idx="12">
                  <c:v>23:12</c:v>
                </c:pt>
                <c:pt idx="13">
                  <c:v>23:13</c:v>
                </c:pt>
                <c:pt idx="14">
                  <c:v>23:14</c:v>
                </c:pt>
                <c:pt idx="15">
                  <c:v>23:15</c:v>
                </c:pt>
                <c:pt idx="16">
                  <c:v>23:16</c:v>
                </c:pt>
                <c:pt idx="17">
                  <c:v>23:17</c:v>
                </c:pt>
                <c:pt idx="18">
                  <c:v>23:18</c:v>
                </c:pt>
                <c:pt idx="19">
                  <c:v>23:19</c:v>
                </c:pt>
                <c:pt idx="20">
                  <c:v>23:20</c:v>
                </c:pt>
                <c:pt idx="21">
                  <c:v>23:21</c:v>
                </c:pt>
                <c:pt idx="22">
                  <c:v>23:22</c:v>
                </c:pt>
                <c:pt idx="23">
                  <c:v>23:23</c:v>
                </c:pt>
                <c:pt idx="24">
                  <c:v>23:24</c:v>
                </c:pt>
                <c:pt idx="25">
                  <c:v>23:25</c:v>
                </c:pt>
                <c:pt idx="26">
                  <c:v>23:26</c:v>
                </c:pt>
                <c:pt idx="27">
                  <c:v>23:27</c:v>
                </c:pt>
                <c:pt idx="28">
                  <c:v>23:28</c:v>
                </c:pt>
                <c:pt idx="29">
                  <c:v>23:29</c:v>
                </c:pt>
                <c:pt idx="30">
                  <c:v>23:30</c:v>
                </c:pt>
                <c:pt idx="31">
                  <c:v>23:31</c:v>
                </c:pt>
                <c:pt idx="32">
                  <c:v>23:32</c:v>
                </c:pt>
                <c:pt idx="33">
                  <c:v>23:33</c:v>
                </c:pt>
                <c:pt idx="34">
                  <c:v>23:34</c:v>
                </c:pt>
                <c:pt idx="35">
                  <c:v>23:35</c:v>
                </c:pt>
                <c:pt idx="36">
                  <c:v>23:36</c:v>
                </c:pt>
                <c:pt idx="37">
                  <c:v>23:37</c:v>
                </c:pt>
                <c:pt idx="38">
                  <c:v>23:38</c:v>
                </c:pt>
                <c:pt idx="39">
                  <c:v>23:39</c:v>
                </c:pt>
                <c:pt idx="40">
                  <c:v>23:40</c:v>
                </c:pt>
                <c:pt idx="41">
                  <c:v>23:41</c:v>
                </c:pt>
                <c:pt idx="42">
                  <c:v>23:42</c:v>
                </c:pt>
                <c:pt idx="43">
                  <c:v>23:43</c:v>
                </c:pt>
                <c:pt idx="44">
                  <c:v>23:44</c:v>
                </c:pt>
                <c:pt idx="45">
                  <c:v>23:45</c:v>
                </c:pt>
                <c:pt idx="46">
                  <c:v>23:46</c:v>
                </c:pt>
                <c:pt idx="47">
                  <c:v>23:47</c:v>
                </c:pt>
                <c:pt idx="48">
                  <c:v>23:48</c:v>
                </c:pt>
                <c:pt idx="49">
                  <c:v>23:49</c:v>
                </c:pt>
                <c:pt idx="50">
                  <c:v>23:50</c:v>
                </c:pt>
                <c:pt idx="51">
                  <c:v>23:51</c:v>
                </c:pt>
                <c:pt idx="52">
                  <c:v>23:52</c:v>
                </c:pt>
                <c:pt idx="53">
                  <c:v>23:53</c:v>
                </c:pt>
                <c:pt idx="54">
                  <c:v>23:54</c:v>
                </c:pt>
                <c:pt idx="55">
                  <c:v>23:55</c:v>
                </c:pt>
                <c:pt idx="56">
                  <c:v>23:56</c:v>
                </c:pt>
                <c:pt idx="57">
                  <c:v>23:57</c:v>
                </c:pt>
                <c:pt idx="58">
                  <c:v>23:58</c:v>
                </c:pt>
                <c:pt idx="59">
                  <c:v>23:59</c:v>
                </c:pt>
                <c:pt idx="60">
                  <c:v>00:00</c:v>
                </c:pt>
                <c:pt idx="61">
                  <c:v>00:01</c:v>
                </c:pt>
                <c:pt idx="62">
                  <c:v>00:02</c:v>
                </c:pt>
                <c:pt idx="63">
                  <c:v>00:03</c:v>
                </c:pt>
                <c:pt idx="64">
                  <c:v>00:04</c:v>
                </c:pt>
                <c:pt idx="65">
                  <c:v>00:05</c:v>
                </c:pt>
                <c:pt idx="66">
                  <c:v>00:06</c:v>
                </c:pt>
                <c:pt idx="67">
                  <c:v>00:07</c:v>
                </c:pt>
                <c:pt idx="68">
                  <c:v>00:08</c:v>
                </c:pt>
                <c:pt idx="69">
                  <c:v>00:09</c:v>
                </c:pt>
                <c:pt idx="70">
                  <c:v>00:10</c:v>
                </c:pt>
                <c:pt idx="71">
                  <c:v>00:11</c:v>
                </c:pt>
                <c:pt idx="72">
                  <c:v>00:12</c:v>
                </c:pt>
                <c:pt idx="73">
                  <c:v>00:13</c:v>
                </c:pt>
                <c:pt idx="74">
                  <c:v>00:14</c:v>
                </c:pt>
                <c:pt idx="75">
                  <c:v>00:15</c:v>
                </c:pt>
                <c:pt idx="76">
                  <c:v>00:16</c:v>
                </c:pt>
                <c:pt idx="77">
                  <c:v>00:17</c:v>
                </c:pt>
                <c:pt idx="78">
                  <c:v>00:18</c:v>
                </c:pt>
                <c:pt idx="79">
                  <c:v>00:19</c:v>
                </c:pt>
                <c:pt idx="80">
                  <c:v>00:20</c:v>
                </c:pt>
                <c:pt idx="81">
                  <c:v>00:21</c:v>
                </c:pt>
                <c:pt idx="82">
                  <c:v>00:22</c:v>
                </c:pt>
                <c:pt idx="83">
                  <c:v>00:23</c:v>
                </c:pt>
                <c:pt idx="84">
                  <c:v>00:24</c:v>
                </c:pt>
                <c:pt idx="85">
                  <c:v>00:25</c:v>
                </c:pt>
                <c:pt idx="86">
                  <c:v>00:26</c:v>
                </c:pt>
                <c:pt idx="87">
                  <c:v>00:27</c:v>
                </c:pt>
                <c:pt idx="88">
                  <c:v>00:28</c:v>
                </c:pt>
                <c:pt idx="89">
                  <c:v>00:29</c:v>
                </c:pt>
                <c:pt idx="90">
                  <c:v>00:30</c:v>
                </c:pt>
                <c:pt idx="91">
                  <c:v>00:31</c:v>
                </c:pt>
                <c:pt idx="92">
                  <c:v>00:32</c:v>
                </c:pt>
                <c:pt idx="93">
                  <c:v>00:33</c:v>
                </c:pt>
                <c:pt idx="94">
                  <c:v>00:34</c:v>
                </c:pt>
                <c:pt idx="95">
                  <c:v>00:35</c:v>
                </c:pt>
                <c:pt idx="96">
                  <c:v>00:36</c:v>
                </c:pt>
                <c:pt idx="97">
                  <c:v>00:37</c:v>
                </c:pt>
                <c:pt idx="98">
                  <c:v>00:38</c:v>
                </c:pt>
                <c:pt idx="99">
                  <c:v>00:39</c:v>
                </c:pt>
                <c:pt idx="100">
                  <c:v>00:40</c:v>
                </c:pt>
                <c:pt idx="101">
                  <c:v>00:41</c:v>
                </c:pt>
                <c:pt idx="102">
                  <c:v>00:42</c:v>
                </c:pt>
                <c:pt idx="103">
                  <c:v>00:43</c:v>
                </c:pt>
                <c:pt idx="104">
                  <c:v>00:44</c:v>
                </c:pt>
                <c:pt idx="105">
                  <c:v>00:45</c:v>
                </c:pt>
                <c:pt idx="106">
                  <c:v>00:46</c:v>
                </c:pt>
                <c:pt idx="107">
                  <c:v>00:47</c:v>
                </c:pt>
                <c:pt idx="108">
                  <c:v>00:48</c:v>
                </c:pt>
                <c:pt idx="109">
                  <c:v>00:49</c:v>
                </c:pt>
                <c:pt idx="110">
                  <c:v>00:50</c:v>
                </c:pt>
                <c:pt idx="111">
                  <c:v>00:51</c:v>
                </c:pt>
                <c:pt idx="112">
                  <c:v>00:52</c:v>
                </c:pt>
                <c:pt idx="113">
                  <c:v>00:53</c:v>
                </c:pt>
                <c:pt idx="114">
                  <c:v>00:54</c:v>
                </c:pt>
                <c:pt idx="115">
                  <c:v>00:55</c:v>
                </c:pt>
                <c:pt idx="116">
                  <c:v>00:56</c:v>
                </c:pt>
                <c:pt idx="117">
                  <c:v>00:57</c:v>
                </c:pt>
                <c:pt idx="118">
                  <c:v>00:58</c:v>
                </c:pt>
                <c:pt idx="119">
                  <c:v>00:59</c:v>
                </c:pt>
                <c:pt idx="120">
                  <c:v>00:00</c:v>
                </c:pt>
                <c:pt idx="121">
                  <c:v>00:01</c:v>
                </c:pt>
                <c:pt idx="122">
                  <c:v>00:02</c:v>
                </c:pt>
                <c:pt idx="123">
                  <c:v>00:03</c:v>
                </c:pt>
                <c:pt idx="124">
                  <c:v>00:04</c:v>
                </c:pt>
                <c:pt idx="125">
                  <c:v>00:05</c:v>
                </c:pt>
                <c:pt idx="126">
                  <c:v>00:06</c:v>
                </c:pt>
                <c:pt idx="127">
                  <c:v>00:07</c:v>
                </c:pt>
                <c:pt idx="128">
                  <c:v>00:08</c:v>
                </c:pt>
                <c:pt idx="129">
                  <c:v>00:09</c:v>
                </c:pt>
                <c:pt idx="130">
                  <c:v>00:10</c:v>
                </c:pt>
                <c:pt idx="131">
                  <c:v>00:11</c:v>
                </c:pt>
                <c:pt idx="132">
                  <c:v>00:12</c:v>
                </c:pt>
                <c:pt idx="133">
                  <c:v>00:13</c:v>
                </c:pt>
                <c:pt idx="134">
                  <c:v>00:14</c:v>
                </c:pt>
                <c:pt idx="135">
                  <c:v>00:15</c:v>
                </c:pt>
                <c:pt idx="136">
                  <c:v>00:16</c:v>
                </c:pt>
                <c:pt idx="137">
                  <c:v>00:17</c:v>
                </c:pt>
                <c:pt idx="138">
                  <c:v>00:18</c:v>
                </c:pt>
                <c:pt idx="139">
                  <c:v>00:19</c:v>
                </c:pt>
                <c:pt idx="140">
                  <c:v>00:20</c:v>
                </c:pt>
                <c:pt idx="141">
                  <c:v>00:21</c:v>
                </c:pt>
                <c:pt idx="142">
                  <c:v>00:22</c:v>
                </c:pt>
                <c:pt idx="143">
                  <c:v>00:23</c:v>
                </c:pt>
                <c:pt idx="144">
                  <c:v>00:24</c:v>
                </c:pt>
                <c:pt idx="145">
                  <c:v>00:25</c:v>
                </c:pt>
                <c:pt idx="146">
                  <c:v>00:26</c:v>
                </c:pt>
                <c:pt idx="147">
                  <c:v>00:27</c:v>
                </c:pt>
                <c:pt idx="148">
                  <c:v>00:28</c:v>
                </c:pt>
                <c:pt idx="149">
                  <c:v>00:29</c:v>
                </c:pt>
                <c:pt idx="150">
                  <c:v>00:30</c:v>
                </c:pt>
                <c:pt idx="151">
                  <c:v>00:31</c:v>
                </c:pt>
                <c:pt idx="152">
                  <c:v>00:32</c:v>
                </c:pt>
                <c:pt idx="153">
                  <c:v>00:33</c:v>
                </c:pt>
                <c:pt idx="154">
                  <c:v>00:34</c:v>
                </c:pt>
                <c:pt idx="155">
                  <c:v>00:35</c:v>
                </c:pt>
                <c:pt idx="156">
                  <c:v>00:36</c:v>
                </c:pt>
                <c:pt idx="157">
                  <c:v>00:37</c:v>
                </c:pt>
                <c:pt idx="158">
                  <c:v>00:38</c:v>
                </c:pt>
                <c:pt idx="159">
                  <c:v>00:39</c:v>
                </c:pt>
                <c:pt idx="160">
                  <c:v>00:40</c:v>
                </c:pt>
                <c:pt idx="161">
                  <c:v>00:41</c:v>
                </c:pt>
                <c:pt idx="162">
                  <c:v>00:42</c:v>
                </c:pt>
                <c:pt idx="163">
                  <c:v>00:43</c:v>
                </c:pt>
                <c:pt idx="164">
                  <c:v>00:44</c:v>
                </c:pt>
                <c:pt idx="165">
                  <c:v>00:45</c:v>
                </c:pt>
                <c:pt idx="166">
                  <c:v>00:46</c:v>
                </c:pt>
                <c:pt idx="167">
                  <c:v>00:47</c:v>
                </c:pt>
                <c:pt idx="168">
                  <c:v>00:48</c:v>
                </c:pt>
                <c:pt idx="169">
                  <c:v>00:49</c:v>
                </c:pt>
                <c:pt idx="170">
                  <c:v>00:50</c:v>
                </c:pt>
                <c:pt idx="171">
                  <c:v>00:51</c:v>
                </c:pt>
                <c:pt idx="172">
                  <c:v>00:52</c:v>
                </c:pt>
                <c:pt idx="173">
                  <c:v>00:53</c:v>
                </c:pt>
                <c:pt idx="174">
                  <c:v>00:54</c:v>
                </c:pt>
                <c:pt idx="175">
                  <c:v>00:55</c:v>
                </c:pt>
                <c:pt idx="176">
                  <c:v>00:56</c:v>
                </c:pt>
                <c:pt idx="177">
                  <c:v>00:57</c:v>
                </c:pt>
                <c:pt idx="178">
                  <c:v>00:58</c:v>
                </c:pt>
                <c:pt idx="179">
                  <c:v>00:59</c:v>
                </c:pt>
                <c:pt idx="180">
                  <c:v>01:00</c:v>
                </c:pt>
                <c:pt idx="181">
                  <c:v>01:01</c:v>
                </c:pt>
                <c:pt idx="182">
                  <c:v>01:02</c:v>
                </c:pt>
                <c:pt idx="183">
                  <c:v>01:03</c:v>
                </c:pt>
                <c:pt idx="184">
                  <c:v>01:04</c:v>
                </c:pt>
                <c:pt idx="185">
                  <c:v>01:05</c:v>
                </c:pt>
                <c:pt idx="186">
                  <c:v>01:06</c:v>
                </c:pt>
                <c:pt idx="187">
                  <c:v>01:07</c:v>
                </c:pt>
                <c:pt idx="188">
                  <c:v>01:08</c:v>
                </c:pt>
                <c:pt idx="189">
                  <c:v>01:09</c:v>
                </c:pt>
                <c:pt idx="190">
                  <c:v>01:10</c:v>
                </c:pt>
                <c:pt idx="191">
                  <c:v>01:11</c:v>
                </c:pt>
                <c:pt idx="192">
                  <c:v>01:12</c:v>
                </c:pt>
                <c:pt idx="193">
                  <c:v>01:13</c:v>
                </c:pt>
                <c:pt idx="194">
                  <c:v>01:14</c:v>
                </c:pt>
                <c:pt idx="195">
                  <c:v>01:15</c:v>
                </c:pt>
                <c:pt idx="196">
                  <c:v>01:16</c:v>
                </c:pt>
                <c:pt idx="197">
                  <c:v>01:17</c:v>
                </c:pt>
                <c:pt idx="198">
                  <c:v>01:18</c:v>
                </c:pt>
                <c:pt idx="199">
                  <c:v>01:19</c:v>
                </c:pt>
                <c:pt idx="200">
                  <c:v>01:20</c:v>
                </c:pt>
                <c:pt idx="201">
                  <c:v>01:21</c:v>
                </c:pt>
                <c:pt idx="202">
                  <c:v>01:22</c:v>
                </c:pt>
                <c:pt idx="203">
                  <c:v>01:23</c:v>
                </c:pt>
                <c:pt idx="204">
                  <c:v>01:24</c:v>
                </c:pt>
                <c:pt idx="205">
                  <c:v>01:25</c:v>
                </c:pt>
                <c:pt idx="206">
                  <c:v>01:26</c:v>
                </c:pt>
                <c:pt idx="207">
                  <c:v>01:27</c:v>
                </c:pt>
                <c:pt idx="208">
                  <c:v>01:28</c:v>
                </c:pt>
                <c:pt idx="209">
                  <c:v>01:29</c:v>
                </c:pt>
                <c:pt idx="210">
                  <c:v>01:30</c:v>
                </c:pt>
                <c:pt idx="211">
                  <c:v>01:31</c:v>
                </c:pt>
                <c:pt idx="212">
                  <c:v>01:32</c:v>
                </c:pt>
                <c:pt idx="213">
                  <c:v>01:33</c:v>
                </c:pt>
                <c:pt idx="214">
                  <c:v>01:34</c:v>
                </c:pt>
                <c:pt idx="215">
                  <c:v>01:35</c:v>
                </c:pt>
                <c:pt idx="216">
                  <c:v>01:36</c:v>
                </c:pt>
                <c:pt idx="217">
                  <c:v>01:37</c:v>
                </c:pt>
                <c:pt idx="218">
                  <c:v>01:38</c:v>
                </c:pt>
                <c:pt idx="219">
                  <c:v>01:39</c:v>
                </c:pt>
                <c:pt idx="220">
                  <c:v>01:40</c:v>
                </c:pt>
                <c:pt idx="221">
                  <c:v>01:41</c:v>
                </c:pt>
                <c:pt idx="222">
                  <c:v>01:42</c:v>
                </c:pt>
                <c:pt idx="223">
                  <c:v>01:43</c:v>
                </c:pt>
                <c:pt idx="224">
                  <c:v>01:44</c:v>
                </c:pt>
                <c:pt idx="225">
                  <c:v>01:45</c:v>
                </c:pt>
                <c:pt idx="226">
                  <c:v>01:46</c:v>
                </c:pt>
                <c:pt idx="227">
                  <c:v>01:47</c:v>
                </c:pt>
                <c:pt idx="228">
                  <c:v>01:48</c:v>
                </c:pt>
                <c:pt idx="229">
                  <c:v>01:49</c:v>
                </c:pt>
                <c:pt idx="230">
                  <c:v>01:50</c:v>
                </c:pt>
                <c:pt idx="231">
                  <c:v>01:51</c:v>
                </c:pt>
                <c:pt idx="232">
                  <c:v>01:52</c:v>
                </c:pt>
                <c:pt idx="233">
                  <c:v>01:53</c:v>
                </c:pt>
                <c:pt idx="234">
                  <c:v>01:54</c:v>
                </c:pt>
                <c:pt idx="235">
                  <c:v>01:55</c:v>
                </c:pt>
                <c:pt idx="236">
                  <c:v>01:56</c:v>
                </c:pt>
                <c:pt idx="237">
                  <c:v>01:57</c:v>
                </c:pt>
                <c:pt idx="238">
                  <c:v>01:58</c:v>
                </c:pt>
                <c:pt idx="239">
                  <c:v>01:59</c:v>
                </c:pt>
                <c:pt idx="240">
                  <c:v>02:00</c:v>
                </c:pt>
                <c:pt idx="241">
                  <c:v>02:01</c:v>
                </c:pt>
                <c:pt idx="242">
                  <c:v>02:02</c:v>
                </c:pt>
                <c:pt idx="243">
                  <c:v>02:03</c:v>
                </c:pt>
                <c:pt idx="244">
                  <c:v>02:04</c:v>
                </c:pt>
                <c:pt idx="245">
                  <c:v>02:05</c:v>
                </c:pt>
                <c:pt idx="246">
                  <c:v>02:06</c:v>
                </c:pt>
                <c:pt idx="247">
                  <c:v>02:07</c:v>
                </c:pt>
                <c:pt idx="248">
                  <c:v>02:08</c:v>
                </c:pt>
                <c:pt idx="249">
                  <c:v>02:09</c:v>
                </c:pt>
                <c:pt idx="250">
                  <c:v>02:10</c:v>
                </c:pt>
                <c:pt idx="251">
                  <c:v>02:11</c:v>
                </c:pt>
                <c:pt idx="252">
                  <c:v>02:12</c:v>
                </c:pt>
                <c:pt idx="253">
                  <c:v>02:13</c:v>
                </c:pt>
                <c:pt idx="254">
                  <c:v>02:14</c:v>
                </c:pt>
                <c:pt idx="255">
                  <c:v>02:15</c:v>
                </c:pt>
                <c:pt idx="256">
                  <c:v>02:16</c:v>
                </c:pt>
                <c:pt idx="257">
                  <c:v>02:17</c:v>
                </c:pt>
                <c:pt idx="258">
                  <c:v>02:18</c:v>
                </c:pt>
                <c:pt idx="259">
                  <c:v>02:19</c:v>
                </c:pt>
                <c:pt idx="260">
                  <c:v>02:20</c:v>
                </c:pt>
                <c:pt idx="261">
                  <c:v>02:21</c:v>
                </c:pt>
                <c:pt idx="262">
                  <c:v>02:22</c:v>
                </c:pt>
                <c:pt idx="263">
                  <c:v>02:23</c:v>
                </c:pt>
                <c:pt idx="264">
                  <c:v>02:24</c:v>
                </c:pt>
                <c:pt idx="265">
                  <c:v>02:25</c:v>
                </c:pt>
                <c:pt idx="266">
                  <c:v>02:26</c:v>
                </c:pt>
                <c:pt idx="267">
                  <c:v>02:27</c:v>
                </c:pt>
                <c:pt idx="268">
                  <c:v>02:28</c:v>
                </c:pt>
                <c:pt idx="269">
                  <c:v>02:29</c:v>
                </c:pt>
                <c:pt idx="270">
                  <c:v>02:30</c:v>
                </c:pt>
                <c:pt idx="271">
                  <c:v>02:31</c:v>
                </c:pt>
                <c:pt idx="272">
                  <c:v>02:32</c:v>
                </c:pt>
                <c:pt idx="273">
                  <c:v>02:33</c:v>
                </c:pt>
                <c:pt idx="274">
                  <c:v>02:34</c:v>
                </c:pt>
                <c:pt idx="275">
                  <c:v>02:35</c:v>
                </c:pt>
                <c:pt idx="276">
                  <c:v>02:36</c:v>
                </c:pt>
                <c:pt idx="277">
                  <c:v>02:37</c:v>
                </c:pt>
                <c:pt idx="278">
                  <c:v>02:38</c:v>
                </c:pt>
                <c:pt idx="279">
                  <c:v>02:39</c:v>
                </c:pt>
                <c:pt idx="280">
                  <c:v>02:40</c:v>
                </c:pt>
                <c:pt idx="281">
                  <c:v>02:41</c:v>
                </c:pt>
                <c:pt idx="282">
                  <c:v>02:42</c:v>
                </c:pt>
                <c:pt idx="283">
                  <c:v>02:43</c:v>
                </c:pt>
                <c:pt idx="284">
                  <c:v>02:44</c:v>
                </c:pt>
                <c:pt idx="285">
                  <c:v>02:45</c:v>
                </c:pt>
                <c:pt idx="286">
                  <c:v>02:46</c:v>
                </c:pt>
                <c:pt idx="287">
                  <c:v>02:47</c:v>
                </c:pt>
                <c:pt idx="288">
                  <c:v>02:48</c:v>
                </c:pt>
                <c:pt idx="289">
                  <c:v>02:49</c:v>
                </c:pt>
                <c:pt idx="290">
                  <c:v>02:50</c:v>
                </c:pt>
                <c:pt idx="291">
                  <c:v>02:51</c:v>
                </c:pt>
                <c:pt idx="292">
                  <c:v>02:52</c:v>
                </c:pt>
                <c:pt idx="293">
                  <c:v>02:53</c:v>
                </c:pt>
                <c:pt idx="294">
                  <c:v>02:54</c:v>
                </c:pt>
                <c:pt idx="295">
                  <c:v>02:55</c:v>
                </c:pt>
                <c:pt idx="296">
                  <c:v>02:56</c:v>
                </c:pt>
                <c:pt idx="297">
                  <c:v>02:57</c:v>
                </c:pt>
                <c:pt idx="298">
                  <c:v>02:58</c:v>
                </c:pt>
                <c:pt idx="299">
                  <c:v>02:59</c:v>
                </c:pt>
                <c:pt idx="300">
                  <c:v>03:00</c:v>
                </c:pt>
                <c:pt idx="301">
                  <c:v>03:01</c:v>
                </c:pt>
                <c:pt idx="302">
                  <c:v>03:02</c:v>
                </c:pt>
                <c:pt idx="303">
                  <c:v>03:03</c:v>
                </c:pt>
                <c:pt idx="304">
                  <c:v>03:04</c:v>
                </c:pt>
                <c:pt idx="305">
                  <c:v>03:05</c:v>
                </c:pt>
                <c:pt idx="306">
                  <c:v>03:06</c:v>
                </c:pt>
                <c:pt idx="307">
                  <c:v>03:07</c:v>
                </c:pt>
                <c:pt idx="308">
                  <c:v>03:08</c:v>
                </c:pt>
                <c:pt idx="309">
                  <c:v>03:09</c:v>
                </c:pt>
                <c:pt idx="310">
                  <c:v>03:10</c:v>
                </c:pt>
                <c:pt idx="311">
                  <c:v>03:11</c:v>
                </c:pt>
                <c:pt idx="312">
                  <c:v>03:12</c:v>
                </c:pt>
                <c:pt idx="313">
                  <c:v>03:13</c:v>
                </c:pt>
                <c:pt idx="314">
                  <c:v>03:14</c:v>
                </c:pt>
                <c:pt idx="315">
                  <c:v>03:15</c:v>
                </c:pt>
                <c:pt idx="316">
                  <c:v>03:16</c:v>
                </c:pt>
                <c:pt idx="317">
                  <c:v>03:17</c:v>
                </c:pt>
                <c:pt idx="318">
                  <c:v>03:18</c:v>
                </c:pt>
                <c:pt idx="319">
                  <c:v>03:19</c:v>
                </c:pt>
                <c:pt idx="320">
                  <c:v>03:20</c:v>
                </c:pt>
                <c:pt idx="321">
                  <c:v>03:21</c:v>
                </c:pt>
                <c:pt idx="322">
                  <c:v>03:22</c:v>
                </c:pt>
                <c:pt idx="323">
                  <c:v>03:23</c:v>
                </c:pt>
                <c:pt idx="324">
                  <c:v>03:24</c:v>
                </c:pt>
                <c:pt idx="325">
                  <c:v>03:25</c:v>
                </c:pt>
                <c:pt idx="326">
                  <c:v>03:26</c:v>
                </c:pt>
                <c:pt idx="327">
                  <c:v>03:27</c:v>
                </c:pt>
                <c:pt idx="328">
                  <c:v>03:28</c:v>
                </c:pt>
                <c:pt idx="329">
                  <c:v>03:29</c:v>
                </c:pt>
                <c:pt idx="330">
                  <c:v>03:30</c:v>
                </c:pt>
                <c:pt idx="331">
                  <c:v>03:31</c:v>
                </c:pt>
                <c:pt idx="332">
                  <c:v>03:32</c:v>
                </c:pt>
                <c:pt idx="333">
                  <c:v>03:33</c:v>
                </c:pt>
                <c:pt idx="334">
                  <c:v>03:34</c:v>
                </c:pt>
                <c:pt idx="335">
                  <c:v>03:35</c:v>
                </c:pt>
                <c:pt idx="336">
                  <c:v>03:36</c:v>
                </c:pt>
                <c:pt idx="337">
                  <c:v>03:37</c:v>
                </c:pt>
                <c:pt idx="338">
                  <c:v>03:38</c:v>
                </c:pt>
                <c:pt idx="339">
                  <c:v>03:39</c:v>
                </c:pt>
                <c:pt idx="340">
                  <c:v>03:40</c:v>
                </c:pt>
                <c:pt idx="341">
                  <c:v>03:41</c:v>
                </c:pt>
                <c:pt idx="342">
                  <c:v>03:42</c:v>
                </c:pt>
                <c:pt idx="343">
                  <c:v>03:43</c:v>
                </c:pt>
                <c:pt idx="344">
                  <c:v>03:44</c:v>
                </c:pt>
                <c:pt idx="345">
                  <c:v>03:45</c:v>
                </c:pt>
                <c:pt idx="346">
                  <c:v>03:46</c:v>
                </c:pt>
                <c:pt idx="347">
                  <c:v>03:47</c:v>
                </c:pt>
                <c:pt idx="348">
                  <c:v>03:48</c:v>
                </c:pt>
                <c:pt idx="349">
                  <c:v>03:49</c:v>
                </c:pt>
                <c:pt idx="350">
                  <c:v>03:50</c:v>
                </c:pt>
                <c:pt idx="351">
                  <c:v>03:51</c:v>
                </c:pt>
                <c:pt idx="352">
                  <c:v>03:52</c:v>
                </c:pt>
                <c:pt idx="353">
                  <c:v>03:53</c:v>
                </c:pt>
                <c:pt idx="354">
                  <c:v>03:54</c:v>
                </c:pt>
                <c:pt idx="355">
                  <c:v>03:55</c:v>
                </c:pt>
                <c:pt idx="356">
                  <c:v>03:56</c:v>
                </c:pt>
                <c:pt idx="357">
                  <c:v>03:57</c:v>
                </c:pt>
                <c:pt idx="358">
                  <c:v>03:58</c:v>
                </c:pt>
                <c:pt idx="359">
                  <c:v>03:59</c:v>
                </c:pt>
                <c:pt idx="360">
                  <c:v>04:00</c:v>
                </c:pt>
                <c:pt idx="361">
                  <c:v>04:01</c:v>
                </c:pt>
                <c:pt idx="362">
                  <c:v>04:02</c:v>
                </c:pt>
                <c:pt idx="363">
                  <c:v>04:03</c:v>
                </c:pt>
                <c:pt idx="364">
                  <c:v>04:04</c:v>
                </c:pt>
                <c:pt idx="365">
                  <c:v>04:05</c:v>
                </c:pt>
                <c:pt idx="366">
                  <c:v>04:06</c:v>
                </c:pt>
                <c:pt idx="367">
                  <c:v>04:07</c:v>
                </c:pt>
                <c:pt idx="368">
                  <c:v>04:08</c:v>
                </c:pt>
                <c:pt idx="369">
                  <c:v>04:09</c:v>
                </c:pt>
                <c:pt idx="370">
                  <c:v>04:10</c:v>
                </c:pt>
                <c:pt idx="371">
                  <c:v>04:11</c:v>
                </c:pt>
                <c:pt idx="372">
                  <c:v>04:12</c:v>
                </c:pt>
                <c:pt idx="373">
                  <c:v>04:13</c:v>
                </c:pt>
                <c:pt idx="374">
                  <c:v>04:14</c:v>
                </c:pt>
                <c:pt idx="375">
                  <c:v>04:15</c:v>
                </c:pt>
                <c:pt idx="376">
                  <c:v>04:16</c:v>
                </c:pt>
                <c:pt idx="377">
                  <c:v>04:17</c:v>
                </c:pt>
                <c:pt idx="378">
                  <c:v>04:18</c:v>
                </c:pt>
                <c:pt idx="379">
                  <c:v>04:19</c:v>
                </c:pt>
                <c:pt idx="380">
                  <c:v>04:20</c:v>
                </c:pt>
                <c:pt idx="381">
                  <c:v>04:21</c:v>
                </c:pt>
                <c:pt idx="382">
                  <c:v>04:22</c:v>
                </c:pt>
                <c:pt idx="383">
                  <c:v>04:23</c:v>
                </c:pt>
                <c:pt idx="384">
                  <c:v>04:24</c:v>
                </c:pt>
                <c:pt idx="385">
                  <c:v>04:25</c:v>
                </c:pt>
                <c:pt idx="386">
                  <c:v>04:26</c:v>
                </c:pt>
                <c:pt idx="387">
                  <c:v>04:27</c:v>
                </c:pt>
                <c:pt idx="388">
                  <c:v>04:28</c:v>
                </c:pt>
                <c:pt idx="389">
                  <c:v>04:29</c:v>
                </c:pt>
                <c:pt idx="390">
                  <c:v>04:30</c:v>
                </c:pt>
                <c:pt idx="391">
                  <c:v>04:31</c:v>
                </c:pt>
                <c:pt idx="392">
                  <c:v>04:32</c:v>
                </c:pt>
                <c:pt idx="393">
                  <c:v>04:33</c:v>
                </c:pt>
                <c:pt idx="394">
                  <c:v>04:34</c:v>
                </c:pt>
                <c:pt idx="395">
                  <c:v>04:35</c:v>
                </c:pt>
                <c:pt idx="396">
                  <c:v>04:36</c:v>
                </c:pt>
                <c:pt idx="397">
                  <c:v>04:37</c:v>
                </c:pt>
                <c:pt idx="398">
                  <c:v>04:38</c:v>
                </c:pt>
                <c:pt idx="399">
                  <c:v>04:39</c:v>
                </c:pt>
                <c:pt idx="400">
                  <c:v>04:40</c:v>
                </c:pt>
                <c:pt idx="401">
                  <c:v>04:41</c:v>
                </c:pt>
                <c:pt idx="402">
                  <c:v>04:42</c:v>
                </c:pt>
                <c:pt idx="403">
                  <c:v>04:43</c:v>
                </c:pt>
                <c:pt idx="404">
                  <c:v>04:44</c:v>
                </c:pt>
                <c:pt idx="405">
                  <c:v>04:45</c:v>
                </c:pt>
                <c:pt idx="406">
                  <c:v>04:46</c:v>
                </c:pt>
                <c:pt idx="407">
                  <c:v>04:47</c:v>
                </c:pt>
                <c:pt idx="408">
                  <c:v>04:48</c:v>
                </c:pt>
                <c:pt idx="409">
                  <c:v>04:49</c:v>
                </c:pt>
                <c:pt idx="410">
                  <c:v>04:50</c:v>
                </c:pt>
                <c:pt idx="411">
                  <c:v>04:51</c:v>
                </c:pt>
                <c:pt idx="412">
                  <c:v>04:52</c:v>
                </c:pt>
                <c:pt idx="413">
                  <c:v>04:53</c:v>
                </c:pt>
                <c:pt idx="414">
                  <c:v>04:54</c:v>
                </c:pt>
                <c:pt idx="415">
                  <c:v>04:55</c:v>
                </c:pt>
                <c:pt idx="416">
                  <c:v>04:56</c:v>
                </c:pt>
                <c:pt idx="417">
                  <c:v>04:57</c:v>
                </c:pt>
                <c:pt idx="418">
                  <c:v>04:58</c:v>
                </c:pt>
                <c:pt idx="419">
                  <c:v>04:59</c:v>
                </c:pt>
                <c:pt idx="420">
                  <c:v>05:00</c:v>
                </c:pt>
                <c:pt idx="421">
                  <c:v>05:01</c:v>
                </c:pt>
                <c:pt idx="422">
                  <c:v>05:02</c:v>
                </c:pt>
                <c:pt idx="423">
                  <c:v>05:03</c:v>
                </c:pt>
                <c:pt idx="424">
                  <c:v>05:04</c:v>
                </c:pt>
                <c:pt idx="425">
                  <c:v>05:05</c:v>
                </c:pt>
                <c:pt idx="426">
                  <c:v>05:06</c:v>
                </c:pt>
                <c:pt idx="427">
                  <c:v>05:07</c:v>
                </c:pt>
                <c:pt idx="428">
                  <c:v>05:08</c:v>
                </c:pt>
                <c:pt idx="429">
                  <c:v>05:09</c:v>
                </c:pt>
                <c:pt idx="430">
                  <c:v>05:10</c:v>
                </c:pt>
                <c:pt idx="431">
                  <c:v>05:11</c:v>
                </c:pt>
                <c:pt idx="432">
                  <c:v>05:12</c:v>
                </c:pt>
                <c:pt idx="433">
                  <c:v>05:13</c:v>
                </c:pt>
                <c:pt idx="434">
                  <c:v>05:14</c:v>
                </c:pt>
                <c:pt idx="435">
                  <c:v>05:15</c:v>
                </c:pt>
                <c:pt idx="436">
                  <c:v>05:16</c:v>
                </c:pt>
                <c:pt idx="437">
                  <c:v>05:17</c:v>
                </c:pt>
                <c:pt idx="438">
                  <c:v>05:18</c:v>
                </c:pt>
                <c:pt idx="439">
                  <c:v>05:19</c:v>
                </c:pt>
                <c:pt idx="440">
                  <c:v>05:20</c:v>
                </c:pt>
                <c:pt idx="441">
                  <c:v>05:21</c:v>
                </c:pt>
                <c:pt idx="442">
                  <c:v>05:22</c:v>
                </c:pt>
                <c:pt idx="443">
                  <c:v>05:23</c:v>
                </c:pt>
                <c:pt idx="444">
                  <c:v>05:24</c:v>
                </c:pt>
                <c:pt idx="445">
                  <c:v>05:25</c:v>
                </c:pt>
                <c:pt idx="446">
                  <c:v>05:26</c:v>
                </c:pt>
                <c:pt idx="447">
                  <c:v>05:27</c:v>
                </c:pt>
                <c:pt idx="448">
                  <c:v>05:28</c:v>
                </c:pt>
                <c:pt idx="449">
                  <c:v>05:29</c:v>
                </c:pt>
                <c:pt idx="450">
                  <c:v>05:30</c:v>
                </c:pt>
                <c:pt idx="451">
                  <c:v>05:31</c:v>
                </c:pt>
                <c:pt idx="452">
                  <c:v>05:32</c:v>
                </c:pt>
                <c:pt idx="453">
                  <c:v>05:33</c:v>
                </c:pt>
                <c:pt idx="454">
                  <c:v>05:34</c:v>
                </c:pt>
                <c:pt idx="455">
                  <c:v>05:35</c:v>
                </c:pt>
                <c:pt idx="456">
                  <c:v>05:36</c:v>
                </c:pt>
                <c:pt idx="457">
                  <c:v>05:37</c:v>
                </c:pt>
                <c:pt idx="458">
                  <c:v>05:38</c:v>
                </c:pt>
                <c:pt idx="459">
                  <c:v>05:39</c:v>
                </c:pt>
                <c:pt idx="460">
                  <c:v>05:40</c:v>
                </c:pt>
                <c:pt idx="461">
                  <c:v>05:41</c:v>
                </c:pt>
                <c:pt idx="462">
                  <c:v>05:42</c:v>
                </c:pt>
                <c:pt idx="463">
                  <c:v>05:43</c:v>
                </c:pt>
                <c:pt idx="464">
                  <c:v>05:44</c:v>
                </c:pt>
                <c:pt idx="465">
                  <c:v>05:45</c:v>
                </c:pt>
                <c:pt idx="466">
                  <c:v>05:46</c:v>
                </c:pt>
                <c:pt idx="467">
                  <c:v>05:47</c:v>
                </c:pt>
                <c:pt idx="468">
                  <c:v>05:48</c:v>
                </c:pt>
                <c:pt idx="469">
                  <c:v>05:49</c:v>
                </c:pt>
                <c:pt idx="470">
                  <c:v>05:50</c:v>
                </c:pt>
                <c:pt idx="471">
                  <c:v>05:51</c:v>
                </c:pt>
                <c:pt idx="472">
                  <c:v>05:52</c:v>
                </c:pt>
                <c:pt idx="473">
                  <c:v>05:53</c:v>
                </c:pt>
                <c:pt idx="474">
                  <c:v>05:54</c:v>
                </c:pt>
                <c:pt idx="475">
                  <c:v>05:55</c:v>
                </c:pt>
                <c:pt idx="476">
                  <c:v>05:56</c:v>
                </c:pt>
                <c:pt idx="477">
                  <c:v>05:57</c:v>
                </c:pt>
                <c:pt idx="478">
                  <c:v>05:58</c:v>
                </c:pt>
                <c:pt idx="479">
                  <c:v>05:59</c:v>
                </c:pt>
                <c:pt idx="480">
                  <c:v>06:00</c:v>
                </c:pt>
                <c:pt idx="481">
                  <c:v>06:01</c:v>
                </c:pt>
                <c:pt idx="482">
                  <c:v>06:02</c:v>
                </c:pt>
                <c:pt idx="483">
                  <c:v>06:03</c:v>
                </c:pt>
                <c:pt idx="484">
                  <c:v>06:04</c:v>
                </c:pt>
                <c:pt idx="485">
                  <c:v>06:05</c:v>
                </c:pt>
                <c:pt idx="486">
                  <c:v>06:06</c:v>
                </c:pt>
                <c:pt idx="487">
                  <c:v>06:07</c:v>
                </c:pt>
                <c:pt idx="488">
                  <c:v>06:08</c:v>
                </c:pt>
                <c:pt idx="489">
                  <c:v>06:09</c:v>
                </c:pt>
                <c:pt idx="490">
                  <c:v>06:10</c:v>
                </c:pt>
                <c:pt idx="491">
                  <c:v>06:11</c:v>
                </c:pt>
                <c:pt idx="492">
                  <c:v>06:12</c:v>
                </c:pt>
                <c:pt idx="493">
                  <c:v>06:13</c:v>
                </c:pt>
                <c:pt idx="494">
                  <c:v>06:14</c:v>
                </c:pt>
                <c:pt idx="495">
                  <c:v>06:15</c:v>
                </c:pt>
                <c:pt idx="496">
                  <c:v>06:16</c:v>
                </c:pt>
                <c:pt idx="497">
                  <c:v>06:17</c:v>
                </c:pt>
                <c:pt idx="498">
                  <c:v>06:18</c:v>
                </c:pt>
                <c:pt idx="499">
                  <c:v>06:19</c:v>
                </c:pt>
                <c:pt idx="500">
                  <c:v>06:20</c:v>
                </c:pt>
                <c:pt idx="501">
                  <c:v>06:21</c:v>
                </c:pt>
                <c:pt idx="502">
                  <c:v>06:22</c:v>
                </c:pt>
                <c:pt idx="503">
                  <c:v>06:23</c:v>
                </c:pt>
                <c:pt idx="504">
                  <c:v>06:24</c:v>
                </c:pt>
                <c:pt idx="505">
                  <c:v>06:25</c:v>
                </c:pt>
                <c:pt idx="506">
                  <c:v>06:26</c:v>
                </c:pt>
                <c:pt idx="507">
                  <c:v>06:27</c:v>
                </c:pt>
                <c:pt idx="508">
                  <c:v>06:28</c:v>
                </c:pt>
                <c:pt idx="509">
                  <c:v>06:29</c:v>
                </c:pt>
                <c:pt idx="510">
                  <c:v>06:30</c:v>
                </c:pt>
                <c:pt idx="511">
                  <c:v>06:31</c:v>
                </c:pt>
                <c:pt idx="512">
                  <c:v>06:32</c:v>
                </c:pt>
                <c:pt idx="513">
                  <c:v>06:33</c:v>
                </c:pt>
                <c:pt idx="514">
                  <c:v>06:34</c:v>
                </c:pt>
                <c:pt idx="515">
                  <c:v>06:35</c:v>
                </c:pt>
                <c:pt idx="516">
                  <c:v>06:36</c:v>
                </c:pt>
                <c:pt idx="517">
                  <c:v>06:37</c:v>
                </c:pt>
                <c:pt idx="518">
                  <c:v>06:38</c:v>
                </c:pt>
                <c:pt idx="519">
                  <c:v>06:39</c:v>
                </c:pt>
                <c:pt idx="520">
                  <c:v>06:40</c:v>
                </c:pt>
                <c:pt idx="521">
                  <c:v>06:41</c:v>
                </c:pt>
                <c:pt idx="522">
                  <c:v>06:42</c:v>
                </c:pt>
                <c:pt idx="523">
                  <c:v>06:43</c:v>
                </c:pt>
                <c:pt idx="524">
                  <c:v>06:44</c:v>
                </c:pt>
                <c:pt idx="525">
                  <c:v>06:45</c:v>
                </c:pt>
                <c:pt idx="526">
                  <c:v>06:46</c:v>
                </c:pt>
                <c:pt idx="527">
                  <c:v>06:47</c:v>
                </c:pt>
                <c:pt idx="528">
                  <c:v>06:48</c:v>
                </c:pt>
                <c:pt idx="529">
                  <c:v>06:49</c:v>
                </c:pt>
                <c:pt idx="530">
                  <c:v>06:50</c:v>
                </c:pt>
                <c:pt idx="531">
                  <c:v>06:51</c:v>
                </c:pt>
                <c:pt idx="532">
                  <c:v>06:52</c:v>
                </c:pt>
                <c:pt idx="533">
                  <c:v>06:53</c:v>
                </c:pt>
                <c:pt idx="534">
                  <c:v>06:54</c:v>
                </c:pt>
                <c:pt idx="535">
                  <c:v>06:55</c:v>
                </c:pt>
                <c:pt idx="536">
                  <c:v>06:56</c:v>
                </c:pt>
                <c:pt idx="537">
                  <c:v>06:57</c:v>
                </c:pt>
                <c:pt idx="538">
                  <c:v>06:58</c:v>
                </c:pt>
                <c:pt idx="539">
                  <c:v>06:59</c:v>
                </c:pt>
              </c:strCache>
            </c:strRef>
          </c:cat>
          <c:val>
            <c:numRef>
              <c:f>Menus!$CD$5:$CD$544</c:f>
              <c:numCache>
                <c:formatCode>General</c:formatCode>
                <c:ptCount val="5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9-467A-9371-AD09960B5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84528"/>
        <c:axId val="417284856"/>
      </c:lineChart>
      <c:catAx>
        <c:axId val="417284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Horari</a:t>
                </a:r>
              </a:p>
            </c:rich>
          </c:tx>
          <c:layout>
            <c:manualLayout>
              <c:xMode val="edge"/>
              <c:yMode val="edge"/>
              <c:x val="0.45327147409891477"/>
              <c:y val="0.9441898534573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856"/>
        <c:crosses val="autoZero"/>
        <c:auto val="1"/>
        <c:lblAlgn val="ctr"/>
        <c:lblOffset val="100"/>
        <c:noMultiLvlLbl val="0"/>
      </c:catAx>
      <c:valAx>
        <c:axId val="41728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Immissió sonora (dBA)</a:t>
                </a:r>
              </a:p>
            </c:rich>
          </c:tx>
          <c:layout>
            <c:manualLayout>
              <c:xMode val="edge"/>
              <c:yMode val="edge"/>
              <c:x val="8.1362820842592089E-3"/>
              <c:y val="0.29038969761989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2612092501198817E-2"/>
          <c:y val="0.13613896583137189"/>
          <c:w val="0.8950131317670883"/>
          <c:h val="0.70210831394999329"/>
        </c:manualLayout>
      </c:layout>
      <c:lineChart>
        <c:grouping val="standard"/>
        <c:varyColors val="0"/>
        <c:ser>
          <c:idx val="0"/>
          <c:order val="0"/>
          <c:tx>
            <c:strRef>
              <c:f>Resultats!$G$27</c:f>
              <c:strCache>
                <c:ptCount val="1"/>
                <c:pt idx="0">
                  <c:v>LAeq horari Vespertí 30/03/21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Menus!$AS$5:$AS$124</c:f>
              <c:strCache>
                <c:ptCount val="120"/>
                <c:pt idx="0">
                  <c:v>21:00</c:v>
                </c:pt>
                <c:pt idx="1">
                  <c:v>21:01</c:v>
                </c:pt>
                <c:pt idx="2">
                  <c:v>21:02</c:v>
                </c:pt>
                <c:pt idx="3">
                  <c:v>21:03</c:v>
                </c:pt>
                <c:pt idx="4">
                  <c:v>21:04</c:v>
                </c:pt>
                <c:pt idx="5">
                  <c:v>21:05</c:v>
                </c:pt>
                <c:pt idx="6">
                  <c:v>21:06</c:v>
                </c:pt>
                <c:pt idx="7">
                  <c:v>21:07</c:v>
                </c:pt>
                <c:pt idx="8">
                  <c:v>21:08</c:v>
                </c:pt>
                <c:pt idx="9">
                  <c:v>21:09</c:v>
                </c:pt>
                <c:pt idx="10">
                  <c:v>21:10</c:v>
                </c:pt>
                <c:pt idx="11">
                  <c:v>21:11</c:v>
                </c:pt>
                <c:pt idx="12">
                  <c:v>21:12</c:v>
                </c:pt>
                <c:pt idx="13">
                  <c:v>21:13</c:v>
                </c:pt>
                <c:pt idx="14">
                  <c:v>21:14</c:v>
                </c:pt>
                <c:pt idx="15">
                  <c:v>21:15</c:v>
                </c:pt>
                <c:pt idx="16">
                  <c:v>21:16</c:v>
                </c:pt>
                <c:pt idx="17">
                  <c:v>21:17</c:v>
                </c:pt>
                <c:pt idx="18">
                  <c:v>21:18</c:v>
                </c:pt>
                <c:pt idx="19">
                  <c:v>21:19</c:v>
                </c:pt>
                <c:pt idx="20">
                  <c:v>21:20</c:v>
                </c:pt>
                <c:pt idx="21">
                  <c:v>21:21</c:v>
                </c:pt>
                <c:pt idx="22">
                  <c:v>21:22</c:v>
                </c:pt>
                <c:pt idx="23">
                  <c:v>21:23</c:v>
                </c:pt>
                <c:pt idx="24">
                  <c:v>21:24</c:v>
                </c:pt>
                <c:pt idx="25">
                  <c:v>21:25</c:v>
                </c:pt>
                <c:pt idx="26">
                  <c:v>21:26</c:v>
                </c:pt>
                <c:pt idx="27">
                  <c:v>21:27</c:v>
                </c:pt>
                <c:pt idx="28">
                  <c:v>21:28</c:v>
                </c:pt>
                <c:pt idx="29">
                  <c:v>21:29</c:v>
                </c:pt>
                <c:pt idx="30">
                  <c:v>21:30</c:v>
                </c:pt>
                <c:pt idx="31">
                  <c:v>21:31</c:v>
                </c:pt>
                <c:pt idx="32">
                  <c:v>21:32</c:v>
                </c:pt>
                <c:pt idx="33">
                  <c:v>21:33</c:v>
                </c:pt>
                <c:pt idx="34">
                  <c:v>21:34</c:v>
                </c:pt>
                <c:pt idx="35">
                  <c:v>21:35</c:v>
                </c:pt>
                <c:pt idx="36">
                  <c:v>21:36</c:v>
                </c:pt>
                <c:pt idx="37">
                  <c:v>21:37</c:v>
                </c:pt>
                <c:pt idx="38">
                  <c:v>21:38</c:v>
                </c:pt>
                <c:pt idx="39">
                  <c:v>21:39</c:v>
                </c:pt>
                <c:pt idx="40">
                  <c:v>21:40</c:v>
                </c:pt>
                <c:pt idx="41">
                  <c:v>21:41</c:v>
                </c:pt>
                <c:pt idx="42">
                  <c:v>21:42</c:v>
                </c:pt>
                <c:pt idx="43">
                  <c:v>21:43</c:v>
                </c:pt>
                <c:pt idx="44">
                  <c:v>21:44</c:v>
                </c:pt>
                <c:pt idx="45">
                  <c:v>21:45</c:v>
                </c:pt>
                <c:pt idx="46">
                  <c:v>21:46</c:v>
                </c:pt>
                <c:pt idx="47">
                  <c:v>21:47</c:v>
                </c:pt>
                <c:pt idx="48">
                  <c:v>21:48</c:v>
                </c:pt>
                <c:pt idx="49">
                  <c:v>21:49</c:v>
                </c:pt>
                <c:pt idx="50">
                  <c:v>21:50</c:v>
                </c:pt>
                <c:pt idx="51">
                  <c:v>21:51</c:v>
                </c:pt>
                <c:pt idx="52">
                  <c:v>21:52</c:v>
                </c:pt>
                <c:pt idx="53">
                  <c:v>21:53</c:v>
                </c:pt>
                <c:pt idx="54">
                  <c:v>21:54</c:v>
                </c:pt>
                <c:pt idx="55">
                  <c:v>21:55</c:v>
                </c:pt>
                <c:pt idx="56">
                  <c:v>21:56</c:v>
                </c:pt>
                <c:pt idx="57">
                  <c:v>21:57</c:v>
                </c:pt>
                <c:pt idx="58">
                  <c:v>21:58</c:v>
                </c:pt>
                <c:pt idx="59">
                  <c:v>21:59</c:v>
                </c:pt>
                <c:pt idx="60">
                  <c:v>22:00</c:v>
                </c:pt>
                <c:pt idx="61">
                  <c:v>22:01</c:v>
                </c:pt>
                <c:pt idx="62">
                  <c:v>22:02</c:v>
                </c:pt>
                <c:pt idx="63">
                  <c:v>22:03</c:v>
                </c:pt>
                <c:pt idx="64">
                  <c:v>22:04</c:v>
                </c:pt>
                <c:pt idx="65">
                  <c:v>22:05</c:v>
                </c:pt>
                <c:pt idx="66">
                  <c:v>22:06</c:v>
                </c:pt>
                <c:pt idx="67">
                  <c:v>22:07</c:v>
                </c:pt>
                <c:pt idx="68">
                  <c:v>22:08</c:v>
                </c:pt>
                <c:pt idx="69">
                  <c:v>22:09</c:v>
                </c:pt>
                <c:pt idx="70">
                  <c:v>22:10</c:v>
                </c:pt>
                <c:pt idx="71">
                  <c:v>22:11</c:v>
                </c:pt>
                <c:pt idx="72">
                  <c:v>22:12</c:v>
                </c:pt>
                <c:pt idx="73">
                  <c:v>22:13</c:v>
                </c:pt>
                <c:pt idx="74">
                  <c:v>22:14</c:v>
                </c:pt>
                <c:pt idx="75">
                  <c:v>22:15</c:v>
                </c:pt>
                <c:pt idx="76">
                  <c:v>22:16</c:v>
                </c:pt>
                <c:pt idx="77">
                  <c:v>22:17</c:v>
                </c:pt>
                <c:pt idx="78">
                  <c:v>22:18</c:v>
                </c:pt>
                <c:pt idx="79">
                  <c:v>22:19</c:v>
                </c:pt>
                <c:pt idx="80">
                  <c:v>22:20</c:v>
                </c:pt>
                <c:pt idx="81">
                  <c:v>22:21</c:v>
                </c:pt>
                <c:pt idx="82">
                  <c:v>22:22</c:v>
                </c:pt>
                <c:pt idx="83">
                  <c:v>22:23</c:v>
                </c:pt>
                <c:pt idx="84">
                  <c:v>22:24</c:v>
                </c:pt>
                <c:pt idx="85">
                  <c:v>22:25</c:v>
                </c:pt>
                <c:pt idx="86">
                  <c:v>22:26</c:v>
                </c:pt>
                <c:pt idx="87">
                  <c:v>22:27</c:v>
                </c:pt>
                <c:pt idx="88">
                  <c:v>22:28</c:v>
                </c:pt>
                <c:pt idx="89">
                  <c:v>22:29</c:v>
                </c:pt>
                <c:pt idx="90">
                  <c:v>22:30</c:v>
                </c:pt>
                <c:pt idx="91">
                  <c:v>22:31</c:v>
                </c:pt>
                <c:pt idx="92">
                  <c:v>22:32</c:v>
                </c:pt>
                <c:pt idx="93">
                  <c:v>22:33</c:v>
                </c:pt>
                <c:pt idx="94">
                  <c:v>22:34</c:v>
                </c:pt>
                <c:pt idx="95">
                  <c:v>22:35</c:v>
                </c:pt>
                <c:pt idx="96">
                  <c:v>22:36</c:v>
                </c:pt>
                <c:pt idx="97">
                  <c:v>22:37</c:v>
                </c:pt>
                <c:pt idx="98">
                  <c:v>22:38</c:v>
                </c:pt>
                <c:pt idx="99">
                  <c:v>22:39</c:v>
                </c:pt>
                <c:pt idx="100">
                  <c:v>22:40</c:v>
                </c:pt>
                <c:pt idx="101">
                  <c:v>22:41</c:v>
                </c:pt>
                <c:pt idx="102">
                  <c:v>22:42</c:v>
                </c:pt>
                <c:pt idx="103">
                  <c:v>22:43</c:v>
                </c:pt>
                <c:pt idx="104">
                  <c:v>22:44</c:v>
                </c:pt>
                <c:pt idx="105">
                  <c:v>22:45</c:v>
                </c:pt>
                <c:pt idx="106">
                  <c:v>22:46</c:v>
                </c:pt>
                <c:pt idx="107">
                  <c:v>22:47</c:v>
                </c:pt>
                <c:pt idx="108">
                  <c:v>22:48</c:v>
                </c:pt>
                <c:pt idx="109">
                  <c:v>22:49</c:v>
                </c:pt>
                <c:pt idx="110">
                  <c:v>22:50</c:v>
                </c:pt>
                <c:pt idx="111">
                  <c:v>22:51</c:v>
                </c:pt>
                <c:pt idx="112">
                  <c:v>22:52</c:v>
                </c:pt>
                <c:pt idx="113">
                  <c:v>22:53</c:v>
                </c:pt>
                <c:pt idx="114">
                  <c:v>22:54</c:v>
                </c:pt>
                <c:pt idx="115">
                  <c:v>22:55</c:v>
                </c:pt>
                <c:pt idx="116">
                  <c:v>22:56</c:v>
                </c:pt>
                <c:pt idx="117">
                  <c:v>22:57</c:v>
                </c:pt>
                <c:pt idx="118">
                  <c:v>22:58</c:v>
                </c:pt>
                <c:pt idx="119">
                  <c:v>22:59</c:v>
                </c:pt>
              </c:strCache>
            </c:strRef>
          </c:cat>
          <c:val>
            <c:numRef>
              <c:f>Menus!$AT$5:$AT$124</c:f>
              <c:numCache>
                <c:formatCode>General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93-42AD-A2B5-B1D815B04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84528"/>
        <c:axId val="417284856"/>
      </c:lineChart>
      <c:catAx>
        <c:axId val="417284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Horari</a:t>
                </a:r>
              </a:p>
            </c:rich>
          </c:tx>
          <c:layout>
            <c:manualLayout>
              <c:xMode val="edge"/>
              <c:yMode val="edge"/>
              <c:x val="0.45327147409891477"/>
              <c:y val="0.9441898534573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856"/>
        <c:crosses val="autoZero"/>
        <c:auto val="1"/>
        <c:lblAlgn val="ctr"/>
        <c:lblOffset val="100"/>
        <c:noMultiLvlLbl val="0"/>
      </c:catAx>
      <c:valAx>
        <c:axId val="41728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Immissió sonora (dBA)</a:t>
                </a:r>
              </a:p>
            </c:rich>
          </c:tx>
          <c:layout>
            <c:manualLayout>
              <c:xMode val="edge"/>
              <c:yMode val="edge"/>
              <c:x val="8.1362820842592089E-3"/>
              <c:y val="0.29038969761989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2612092501198817E-2"/>
          <c:y val="0.13613896583137189"/>
          <c:w val="0.8950131317670883"/>
          <c:h val="0.70210831394999329"/>
        </c:manualLayout>
      </c:layout>
      <c:lineChart>
        <c:grouping val="standard"/>
        <c:varyColors val="0"/>
        <c:ser>
          <c:idx val="0"/>
          <c:order val="0"/>
          <c:tx>
            <c:strRef>
              <c:f>Resultats!$G$29</c:f>
              <c:strCache>
                <c:ptCount val="1"/>
                <c:pt idx="0">
                  <c:v>LAeq horari Nocturn 30/03/21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Menus!$BB$5:$BB$544</c:f>
              <c:strCache>
                <c:ptCount val="540"/>
                <c:pt idx="0">
                  <c:v>23:00</c:v>
                </c:pt>
                <c:pt idx="1">
                  <c:v>23:01</c:v>
                </c:pt>
                <c:pt idx="2">
                  <c:v>23:02</c:v>
                </c:pt>
                <c:pt idx="3">
                  <c:v>23:03</c:v>
                </c:pt>
                <c:pt idx="4">
                  <c:v>23:04</c:v>
                </c:pt>
                <c:pt idx="5">
                  <c:v>23:05</c:v>
                </c:pt>
                <c:pt idx="6">
                  <c:v>23:06</c:v>
                </c:pt>
                <c:pt idx="7">
                  <c:v>23:07</c:v>
                </c:pt>
                <c:pt idx="8">
                  <c:v>23:08</c:v>
                </c:pt>
                <c:pt idx="9">
                  <c:v>23:09</c:v>
                </c:pt>
                <c:pt idx="10">
                  <c:v>23:10</c:v>
                </c:pt>
                <c:pt idx="11">
                  <c:v>23:11</c:v>
                </c:pt>
                <c:pt idx="12">
                  <c:v>23:12</c:v>
                </c:pt>
                <c:pt idx="13">
                  <c:v>23:13</c:v>
                </c:pt>
                <c:pt idx="14">
                  <c:v>23:14</c:v>
                </c:pt>
                <c:pt idx="15">
                  <c:v>23:15</c:v>
                </c:pt>
                <c:pt idx="16">
                  <c:v>23:16</c:v>
                </c:pt>
                <c:pt idx="17">
                  <c:v>23:17</c:v>
                </c:pt>
                <c:pt idx="18">
                  <c:v>23:18</c:v>
                </c:pt>
                <c:pt idx="19">
                  <c:v>23:19</c:v>
                </c:pt>
                <c:pt idx="20">
                  <c:v>23:20</c:v>
                </c:pt>
                <c:pt idx="21">
                  <c:v>23:21</c:v>
                </c:pt>
                <c:pt idx="22">
                  <c:v>23:22</c:v>
                </c:pt>
                <c:pt idx="23">
                  <c:v>23:23</c:v>
                </c:pt>
                <c:pt idx="24">
                  <c:v>23:24</c:v>
                </c:pt>
                <c:pt idx="25">
                  <c:v>23:25</c:v>
                </c:pt>
                <c:pt idx="26">
                  <c:v>23:26</c:v>
                </c:pt>
                <c:pt idx="27">
                  <c:v>23:27</c:v>
                </c:pt>
                <c:pt idx="28">
                  <c:v>23:28</c:v>
                </c:pt>
                <c:pt idx="29">
                  <c:v>23:29</c:v>
                </c:pt>
                <c:pt idx="30">
                  <c:v>23:30</c:v>
                </c:pt>
                <c:pt idx="31">
                  <c:v>23:31</c:v>
                </c:pt>
                <c:pt idx="32">
                  <c:v>23:32</c:v>
                </c:pt>
                <c:pt idx="33">
                  <c:v>23:33</c:v>
                </c:pt>
                <c:pt idx="34">
                  <c:v>23:34</c:v>
                </c:pt>
                <c:pt idx="35">
                  <c:v>23:35</c:v>
                </c:pt>
                <c:pt idx="36">
                  <c:v>23:36</c:v>
                </c:pt>
                <c:pt idx="37">
                  <c:v>23:37</c:v>
                </c:pt>
                <c:pt idx="38">
                  <c:v>23:38</c:v>
                </c:pt>
                <c:pt idx="39">
                  <c:v>23:39</c:v>
                </c:pt>
                <c:pt idx="40">
                  <c:v>23:40</c:v>
                </c:pt>
                <c:pt idx="41">
                  <c:v>23:41</c:v>
                </c:pt>
                <c:pt idx="42">
                  <c:v>23:42</c:v>
                </c:pt>
                <c:pt idx="43">
                  <c:v>23:43</c:v>
                </c:pt>
                <c:pt idx="44">
                  <c:v>23:44</c:v>
                </c:pt>
                <c:pt idx="45">
                  <c:v>23:45</c:v>
                </c:pt>
                <c:pt idx="46">
                  <c:v>23:46</c:v>
                </c:pt>
                <c:pt idx="47">
                  <c:v>23:47</c:v>
                </c:pt>
                <c:pt idx="48">
                  <c:v>23:48</c:v>
                </c:pt>
                <c:pt idx="49">
                  <c:v>23:49</c:v>
                </c:pt>
                <c:pt idx="50">
                  <c:v>23:50</c:v>
                </c:pt>
                <c:pt idx="51">
                  <c:v>23:51</c:v>
                </c:pt>
                <c:pt idx="52">
                  <c:v>23:52</c:v>
                </c:pt>
                <c:pt idx="53">
                  <c:v>23:53</c:v>
                </c:pt>
                <c:pt idx="54">
                  <c:v>23:54</c:v>
                </c:pt>
                <c:pt idx="55">
                  <c:v>23:55</c:v>
                </c:pt>
                <c:pt idx="56">
                  <c:v>23:56</c:v>
                </c:pt>
                <c:pt idx="57">
                  <c:v>23:57</c:v>
                </c:pt>
                <c:pt idx="58">
                  <c:v>23:58</c:v>
                </c:pt>
                <c:pt idx="59">
                  <c:v>23:59</c:v>
                </c:pt>
                <c:pt idx="60">
                  <c:v>00:00</c:v>
                </c:pt>
                <c:pt idx="61">
                  <c:v>00:01</c:v>
                </c:pt>
                <c:pt idx="62">
                  <c:v>00:02</c:v>
                </c:pt>
                <c:pt idx="63">
                  <c:v>00:03</c:v>
                </c:pt>
                <c:pt idx="64">
                  <c:v>00:04</c:v>
                </c:pt>
                <c:pt idx="65">
                  <c:v>00:05</c:v>
                </c:pt>
                <c:pt idx="66">
                  <c:v>00:06</c:v>
                </c:pt>
                <c:pt idx="67">
                  <c:v>00:07</c:v>
                </c:pt>
                <c:pt idx="68">
                  <c:v>00:08</c:v>
                </c:pt>
                <c:pt idx="69">
                  <c:v>00:09</c:v>
                </c:pt>
                <c:pt idx="70">
                  <c:v>00:10</c:v>
                </c:pt>
                <c:pt idx="71">
                  <c:v>00:11</c:v>
                </c:pt>
                <c:pt idx="72">
                  <c:v>00:12</c:v>
                </c:pt>
                <c:pt idx="73">
                  <c:v>00:13</c:v>
                </c:pt>
                <c:pt idx="74">
                  <c:v>00:14</c:v>
                </c:pt>
                <c:pt idx="75">
                  <c:v>00:15</c:v>
                </c:pt>
                <c:pt idx="76">
                  <c:v>00:16</c:v>
                </c:pt>
                <c:pt idx="77">
                  <c:v>00:17</c:v>
                </c:pt>
                <c:pt idx="78">
                  <c:v>00:18</c:v>
                </c:pt>
                <c:pt idx="79">
                  <c:v>00:19</c:v>
                </c:pt>
                <c:pt idx="80">
                  <c:v>00:20</c:v>
                </c:pt>
                <c:pt idx="81">
                  <c:v>00:21</c:v>
                </c:pt>
                <c:pt idx="82">
                  <c:v>00:22</c:v>
                </c:pt>
                <c:pt idx="83">
                  <c:v>00:23</c:v>
                </c:pt>
                <c:pt idx="84">
                  <c:v>00:24</c:v>
                </c:pt>
                <c:pt idx="85">
                  <c:v>00:25</c:v>
                </c:pt>
                <c:pt idx="86">
                  <c:v>00:26</c:v>
                </c:pt>
                <c:pt idx="87">
                  <c:v>00:27</c:v>
                </c:pt>
                <c:pt idx="88">
                  <c:v>00:28</c:v>
                </c:pt>
                <c:pt idx="89">
                  <c:v>00:29</c:v>
                </c:pt>
                <c:pt idx="90">
                  <c:v>00:30</c:v>
                </c:pt>
                <c:pt idx="91">
                  <c:v>00:31</c:v>
                </c:pt>
                <c:pt idx="92">
                  <c:v>00:32</c:v>
                </c:pt>
                <c:pt idx="93">
                  <c:v>00:33</c:v>
                </c:pt>
                <c:pt idx="94">
                  <c:v>00:34</c:v>
                </c:pt>
                <c:pt idx="95">
                  <c:v>00:35</c:v>
                </c:pt>
                <c:pt idx="96">
                  <c:v>00:36</c:v>
                </c:pt>
                <c:pt idx="97">
                  <c:v>00:37</c:v>
                </c:pt>
                <c:pt idx="98">
                  <c:v>00:38</c:v>
                </c:pt>
                <c:pt idx="99">
                  <c:v>00:39</c:v>
                </c:pt>
                <c:pt idx="100">
                  <c:v>00:40</c:v>
                </c:pt>
                <c:pt idx="101">
                  <c:v>00:41</c:v>
                </c:pt>
                <c:pt idx="102">
                  <c:v>00:42</c:v>
                </c:pt>
                <c:pt idx="103">
                  <c:v>00:43</c:v>
                </c:pt>
                <c:pt idx="104">
                  <c:v>00:44</c:v>
                </c:pt>
                <c:pt idx="105">
                  <c:v>00:45</c:v>
                </c:pt>
                <c:pt idx="106">
                  <c:v>00:46</c:v>
                </c:pt>
                <c:pt idx="107">
                  <c:v>00:47</c:v>
                </c:pt>
                <c:pt idx="108">
                  <c:v>00:48</c:v>
                </c:pt>
                <c:pt idx="109">
                  <c:v>00:49</c:v>
                </c:pt>
                <c:pt idx="110">
                  <c:v>00:50</c:v>
                </c:pt>
                <c:pt idx="111">
                  <c:v>00:51</c:v>
                </c:pt>
                <c:pt idx="112">
                  <c:v>00:52</c:v>
                </c:pt>
                <c:pt idx="113">
                  <c:v>00:53</c:v>
                </c:pt>
                <c:pt idx="114">
                  <c:v>00:54</c:v>
                </c:pt>
                <c:pt idx="115">
                  <c:v>00:55</c:v>
                </c:pt>
                <c:pt idx="116">
                  <c:v>00:56</c:v>
                </c:pt>
                <c:pt idx="117">
                  <c:v>00:57</c:v>
                </c:pt>
                <c:pt idx="118">
                  <c:v>00:58</c:v>
                </c:pt>
                <c:pt idx="119">
                  <c:v>00:59</c:v>
                </c:pt>
                <c:pt idx="120">
                  <c:v>00:00</c:v>
                </c:pt>
                <c:pt idx="121">
                  <c:v>00:01</c:v>
                </c:pt>
                <c:pt idx="122">
                  <c:v>00:02</c:v>
                </c:pt>
                <c:pt idx="123">
                  <c:v>00:03</c:v>
                </c:pt>
                <c:pt idx="124">
                  <c:v>00:04</c:v>
                </c:pt>
                <c:pt idx="125">
                  <c:v>00:05</c:v>
                </c:pt>
                <c:pt idx="126">
                  <c:v>00:06</c:v>
                </c:pt>
                <c:pt idx="127">
                  <c:v>00:07</c:v>
                </c:pt>
                <c:pt idx="128">
                  <c:v>00:08</c:v>
                </c:pt>
                <c:pt idx="129">
                  <c:v>00:09</c:v>
                </c:pt>
                <c:pt idx="130">
                  <c:v>00:10</c:v>
                </c:pt>
                <c:pt idx="131">
                  <c:v>00:11</c:v>
                </c:pt>
                <c:pt idx="132">
                  <c:v>00:12</c:v>
                </c:pt>
                <c:pt idx="133">
                  <c:v>00:13</c:v>
                </c:pt>
                <c:pt idx="134">
                  <c:v>00:14</c:v>
                </c:pt>
                <c:pt idx="135">
                  <c:v>00:15</c:v>
                </c:pt>
                <c:pt idx="136">
                  <c:v>00:16</c:v>
                </c:pt>
                <c:pt idx="137">
                  <c:v>00:17</c:v>
                </c:pt>
                <c:pt idx="138">
                  <c:v>00:18</c:v>
                </c:pt>
                <c:pt idx="139">
                  <c:v>00:19</c:v>
                </c:pt>
                <c:pt idx="140">
                  <c:v>00:20</c:v>
                </c:pt>
                <c:pt idx="141">
                  <c:v>00:21</c:v>
                </c:pt>
                <c:pt idx="142">
                  <c:v>00:22</c:v>
                </c:pt>
                <c:pt idx="143">
                  <c:v>00:23</c:v>
                </c:pt>
                <c:pt idx="144">
                  <c:v>00:24</c:v>
                </c:pt>
                <c:pt idx="145">
                  <c:v>00:25</c:v>
                </c:pt>
                <c:pt idx="146">
                  <c:v>00:26</c:v>
                </c:pt>
                <c:pt idx="147">
                  <c:v>00:27</c:v>
                </c:pt>
                <c:pt idx="148">
                  <c:v>00:28</c:v>
                </c:pt>
                <c:pt idx="149">
                  <c:v>00:29</c:v>
                </c:pt>
                <c:pt idx="150">
                  <c:v>00:30</c:v>
                </c:pt>
                <c:pt idx="151">
                  <c:v>00:31</c:v>
                </c:pt>
                <c:pt idx="152">
                  <c:v>00:32</c:v>
                </c:pt>
                <c:pt idx="153">
                  <c:v>00:33</c:v>
                </c:pt>
                <c:pt idx="154">
                  <c:v>00:34</c:v>
                </c:pt>
                <c:pt idx="155">
                  <c:v>00:35</c:v>
                </c:pt>
                <c:pt idx="156">
                  <c:v>00:36</c:v>
                </c:pt>
                <c:pt idx="157">
                  <c:v>00:37</c:v>
                </c:pt>
                <c:pt idx="158">
                  <c:v>00:38</c:v>
                </c:pt>
                <c:pt idx="159">
                  <c:v>00:39</c:v>
                </c:pt>
                <c:pt idx="160">
                  <c:v>00:40</c:v>
                </c:pt>
                <c:pt idx="161">
                  <c:v>00:41</c:v>
                </c:pt>
                <c:pt idx="162">
                  <c:v>00:42</c:v>
                </c:pt>
                <c:pt idx="163">
                  <c:v>00:43</c:v>
                </c:pt>
                <c:pt idx="164">
                  <c:v>00:44</c:v>
                </c:pt>
                <c:pt idx="165">
                  <c:v>00:45</c:v>
                </c:pt>
                <c:pt idx="166">
                  <c:v>00:46</c:v>
                </c:pt>
                <c:pt idx="167">
                  <c:v>00:47</c:v>
                </c:pt>
                <c:pt idx="168">
                  <c:v>00:48</c:v>
                </c:pt>
                <c:pt idx="169">
                  <c:v>00:49</c:v>
                </c:pt>
                <c:pt idx="170">
                  <c:v>00:50</c:v>
                </c:pt>
                <c:pt idx="171">
                  <c:v>00:51</c:v>
                </c:pt>
                <c:pt idx="172">
                  <c:v>00:52</c:v>
                </c:pt>
                <c:pt idx="173">
                  <c:v>00:53</c:v>
                </c:pt>
                <c:pt idx="174">
                  <c:v>00:54</c:v>
                </c:pt>
                <c:pt idx="175">
                  <c:v>00:55</c:v>
                </c:pt>
                <c:pt idx="176">
                  <c:v>00:56</c:v>
                </c:pt>
                <c:pt idx="177">
                  <c:v>00:57</c:v>
                </c:pt>
                <c:pt idx="178">
                  <c:v>00:58</c:v>
                </c:pt>
                <c:pt idx="179">
                  <c:v>00:59</c:v>
                </c:pt>
                <c:pt idx="180">
                  <c:v>01:00</c:v>
                </c:pt>
                <c:pt idx="181">
                  <c:v>01:01</c:v>
                </c:pt>
                <c:pt idx="182">
                  <c:v>01:02</c:v>
                </c:pt>
                <c:pt idx="183">
                  <c:v>01:03</c:v>
                </c:pt>
                <c:pt idx="184">
                  <c:v>01:04</c:v>
                </c:pt>
                <c:pt idx="185">
                  <c:v>01:05</c:v>
                </c:pt>
                <c:pt idx="186">
                  <c:v>01:06</c:v>
                </c:pt>
                <c:pt idx="187">
                  <c:v>01:07</c:v>
                </c:pt>
                <c:pt idx="188">
                  <c:v>01:08</c:v>
                </c:pt>
                <c:pt idx="189">
                  <c:v>01:09</c:v>
                </c:pt>
                <c:pt idx="190">
                  <c:v>01:10</c:v>
                </c:pt>
                <c:pt idx="191">
                  <c:v>01:11</c:v>
                </c:pt>
                <c:pt idx="192">
                  <c:v>01:12</c:v>
                </c:pt>
                <c:pt idx="193">
                  <c:v>01:13</c:v>
                </c:pt>
                <c:pt idx="194">
                  <c:v>01:14</c:v>
                </c:pt>
                <c:pt idx="195">
                  <c:v>01:15</c:v>
                </c:pt>
                <c:pt idx="196">
                  <c:v>01:16</c:v>
                </c:pt>
                <c:pt idx="197">
                  <c:v>01:17</c:v>
                </c:pt>
                <c:pt idx="198">
                  <c:v>01:18</c:v>
                </c:pt>
                <c:pt idx="199">
                  <c:v>01:19</c:v>
                </c:pt>
                <c:pt idx="200">
                  <c:v>01:20</c:v>
                </c:pt>
                <c:pt idx="201">
                  <c:v>01:21</c:v>
                </c:pt>
                <c:pt idx="202">
                  <c:v>01:22</c:v>
                </c:pt>
                <c:pt idx="203">
                  <c:v>01:23</c:v>
                </c:pt>
                <c:pt idx="204">
                  <c:v>01:24</c:v>
                </c:pt>
                <c:pt idx="205">
                  <c:v>01:25</c:v>
                </c:pt>
                <c:pt idx="206">
                  <c:v>01:26</c:v>
                </c:pt>
                <c:pt idx="207">
                  <c:v>01:27</c:v>
                </c:pt>
                <c:pt idx="208">
                  <c:v>01:28</c:v>
                </c:pt>
                <c:pt idx="209">
                  <c:v>01:29</c:v>
                </c:pt>
                <c:pt idx="210">
                  <c:v>01:30</c:v>
                </c:pt>
                <c:pt idx="211">
                  <c:v>01:31</c:v>
                </c:pt>
                <c:pt idx="212">
                  <c:v>01:32</c:v>
                </c:pt>
                <c:pt idx="213">
                  <c:v>01:33</c:v>
                </c:pt>
                <c:pt idx="214">
                  <c:v>01:34</c:v>
                </c:pt>
                <c:pt idx="215">
                  <c:v>01:35</c:v>
                </c:pt>
                <c:pt idx="216">
                  <c:v>01:36</c:v>
                </c:pt>
                <c:pt idx="217">
                  <c:v>01:37</c:v>
                </c:pt>
                <c:pt idx="218">
                  <c:v>01:38</c:v>
                </c:pt>
                <c:pt idx="219">
                  <c:v>01:39</c:v>
                </c:pt>
                <c:pt idx="220">
                  <c:v>01:40</c:v>
                </c:pt>
                <c:pt idx="221">
                  <c:v>01:41</c:v>
                </c:pt>
                <c:pt idx="222">
                  <c:v>01:42</c:v>
                </c:pt>
                <c:pt idx="223">
                  <c:v>01:43</c:v>
                </c:pt>
                <c:pt idx="224">
                  <c:v>01:44</c:v>
                </c:pt>
                <c:pt idx="225">
                  <c:v>01:45</c:v>
                </c:pt>
                <c:pt idx="226">
                  <c:v>01:46</c:v>
                </c:pt>
                <c:pt idx="227">
                  <c:v>01:47</c:v>
                </c:pt>
                <c:pt idx="228">
                  <c:v>01:48</c:v>
                </c:pt>
                <c:pt idx="229">
                  <c:v>01:49</c:v>
                </c:pt>
                <c:pt idx="230">
                  <c:v>01:50</c:v>
                </c:pt>
                <c:pt idx="231">
                  <c:v>01:51</c:v>
                </c:pt>
                <c:pt idx="232">
                  <c:v>01:52</c:v>
                </c:pt>
                <c:pt idx="233">
                  <c:v>01:53</c:v>
                </c:pt>
                <c:pt idx="234">
                  <c:v>01:54</c:v>
                </c:pt>
                <c:pt idx="235">
                  <c:v>01:55</c:v>
                </c:pt>
                <c:pt idx="236">
                  <c:v>01:56</c:v>
                </c:pt>
                <c:pt idx="237">
                  <c:v>01:57</c:v>
                </c:pt>
                <c:pt idx="238">
                  <c:v>01:58</c:v>
                </c:pt>
                <c:pt idx="239">
                  <c:v>01:59</c:v>
                </c:pt>
                <c:pt idx="240">
                  <c:v>02:00</c:v>
                </c:pt>
                <c:pt idx="241">
                  <c:v>02:01</c:v>
                </c:pt>
                <c:pt idx="242">
                  <c:v>02:02</c:v>
                </c:pt>
                <c:pt idx="243">
                  <c:v>02:03</c:v>
                </c:pt>
                <c:pt idx="244">
                  <c:v>02:04</c:v>
                </c:pt>
                <c:pt idx="245">
                  <c:v>02:05</c:v>
                </c:pt>
                <c:pt idx="246">
                  <c:v>02:06</c:v>
                </c:pt>
                <c:pt idx="247">
                  <c:v>02:07</c:v>
                </c:pt>
                <c:pt idx="248">
                  <c:v>02:08</c:v>
                </c:pt>
                <c:pt idx="249">
                  <c:v>02:09</c:v>
                </c:pt>
                <c:pt idx="250">
                  <c:v>02:10</c:v>
                </c:pt>
                <c:pt idx="251">
                  <c:v>02:11</c:v>
                </c:pt>
                <c:pt idx="252">
                  <c:v>02:12</c:v>
                </c:pt>
                <c:pt idx="253">
                  <c:v>02:13</c:v>
                </c:pt>
                <c:pt idx="254">
                  <c:v>02:14</c:v>
                </c:pt>
                <c:pt idx="255">
                  <c:v>02:15</c:v>
                </c:pt>
                <c:pt idx="256">
                  <c:v>02:16</c:v>
                </c:pt>
                <c:pt idx="257">
                  <c:v>02:17</c:v>
                </c:pt>
                <c:pt idx="258">
                  <c:v>02:18</c:v>
                </c:pt>
                <c:pt idx="259">
                  <c:v>02:19</c:v>
                </c:pt>
                <c:pt idx="260">
                  <c:v>02:20</c:v>
                </c:pt>
                <c:pt idx="261">
                  <c:v>02:21</c:v>
                </c:pt>
                <c:pt idx="262">
                  <c:v>02:22</c:v>
                </c:pt>
                <c:pt idx="263">
                  <c:v>02:23</c:v>
                </c:pt>
                <c:pt idx="264">
                  <c:v>02:24</c:v>
                </c:pt>
                <c:pt idx="265">
                  <c:v>02:25</c:v>
                </c:pt>
                <c:pt idx="266">
                  <c:v>02:26</c:v>
                </c:pt>
                <c:pt idx="267">
                  <c:v>02:27</c:v>
                </c:pt>
                <c:pt idx="268">
                  <c:v>02:28</c:v>
                </c:pt>
                <c:pt idx="269">
                  <c:v>02:29</c:v>
                </c:pt>
                <c:pt idx="270">
                  <c:v>02:30</c:v>
                </c:pt>
                <c:pt idx="271">
                  <c:v>02:31</c:v>
                </c:pt>
                <c:pt idx="272">
                  <c:v>02:32</c:v>
                </c:pt>
                <c:pt idx="273">
                  <c:v>02:33</c:v>
                </c:pt>
                <c:pt idx="274">
                  <c:v>02:34</c:v>
                </c:pt>
                <c:pt idx="275">
                  <c:v>02:35</c:v>
                </c:pt>
                <c:pt idx="276">
                  <c:v>02:36</c:v>
                </c:pt>
                <c:pt idx="277">
                  <c:v>02:37</c:v>
                </c:pt>
                <c:pt idx="278">
                  <c:v>02:38</c:v>
                </c:pt>
                <c:pt idx="279">
                  <c:v>02:39</c:v>
                </c:pt>
                <c:pt idx="280">
                  <c:v>02:40</c:v>
                </c:pt>
                <c:pt idx="281">
                  <c:v>02:41</c:v>
                </c:pt>
                <c:pt idx="282">
                  <c:v>02:42</c:v>
                </c:pt>
                <c:pt idx="283">
                  <c:v>02:43</c:v>
                </c:pt>
                <c:pt idx="284">
                  <c:v>02:44</c:v>
                </c:pt>
                <c:pt idx="285">
                  <c:v>02:45</c:v>
                </c:pt>
                <c:pt idx="286">
                  <c:v>02:46</c:v>
                </c:pt>
                <c:pt idx="287">
                  <c:v>02:47</c:v>
                </c:pt>
                <c:pt idx="288">
                  <c:v>02:48</c:v>
                </c:pt>
                <c:pt idx="289">
                  <c:v>02:49</c:v>
                </c:pt>
                <c:pt idx="290">
                  <c:v>02:50</c:v>
                </c:pt>
                <c:pt idx="291">
                  <c:v>02:51</c:v>
                </c:pt>
                <c:pt idx="292">
                  <c:v>02:52</c:v>
                </c:pt>
                <c:pt idx="293">
                  <c:v>02:53</c:v>
                </c:pt>
                <c:pt idx="294">
                  <c:v>02:54</c:v>
                </c:pt>
                <c:pt idx="295">
                  <c:v>02:55</c:v>
                </c:pt>
                <c:pt idx="296">
                  <c:v>02:56</c:v>
                </c:pt>
                <c:pt idx="297">
                  <c:v>02:57</c:v>
                </c:pt>
                <c:pt idx="298">
                  <c:v>02:58</c:v>
                </c:pt>
                <c:pt idx="299">
                  <c:v>02:59</c:v>
                </c:pt>
                <c:pt idx="300">
                  <c:v>03:00</c:v>
                </c:pt>
                <c:pt idx="301">
                  <c:v>03:01</c:v>
                </c:pt>
                <c:pt idx="302">
                  <c:v>03:02</c:v>
                </c:pt>
                <c:pt idx="303">
                  <c:v>03:03</c:v>
                </c:pt>
                <c:pt idx="304">
                  <c:v>03:04</c:v>
                </c:pt>
                <c:pt idx="305">
                  <c:v>03:05</c:v>
                </c:pt>
                <c:pt idx="306">
                  <c:v>03:06</c:v>
                </c:pt>
                <c:pt idx="307">
                  <c:v>03:07</c:v>
                </c:pt>
                <c:pt idx="308">
                  <c:v>03:08</c:v>
                </c:pt>
                <c:pt idx="309">
                  <c:v>03:09</c:v>
                </c:pt>
                <c:pt idx="310">
                  <c:v>03:10</c:v>
                </c:pt>
                <c:pt idx="311">
                  <c:v>03:11</c:v>
                </c:pt>
                <c:pt idx="312">
                  <c:v>03:12</c:v>
                </c:pt>
                <c:pt idx="313">
                  <c:v>03:13</c:v>
                </c:pt>
                <c:pt idx="314">
                  <c:v>03:14</c:v>
                </c:pt>
                <c:pt idx="315">
                  <c:v>03:15</c:v>
                </c:pt>
                <c:pt idx="316">
                  <c:v>03:16</c:v>
                </c:pt>
                <c:pt idx="317">
                  <c:v>03:17</c:v>
                </c:pt>
                <c:pt idx="318">
                  <c:v>03:18</c:v>
                </c:pt>
                <c:pt idx="319">
                  <c:v>03:19</c:v>
                </c:pt>
                <c:pt idx="320">
                  <c:v>03:20</c:v>
                </c:pt>
                <c:pt idx="321">
                  <c:v>03:21</c:v>
                </c:pt>
                <c:pt idx="322">
                  <c:v>03:22</c:v>
                </c:pt>
                <c:pt idx="323">
                  <c:v>03:23</c:v>
                </c:pt>
                <c:pt idx="324">
                  <c:v>03:24</c:v>
                </c:pt>
                <c:pt idx="325">
                  <c:v>03:25</c:v>
                </c:pt>
                <c:pt idx="326">
                  <c:v>03:26</c:v>
                </c:pt>
                <c:pt idx="327">
                  <c:v>03:27</c:v>
                </c:pt>
                <c:pt idx="328">
                  <c:v>03:28</c:v>
                </c:pt>
                <c:pt idx="329">
                  <c:v>03:29</c:v>
                </c:pt>
                <c:pt idx="330">
                  <c:v>03:30</c:v>
                </c:pt>
                <c:pt idx="331">
                  <c:v>03:31</c:v>
                </c:pt>
                <c:pt idx="332">
                  <c:v>03:32</c:v>
                </c:pt>
                <c:pt idx="333">
                  <c:v>03:33</c:v>
                </c:pt>
                <c:pt idx="334">
                  <c:v>03:34</c:v>
                </c:pt>
                <c:pt idx="335">
                  <c:v>03:35</c:v>
                </c:pt>
                <c:pt idx="336">
                  <c:v>03:36</c:v>
                </c:pt>
                <c:pt idx="337">
                  <c:v>03:37</c:v>
                </c:pt>
                <c:pt idx="338">
                  <c:v>03:38</c:v>
                </c:pt>
                <c:pt idx="339">
                  <c:v>03:39</c:v>
                </c:pt>
                <c:pt idx="340">
                  <c:v>03:40</c:v>
                </c:pt>
                <c:pt idx="341">
                  <c:v>03:41</c:v>
                </c:pt>
                <c:pt idx="342">
                  <c:v>03:42</c:v>
                </c:pt>
                <c:pt idx="343">
                  <c:v>03:43</c:v>
                </c:pt>
                <c:pt idx="344">
                  <c:v>03:44</c:v>
                </c:pt>
                <c:pt idx="345">
                  <c:v>03:45</c:v>
                </c:pt>
                <c:pt idx="346">
                  <c:v>03:46</c:v>
                </c:pt>
                <c:pt idx="347">
                  <c:v>03:47</c:v>
                </c:pt>
                <c:pt idx="348">
                  <c:v>03:48</c:v>
                </c:pt>
                <c:pt idx="349">
                  <c:v>03:49</c:v>
                </c:pt>
                <c:pt idx="350">
                  <c:v>03:50</c:v>
                </c:pt>
                <c:pt idx="351">
                  <c:v>03:51</c:v>
                </c:pt>
                <c:pt idx="352">
                  <c:v>03:52</c:v>
                </c:pt>
                <c:pt idx="353">
                  <c:v>03:53</c:v>
                </c:pt>
                <c:pt idx="354">
                  <c:v>03:54</c:v>
                </c:pt>
                <c:pt idx="355">
                  <c:v>03:55</c:v>
                </c:pt>
                <c:pt idx="356">
                  <c:v>03:56</c:v>
                </c:pt>
                <c:pt idx="357">
                  <c:v>03:57</c:v>
                </c:pt>
                <c:pt idx="358">
                  <c:v>03:58</c:v>
                </c:pt>
                <c:pt idx="359">
                  <c:v>03:59</c:v>
                </c:pt>
                <c:pt idx="360">
                  <c:v>04:00</c:v>
                </c:pt>
                <c:pt idx="361">
                  <c:v>04:01</c:v>
                </c:pt>
                <c:pt idx="362">
                  <c:v>04:02</c:v>
                </c:pt>
                <c:pt idx="363">
                  <c:v>04:03</c:v>
                </c:pt>
                <c:pt idx="364">
                  <c:v>04:04</c:v>
                </c:pt>
                <c:pt idx="365">
                  <c:v>04:05</c:v>
                </c:pt>
                <c:pt idx="366">
                  <c:v>04:06</c:v>
                </c:pt>
                <c:pt idx="367">
                  <c:v>04:07</c:v>
                </c:pt>
                <c:pt idx="368">
                  <c:v>04:08</c:v>
                </c:pt>
                <c:pt idx="369">
                  <c:v>04:09</c:v>
                </c:pt>
                <c:pt idx="370">
                  <c:v>04:10</c:v>
                </c:pt>
                <c:pt idx="371">
                  <c:v>04:11</c:v>
                </c:pt>
                <c:pt idx="372">
                  <c:v>04:12</c:v>
                </c:pt>
                <c:pt idx="373">
                  <c:v>04:13</c:v>
                </c:pt>
                <c:pt idx="374">
                  <c:v>04:14</c:v>
                </c:pt>
                <c:pt idx="375">
                  <c:v>04:15</c:v>
                </c:pt>
                <c:pt idx="376">
                  <c:v>04:16</c:v>
                </c:pt>
                <c:pt idx="377">
                  <c:v>04:17</c:v>
                </c:pt>
                <c:pt idx="378">
                  <c:v>04:18</c:v>
                </c:pt>
                <c:pt idx="379">
                  <c:v>04:19</c:v>
                </c:pt>
                <c:pt idx="380">
                  <c:v>04:20</c:v>
                </c:pt>
                <c:pt idx="381">
                  <c:v>04:21</c:v>
                </c:pt>
                <c:pt idx="382">
                  <c:v>04:22</c:v>
                </c:pt>
                <c:pt idx="383">
                  <c:v>04:23</c:v>
                </c:pt>
                <c:pt idx="384">
                  <c:v>04:24</c:v>
                </c:pt>
                <c:pt idx="385">
                  <c:v>04:25</c:v>
                </c:pt>
                <c:pt idx="386">
                  <c:v>04:26</c:v>
                </c:pt>
                <c:pt idx="387">
                  <c:v>04:27</c:v>
                </c:pt>
                <c:pt idx="388">
                  <c:v>04:28</c:v>
                </c:pt>
                <c:pt idx="389">
                  <c:v>04:29</c:v>
                </c:pt>
                <c:pt idx="390">
                  <c:v>04:30</c:v>
                </c:pt>
                <c:pt idx="391">
                  <c:v>04:31</c:v>
                </c:pt>
                <c:pt idx="392">
                  <c:v>04:32</c:v>
                </c:pt>
                <c:pt idx="393">
                  <c:v>04:33</c:v>
                </c:pt>
                <c:pt idx="394">
                  <c:v>04:34</c:v>
                </c:pt>
                <c:pt idx="395">
                  <c:v>04:35</c:v>
                </c:pt>
                <c:pt idx="396">
                  <c:v>04:36</c:v>
                </c:pt>
                <c:pt idx="397">
                  <c:v>04:37</c:v>
                </c:pt>
                <c:pt idx="398">
                  <c:v>04:38</c:v>
                </c:pt>
                <c:pt idx="399">
                  <c:v>04:39</c:v>
                </c:pt>
                <c:pt idx="400">
                  <c:v>04:40</c:v>
                </c:pt>
                <c:pt idx="401">
                  <c:v>04:41</c:v>
                </c:pt>
                <c:pt idx="402">
                  <c:v>04:42</c:v>
                </c:pt>
                <c:pt idx="403">
                  <c:v>04:43</c:v>
                </c:pt>
                <c:pt idx="404">
                  <c:v>04:44</c:v>
                </c:pt>
                <c:pt idx="405">
                  <c:v>04:45</c:v>
                </c:pt>
                <c:pt idx="406">
                  <c:v>04:46</c:v>
                </c:pt>
                <c:pt idx="407">
                  <c:v>04:47</c:v>
                </c:pt>
                <c:pt idx="408">
                  <c:v>04:48</c:v>
                </c:pt>
                <c:pt idx="409">
                  <c:v>04:49</c:v>
                </c:pt>
                <c:pt idx="410">
                  <c:v>04:50</c:v>
                </c:pt>
                <c:pt idx="411">
                  <c:v>04:51</c:v>
                </c:pt>
                <c:pt idx="412">
                  <c:v>04:52</c:v>
                </c:pt>
                <c:pt idx="413">
                  <c:v>04:53</c:v>
                </c:pt>
                <c:pt idx="414">
                  <c:v>04:54</c:v>
                </c:pt>
                <c:pt idx="415">
                  <c:v>04:55</c:v>
                </c:pt>
                <c:pt idx="416">
                  <c:v>04:56</c:v>
                </c:pt>
                <c:pt idx="417">
                  <c:v>04:57</c:v>
                </c:pt>
                <c:pt idx="418">
                  <c:v>04:58</c:v>
                </c:pt>
                <c:pt idx="419">
                  <c:v>04:59</c:v>
                </c:pt>
                <c:pt idx="420">
                  <c:v>05:00</c:v>
                </c:pt>
                <c:pt idx="421">
                  <c:v>05:01</c:v>
                </c:pt>
                <c:pt idx="422">
                  <c:v>05:02</c:v>
                </c:pt>
                <c:pt idx="423">
                  <c:v>05:03</c:v>
                </c:pt>
                <c:pt idx="424">
                  <c:v>05:04</c:v>
                </c:pt>
                <c:pt idx="425">
                  <c:v>05:05</c:v>
                </c:pt>
                <c:pt idx="426">
                  <c:v>05:06</c:v>
                </c:pt>
                <c:pt idx="427">
                  <c:v>05:07</c:v>
                </c:pt>
                <c:pt idx="428">
                  <c:v>05:08</c:v>
                </c:pt>
                <c:pt idx="429">
                  <c:v>05:09</c:v>
                </c:pt>
                <c:pt idx="430">
                  <c:v>05:10</c:v>
                </c:pt>
                <c:pt idx="431">
                  <c:v>05:11</c:v>
                </c:pt>
                <c:pt idx="432">
                  <c:v>05:12</c:v>
                </c:pt>
                <c:pt idx="433">
                  <c:v>05:13</c:v>
                </c:pt>
                <c:pt idx="434">
                  <c:v>05:14</c:v>
                </c:pt>
                <c:pt idx="435">
                  <c:v>05:15</c:v>
                </c:pt>
                <c:pt idx="436">
                  <c:v>05:16</c:v>
                </c:pt>
                <c:pt idx="437">
                  <c:v>05:17</c:v>
                </c:pt>
                <c:pt idx="438">
                  <c:v>05:18</c:v>
                </c:pt>
                <c:pt idx="439">
                  <c:v>05:19</c:v>
                </c:pt>
                <c:pt idx="440">
                  <c:v>05:20</c:v>
                </c:pt>
                <c:pt idx="441">
                  <c:v>05:21</c:v>
                </c:pt>
                <c:pt idx="442">
                  <c:v>05:22</c:v>
                </c:pt>
                <c:pt idx="443">
                  <c:v>05:23</c:v>
                </c:pt>
                <c:pt idx="444">
                  <c:v>05:24</c:v>
                </c:pt>
                <c:pt idx="445">
                  <c:v>05:25</c:v>
                </c:pt>
                <c:pt idx="446">
                  <c:v>05:26</c:v>
                </c:pt>
                <c:pt idx="447">
                  <c:v>05:27</c:v>
                </c:pt>
                <c:pt idx="448">
                  <c:v>05:28</c:v>
                </c:pt>
                <c:pt idx="449">
                  <c:v>05:29</c:v>
                </c:pt>
                <c:pt idx="450">
                  <c:v>05:30</c:v>
                </c:pt>
                <c:pt idx="451">
                  <c:v>05:31</c:v>
                </c:pt>
                <c:pt idx="452">
                  <c:v>05:32</c:v>
                </c:pt>
                <c:pt idx="453">
                  <c:v>05:33</c:v>
                </c:pt>
                <c:pt idx="454">
                  <c:v>05:34</c:v>
                </c:pt>
                <c:pt idx="455">
                  <c:v>05:35</c:v>
                </c:pt>
                <c:pt idx="456">
                  <c:v>05:36</c:v>
                </c:pt>
                <c:pt idx="457">
                  <c:v>05:37</c:v>
                </c:pt>
                <c:pt idx="458">
                  <c:v>05:38</c:v>
                </c:pt>
                <c:pt idx="459">
                  <c:v>05:39</c:v>
                </c:pt>
                <c:pt idx="460">
                  <c:v>05:40</c:v>
                </c:pt>
                <c:pt idx="461">
                  <c:v>05:41</c:v>
                </c:pt>
                <c:pt idx="462">
                  <c:v>05:42</c:v>
                </c:pt>
                <c:pt idx="463">
                  <c:v>05:43</c:v>
                </c:pt>
                <c:pt idx="464">
                  <c:v>05:44</c:v>
                </c:pt>
                <c:pt idx="465">
                  <c:v>05:45</c:v>
                </c:pt>
                <c:pt idx="466">
                  <c:v>05:46</c:v>
                </c:pt>
                <c:pt idx="467">
                  <c:v>05:47</c:v>
                </c:pt>
                <c:pt idx="468">
                  <c:v>05:48</c:v>
                </c:pt>
                <c:pt idx="469">
                  <c:v>05:49</c:v>
                </c:pt>
                <c:pt idx="470">
                  <c:v>05:50</c:v>
                </c:pt>
                <c:pt idx="471">
                  <c:v>05:51</c:v>
                </c:pt>
                <c:pt idx="472">
                  <c:v>05:52</c:v>
                </c:pt>
                <c:pt idx="473">
                  <c:v>05:53</c:v>
                </c:pt>
                <c:pt idx="474">
                  <c:v>05:54</c:v>
                </c:pt>
                <c:pt idx="475">
                  <c:v>05:55</c:v>
                </c:pt>
                <c:pt idx="476">
                  <c:v>05:56</c:v>
                </c:pt>
                <c:pt idx="477">
                  <c:v>05:57</c:v>
                </c:pt>
                <c:pt idx="478">
                  <c:v>05:58</c:v>
                </c:pt>
                <c:pt idx="479">
                  <c:v>05:59</c:v>
                </c:pt>
                <c:pt idx="480">
                  <c:v>06:00</c:v>
                </c:pt>
                <c:pt idx="481">
                  <c:v>06:01</c:v>
                </c:pt>
                <c:pt idx="482">
                  <c:v>06:02</c:v>
                </c:pt>
                <c:pt idx="483">
                  <c:v>06:03</c:v>
                </c:pt>
                <c:pt idx="484">
                  <c:v>06:04</c:v>
                </c:pt>
                <c:pt idx="485">
                  <c:v>06:05</c:v>
                </c:pt>
                <c:pt idx="486">
                  <c:v>06:06</c:v>
                </c:pt>
                <c:pt idx="487">
                  <c:v>06:07</c:v>
                </c:pt>
                <c:pt idx="488">
                  <c:v>06:08</c:v>
                </c:pt>
                <c:pt idx="489">
                  <c:v>06:09</c:v>
                </c:pt>
                <c:pt idx="490">
                  <c:v>06:10</c:v>
                </c:pt>
                <c:pt idx="491">
                  <c:v>06:11</c:v>
                </c:pt>
                <c:pt idx="492">
                  <c:v>06:12</c:v>
                </c:pt>
                <c:pt idx="493">
                  <c:v>06:13</c:v>
                </c:pt>
                <c:pt idx="494">
                  <c:v>06:14</c:v>
                </c:pt>
                <c:pt idx="495">
                  <c:v>06:15</c:v>
                </c:pt>
                <c:pt idx="496">
                  <c:v>06:16</c:v>
                </c:pt>
                <c:pt idx="497">
                  <c:v>06:17</c:v>
                </c:pt>
                <c:pt idx="498">
                  <c:v>06:18</c:v>
                </c:pt>
                <c:pt idx="499">
                  <c:v>06:19</c:v>
                </c:pt>
                <c:pt idx="500">
                  <c:v>06:20</c:v>
                </c:pt>
                <c:pt idx="501">
                  <c:v>06:21</c:v>
                </c:pt>
                <c:pt idx="502">
                  <c:v>06:22</c:v>
                </c:pt>
                <c:pt idx="503">
                  <c:v>06:23</c:v>
                </c:pt>
                <c:pt idx="504">
                  <c:v>06:24</c:v>
                </c:pt>
                <c:pt idx="505">
                  <c:v>06:25</c:v>
                </c:pt>
                <c:pt idx="506">
                  <c:v>06:26</c:v>
                </c:pt>
                <c:pt idx="507">
                  <c:v>06:27</c:v>
                </c:pt>
                <c:pt idx="508">
                  <c:v>06:28</c:v>
                </c:pt>
                <c:pt idx="509">
                  <c:v>06:29</c:v>
                </c:pt>
                <c:pt idx="510">
                  <c:v>06:30</c:v>
                </c:pt>
                <c:pt idx="511">
                  <c:v>06:31</c:v>
                </c:pt>
                <c:pt idx="512">
                  <c:v>06:32</c:v>
                </c:pt>
                <c:pt idx="513">
                  <c:v>06:33</c:v>
                </c:pt>
                <c:pt idx="514">
                  <c:v>06:34</c:v>
                </c:pt>
                <c:pt idx="515">
                  <c:v>06:35</c:v>
                </c:pt>
                <c:pt idx="516">
                  <c:v>06:36</c:v>
                </c:pt>
                <c:pt idx="517">
                  <c:v>06:37</c:v>
                </c:pt>
                <c:pt idx="518">
                  <c:v>06:38</c:v>
                </c:pt>
                <c:pt idx="519">
                  <c:v>06:39</c:v>
                </c:pt>
                <c:pt idx="520">
                  <c:v>06:40</c:v>
                </c:pt>
                <c:pt idx="521">
                  <c:v>06:41</c:v>
                </c:pt>
                <c:pt idx="522">
                  <c:v>06:42</c:v>
                </c:pt>
                <c:pt idx="523">
                  <c:v>06:43</c:v>
                </c:pt>
                <c:pt idx="524">
                  <c:v>06:44</c:v>
                </c:pt>
                <c:pt idx="525">
                  <c:v>06:45</c:v>
                </c:pt>
                <c:pt idx="526">
                  <c:v>06:46</c:v>
                </c:pt>
                <c:pt idx="527">
                  <c:v>06:47</c:v>
                </c:pt>
                <c:pt idx="528">
                  <c:v>06:48</c:v>
                </c:pt>
                <c:pt idx="529">
                  <c:v>06:49</c:v>
                </c:pt>
                <c:pt idx="530">
                  <c:v>06:50</c:v>
                </c:pt>
                <c:pt idx="531">
                  <c:v>06:51</c:v>
                </c:pt>
                <c:pt idx="532">
                  <c:v>06:52</c:v>
                </c:pt>
                <c:pt idx="533">
                  <c:v>06:53</c:v>
                </c:pt>
                <c:pt idx="534">
                  <c:v>06:54</c:v>
                </c:pt>
                <c:pt idx="535">
                  <c:v>06:55</c:v>
                </c:pt>
                <c:pt idx="536">
                  <c:v>06:56</c:v>
                </c:pt>
                <c:pt idx="537">
                  <c:v>06:57</c:v>
                </c:pt>
                <c:pt idx="538">
                  <c:v>06:58</c:v>
                </c:pt>
                <c:pt idx="539">
                  <c:v>06:59</c:v>
                </c:pt>
              </c:strCache>
            </c:strRef>
          </c:cat>
          <c:val>
            <c:numRef>
              <c:f>Menus!$BC$5:$BC$544</c:f>
              <c:numCache>
                <c:formatCode>General</c:formatCode>
                <c:ptCount val="5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6C-4DD9-BE7A-DE0996C90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84528"/>
        <c:axId val="417284856"/>
      </c:lineChart>
      <c:catAx>
        <c:axId val="417284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Horari</a:t>
                </a:r>
              </a:p>
            </c:rich>
          </c:tx>
          <c:layout>
            <c:manualLayout>
              <c:xMode val="edge"/>
              <c:yMode val="edge"/>
              <c:x val="0.45327147409891477"/>
              <c:y val="0.9441898534573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856"/>
        <c:crosses val="autoZero"/>
        <c:auto val="1"/>
        <c:lblAlgn val="ctr"/>
        <c:lblOffset val="100"/>
        <c:noMultiLvlLbl val="0"/>
      </c:catAx>
      <c:valAx>
        <c:axId val="41728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Immissió sonora (dBA)</a:t>
                </a:r>
              </a:p>
            </c:rich>
          </c:tx>
          <c:layout>
            <c:manualLayout>
              <c:xMode val="edge"/>
              <c:yMode val="edge"/>
              <c:x val="8.1362820842592089E-3"/>
              <c:y val="0.29038969761989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2612092501198817E-2"/>
          <c:y val="0.13613896583137189"/>
          <c:w val="0.8950131317670883"/>
          <c:h val="0.70210831394999329"/>
        </c:manualLayout>
      </c:layout>
      <c:lineChart>
        <c:grouping val="standard"/>
        <c:varyColors val="0"/>
        <c:ser>
          <c:idx val="0"/>
          <c:order val="0"/>
          <c:tx>
            <c:strRef>
              <c:f>Resultats!$G$12</c:f>
              <c:strCache>
                <c:ptCount val="1"/>
                <c:pt idx="0">
                  <c:v>LAeq horari Vespertí 30/03/21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Menus!$R$5:$R$124</c:f>
              <c:strCache>
                <c:ptCount val="120"/>
                <c:pt idx="0">
                  <c:v>21:00</c:v>
                </c:pt>
                <c:pt idx="1">
                  <c:v>21:01</c:v>
                </c:pt>
                <c:pt idx="2">
                  <c:v>21:02</c:v>
                </c:pt>
                <c:pt idx="3">
                  <c:v>21:03</c:v>
                </c:pt>
                <c:pt idx="4">
                  <c:v>21:04</c:v>
                </c:pt>
                <c:pt idx="5">
                  <c:v>21:05</c:v>
                </c:pt>
                <c:pt idx="6">
                  <c:v>21:06</c:v>
                </c:pt>
                <c:pt idx="7">
                  <c:v>21:07</c:v>
                </c:pt>
                <c:pt idx="8">
                  <c:v>21:08</c:v>
                </c:pt>
                <c:pt idx="9">
                  <c:v>21:09</c:v>
                </c:pt>
                <c:pt idx="10">
                  <c:v>21:10</c:v>
                </c:pt>
                <c:pt idx="11">
                  <c:v>21:11</c:v>
                </c:pt>
                <c:pt idx="12">
                  <c:v>21:12</c:v>
                </c:pt>
                <c:pt idx="13">
                  <c:v>21:13</c:v>
                </c:pt>
                <c:pt idx="14">
                  <c:v>21:14</c:v>
                </c:pt>
                <c:pt idx="15">
                  <c:v>21:15</c:v>
                </c:pt>
                <c:pt idx="16">
                  <c:v>21:16</c:v>
                </c:pt>
                <c:pt idx="17">
                  <c:v>21:17</c:v>
                </c:pt>
                <c:pt idx="18">
                  <c:v>21:18</c:v>
                </c:pt>
                <c:pt idx="19">
                  <c:v>21:19</c:v>
                </c:pt>
                <c:pt idx="20">
                  <c:v>21:20</c:v>
                </c:pt>
                <c:pt idx="21">
                  <c:v>21:21</c:v>
                </c:pt>
                <c:pt idx="22">
                  <c:v>21:22</c:v>
                </c:pt>
                <c:pt idx="23">
                  <c:v>21:23</c:v>
                </c:pt>
                <c:pt idx="24">
                  <c:v>21:24</c:v>
                </c:pt>
                <c:pt idx="25">
                  <c:v>21:25</c:v>
                </c:pt>
                <c:pt idx="26">
                  <c:v>21:26</c:v>
                </c:pt>
                <c:pt idx="27">
                  <c:v>21:27</c:v>
                </c:pt>
                <c:pt idx="28">
                  <c:v>21:28</c:v>
                </c:pt>
                <c:pt idx="29">
                  <c:v>21:29</c:v>
                </c:pt>
                <c:pt idx="30">
                  <c:v>21:30</c:v>
                </c:pt>
                <c:pt idx="31">
                  <c:v>21:31</c:v>
                </c:pt>
                <c:pt idx="32">
                  <c:v>21:32</c:v>
                </c:pt>
                <c:pt idx="33">
                  <c:v>21:33</c:v>
                </c:pt>
                <c:pt idx="34">
                  <c:v>21:34</c:v>
                </c:pt>
                <c:pt idx="35">
                  <c:v>21:35</c:v>
                </c:pt>
                <c:pt idx="36">
                  <c:v>21:36</c:v>
                </c:pt>
                <c:pt idx="37">
                  <c:v>21:37</c:v>
                </c:pt>
                <c:pt idx="38">
                  <c:v>21:38</c:v>
                </c:pt>
                <c:pt idx="39">
                  <c:v>21:39</c:v>
                </c:pt>
                <c:pt idx="40">
                  <c:v>21:40</c:v>
                </c:pt>
                <c:pt idx="41">
                  <c:v>21:41</c:v>
                </c:pt>
                <c:pt idx="42">
                  <c:v>21:42</c:v>
                </c:pt>
                <c:pt idx="43">
                  <c:v>21:43</c:v>
                </c:pt>
                <c:pt idx="44">
                  <c:v>21:44</c:v>
                </c:pt>
                <c:pt idx="45">
                  <c:v>21:45</c:v>
                </c:pt>
                <c:pt idx="46">
                  <c:v>21:46</c:v>
                </c:pt>
                <c:pt idx="47">
                  <c:v>21:47</c:v>
                </c:pt>
                <c:pt idx="48">
                  <c:v>21:48</c:v>
                </c:pt>
                <c:pt idx="49">
                  <c:v>21:49</c:v>
                </c:pt>
                <c:pt idx="50">
                  <c:v>21:50</c:v>
                </c:pt>
                <c:pt idx="51">
                  <c:v>21:51</c:v>
                </c:pt>
                <c:pt idx="52">
                  <c:v>21:52</c:v>
                </c:pt>
                <c:pt idx="53">
                  <c:v>21:53</c:v>
                </c:pt>
                <c:pt idx="54">
                  <c:v>21:54</c:v>
                </c:pt>
                <c:pt idx="55">
                  <c:v>21:55</c:v>
                </c:pt>
                <c:pt idx="56">
                  <c:v>21:56</c:v>
                </c:pt>
                <c:pt idx="57">
                  <c:v>21:57</c:v>
                </c:pt>
                <c:pt idx="58">
                  <c:v>21:58</c:v>
                </c:pt>
                <c:pt idx="59">
                  <c:v>21:59</c:v>
                </c:pt>
                <c:pt idx="60">
                  <c:v>22:00</c:v>
                </c:pt>
                <c:pt idx="61">
                  <c:v>22:01</c:v>
                </c:pt>
                <c:pt idx="62">
                  <c:v>22:02</c:v>
                </c:pt>
                <c:pt idx="63">
                  <c:v>22:03</c:v>
                </c:pt>
                <c:pt idx="64">
                  <c:v>22:04</c:v>
                </c:pt>
                <c:pt idx="65">
                  <c:v>22:05</c:v>
                </c:pt>
                <c:pt idx="66">
                  <c:v>22:06</c:v>
                </c:pt>
                <c:pt idx="67">
                  <c:v>22:07</c:v>
                </c:pt>
                <c:pt idx="68">
                  <c:v>22:08</c:v>
                </c:pt>
                <c:pt idx="69">
                  <c:v>22:09</c:v>
                </c:pt>
                <c:pt idx="70">
                  <c:v>22:10</c:v>
                </c:pt>
                <c:pt idx="71">
                  <c:v>22:11</c:v>
                </c:pt>
                <c:pt idx="72">
                  <c:v>22:12</c:v>
                </c:pt>
                <c:pt idx="73">
                  <c:v>22:13</c:v>
                </c:pt>
                <c:pt idx="74">
                  <c:v>22:14</c:v>
                </c:pt>
                <c:pt idx="75">
                  <c:v>22:15</c:v>
                </c:pt>
                <c:pt idx="76">
                  <c:v>22:16</c:v>
                </c:pt>
                <c:pt idx="77">
                  <c:v>22:17</c:v>
                </c:pt>
                <c:pt idx="78">
                  <c:v>22:18</c:v>
                </c:pt>
                <c:pt idx="79">
                  <c:v>22:19</c:v>
                </c:pt>
                <c:pt idx="80">
                  <c:v>22:20</c:v>
                </c:pt>
                <c:pt idx="81">
                  <c:v>22:21</c:v>
                </c:pt>
                <c:pt idx="82">
                  <c:v>22:22</c:v>
                </c:pt>
                <c:pt idx="83">
                  <c:v>22:23</c:v>
                </c:pt>
                <c:pt idx="84">
                  <c:v>22:24</c:v>
                </c:pt>
                <c:pt idx="85">
                  <c:v>22:25</c:v>
                </c:pt>
                <c:pt idx="86">
                  <c:v>22:26</c:v>
                </c:pt>
                <c:pt idx="87">
                  <c:v>22:27</c:v>
                </c:pt>
                <c:pt idx="88">
                  <c:v>22:28</c:v>
                </c:pt>
                <c:pt idx="89">
                  <c:v>22:29</c:v>
                </c:pt>
                <c:pt idx="90">
                  <c:v>22:30</c:v>
                </c:pt>
                <c:pt idx="91">
                  <c:v>22:31</c:v>
                </c:pt>
                <c:pt idx="92">
                  <c:v>22:32</c:v>
                </c:pt>
                <c:pt idx="93">
                  <c:v>22:33</c:v>
                </c:pt>
                <c:pt idx="94">
                  <c:v>22:34</c:v>
                </c:pt>
                <c:pt idx="95">
                  <c:v>22:35</c:v>
                </c:pt>
                <c:pt idx="96">
                  <c:v>22:36</c:v>
                </c:pt>
                <c:pt idx="97">
                  <c:v>22:37</c:v>
                </c:pt>
                <c:pt idx="98">
                  <c:v>22:38</c:v>
                </c:pt>
                <c:pt idx="99">
                  <c:v>22:39</c:v>
                </c:pt>
                <c:pt idx="100">
                  <c:v>22:40</c:v>
                </c:pt>
                <c:pt idx="101">
                  <c:v>22:41</c:v>
                </c:pt>
                <c:pt idx="102">
                  <c:v>22:42</c:v>
                </c:pt>
                <c:pt idx="103">
                  <c:v>22:43</c:v>
                </c:pt>
                <c:pt idx="104">
                  <c:v>22:44</c:v>
                </c:pt>
                <c:pt idx="105">
                  <c:v>22:45</c:v>
                </c:pt>
                <c:pt idx="106">
                  <c:v>22:46</c:v>
                </c:pt>
                <c:pt idx="107">
                  <c:v>22:47</c:v>
                </c:pt>
                <c:pt idx="108">
                  <c:v>22:48</c:v>
                </c:pt>
                <c:pt idx="109">
                  <c:v>22:49</c:v>
                </c:pt>
                <c:pt idx="110">
                  <c:v>22:50</c:v>
                </c:pt>
                <c:pt idx="111">
                  <c:v>22:51</c:v>
                </c:pt>
                <c:pt idx="112">
                  <c:v>22:52</c:v>
                </c:pt>
                <c:pt idx="113">
                  <c:v>22:53</c:v>
                </c:pt>
                <c:pt idx="114">
                  <c:v>22:54</c:v>
                </c:pt>
                <c:pt idx="115">
                  <c:v>22:55</c:v>
                </c:pt>
                <c:pt idx="116">
                  <c:v>22:56</c:v>
                </c:pt>
                <c:pt idx="117">
                  <c:v>22:57</c:v>
                </c:pt>
                <c:pt idx="118">
                  <c:v>22:58</c:v>
                </c:pt>
                <c:pt idx="119">
                  <c:v>22:59</c:v>
                </c:pt>
              </c:strCache>
            </c:strRef>
          </c:cat>
          <c:val>
            <c:numRef>
              <c:f>Menus!$S$5:$S$124</c:f>
              <c:numCache>
                <c:formatCode>General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E-4FEC-A60C-A8C6FC2FE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84528"/>
        <c:axId val="417284856"/>
      </c:lineChart>
      <c:catAx>
        <c:axId val="417284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Horari</a:t>
                </a:r>
              </a:p>
            </c:rich>
          </c:tx>
          <c:layout>
            <c:manualLayout>
              <c:xMode val="edge"/>
              <c:yMode val="edge"/>
              <c:x val="0.45327147409891477"/>
              <c:y val="0.9441898534573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856"/>
        <c:crosses val="autoZero"/>
        <c:auto val="1"/>
        <c:lblAlgn val="ctr"/>
        <c:lblOffset val="100"/>
        <c:noMultiLvlLbl val="0"/>
      </c:catAx>
      <c:valAx>
        <c:axId val="41728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Immissió sonora (dBA)</a:t>
                </a:r>
              </a:p>
            </c:rich>
          </c:tx>
          <c:layout>
            <c:manualLayout>
              <c:xMode val="edge"/>
              <c:yMode val="edge"/>
              <c:x val="8.1362820842592089E-3"/>
              <c:y val="0.29038969761989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2612092501198817E-2"/>
          <c:y val="0.13613896583137189"/>
          <c:w val="0.8950131317670883"/>
          <c:h val="0.70210831394999329"/>
        </c:manualLayout>
      </c:layout>
      <c:lineChart>
        <c:grouping val="standard"/>
        <c:varyColors val="0"/>
        <c:ser>
          <c:idx val="0"/>
          <c:order val="0"/>
          <c:tx>
            <c:strRef>
              <c:f>Resultats!$G$14</c:f>
              <c:strCache>
                <c:ptCount val="1"/>
                <c:pt idx="0">
                  <c:v>LAeq horari Nocturn 30/03/21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Menus!$AA$5:$AA$544</c:f>
              <c:strCache>
                <c:ptCount val="540"/>
                <c:pt idx="0">
                  <c:v>23:00</c:v>
                </c:pt>
                <c:pt idx="1">
                  <c:v>23:01</c:v>
                </c:pt>
                <c:pt idx="2">
                  <c:v>23:02</c:v>
                </c:pt>
                <c:pt idx="3">
                  <c:v>23:03</c:v>
                </c:pt>
                <c:pt idx="4">
                  <c:v>23:04</c:v>
                </c:pt>
                <c:pt idx="5">
                  <c:v>23:05</c:v>
                </c:pt>
                <c:pt idx="6">
                  <c:v>23:06</c:v>
                </c:pt>
                <c:pt idx="7">
                  <c:v>23:07</c:v>
                </c:pt>
                <c:pt idx="8">
                  <c:v>23:08</c:v>
                </c:pt>
                <c:pt idx="9">
                  <c:v>23:09</c:v>
                </c:pt>
                <c:pt idx="10">
                  <c:v>23:10</c:v>
                </c:pt>
                <c:pt idx="11">
                  <c:v>23:11</c:v>
                </c:pt>
                <c:pt idx="12">
                  <c:v>23:12</c:v>
                </c:pt>
                <c:pt idx="13">
                  <c:v>23:13</c:v>
                </c:pt>
                <c:pt idx="14">
                  <c:v>23:14</c:v>
                </c:pt>
                <c:pt idx="15">
                  <c:v>23:15</c:v>
                </c:pt>
                <c:pt idx="16">
                  <c:v>23:16</c:v>
                </c:pt>
                <c:pt idx="17">
                  <c:v>23:17</c:v>
                </c:pt>
                <c:pt idx="18">
                  <c:v>23:18</c:v>
                </c:pt>
                <c:pt idx="19">
                  <c:v>23:19</c:v>
                </c:pt>
                <c:pt idx="20">
                  <c:v>23:20</c:v>
                </c:pt>
                <c:pt idx="21">
                  <c:v>23:21</c:v>
                </c:pt>
                <c:pt idx="22">
                  <c:v>23:22</c:v>
                </c:pt>
                <c:pt idx="23">
                  <c:v>23:23</c:v>
                </c:pt>
                <c:pt idx="24">
                  <c:v>23:24</c:v>
                </c:pt>
                <c:pt idx="25">
                  <c:v>23:25</c:v>
                </c:pt>
                <c:pt idx="26">
                  <c:v>23:26</c:v>
                </c:pt>
                <c:pt idx="27">
                  <c:v>23:27</c:v>
                </c:pt>
                <c:pt idx="28">
                  <c:v>23:28</c:v>
                </c:pt>
                <c:pt idx="29">
                  <c:v>23:29</c:v>
                </c:pt>
                <c:pt idx="30">
                  <c:v>23:30</c:v>
                </c:pt>
                <c:pt idx="31">
                  <c:v>23:31</c:v>
                </c:pt>
                <c:pt idx="32">
                  <c:v>23:32</c:v>
                </c:pt>
                <c:pt idx="33">
                  <c:v>23:33</c:v>
                </c:pt>
                <c:pt idx="34">
                  <c:v>23:34</c:v>
                </c:pt>
                <c:pt idx="35">
                  <c:v>23:35</c:v>
                </c:pt>
                <c:pt idx="36">
                  <c:v>23:36</c:v>
                </c:pt>
                <c:pt idx="37">
                  <c:v>23:37</c:v>
                </c:pt>
                <c:pt idx="38">
                  <c:v>23:38</c:v>
                </c:pt>
                <c:pt idx="39">
                  <c:v>23:39</c:v>
                </c:pt>
                <c:pt idx="40">
                  <c:v>23:40</c:v>
                </c:pt>
                <c:pt idx="41">
                  <c:v>23:41</c:v>
                </c:pt>
                <c:pt idx="42">
                  <c:v>23:42</c:v>
                </c:pt>
                <c:pt idx="43">
                  <c:v>23:43</c:v>
                </c:pt>
                <c:pt idx="44">
                  <c:v>23:44</c:v>
                </c:pt>
                <c:pt idx="45">
                  <c:v>23:45</c:v>
                </c:pt>
                <c:pt idx="46">
                  <c:v>23:46</c:v>
                </c:pt>
                <c:pt idx="47">
                  <c:v>23:47</c:v>
                </c:pt>
                <c:pt idx="48">
                  <c:v>23:48</c:v>
                </c:pt>
                <c:pt idx="49">
                  <c:v>23:49</c:v>
                </c:pt>
                <c:pt idx="50">
                  <c:v>23:50</c:v>
                </c:pt>
                <c:pt idx="51">
                  <c:v>23:51</c:v>
                </c:pt>
                <c:pt idx="52">
                  <c:v>23:52</c:v>
                </c:pt>
                <c:pt idx="53">
                  <c:v>23:53</c:v>
                </c:pt>
                <c:pt idx="54">
                  <c:v>23:54</c:v>
                </c:pt>
                <c:pt idx="55">
                  <c:v>23:55</c:v>
                </c:pt>
                <c:pt idx="56">
                  <c:v>23:56</c:v>
                </c:pt>
                <c:pt idx="57">
                  <c:v>23:57</c:v>
                </c:pt>
                <c:pt idx="58">
                  <c:v>23:58</c:v>
                </c:pt>
                <c:pt idx="59">
                  <c:v>23:59</c:v>
                </c:pt>
                <c:pt idx="60">
                  <c:v>00:00</c:v>
                </c:pt>
                <c:pt idx="61">
                  <c:v>00:01</c:v>
                </c:pt>
                <c:pt idx="62">
                  <c:v>00:02</c:v>
                </c:pt>
                <c:pt idx="63">
                  <c:v>00:03</c:v>
                </c:pt>
                <c:pt idx="64">
                  <c:v>00:04</c:v>
                </c:pt>
                <c:pt idx="65">
                  <c:v>00:05</c:v>
                </c:pt>
                <c:pt idx="66">
                  <c:v>00:06</c:v>
                </c:pt>
                <c:pt idx="67">
                  <c:v>00:07</c:v>
                </c:pt>
                <c:pt idx="68">
                  <c:v>00:08</c:v>
                </c:pt>
                <c:pt idx="69">
                  <c:v>00:09</c:v>
                </c:pt>
                <c:pt idx="70">
                  <c:v>00:10</c:v>
                </c:pt>
                <c:pt idx="71">
                  <c:v>00:11</c:v>
                </c:pt>
                <c:pt idx="72">
                  <c:v>00:12</c:v>
                </c:pt>
                <c:pt idx="73">
                  <c:v>00:13</c:v>
                </c:pt>
                <c:pt idx="74">
                  <c:v>00:14</c:v>
                </c:pt>
                <c:pt idx="75">
                  <c:v>00:15</c:v>
                </c:pt>
                <c:pt idx="76">
                  <c:v>00:16</c:v>
                </c:pt>
                <c:pt idx="77">
                  <c:v>00:17</c:v>
                </c:pt>
                <c:pt idx="78">
                  <c:v>00:18</c:v>
                </c:pt>
                <c:pt idx="79">
                  <c:v>00:19</c:v>
                </c:pt>
                <c:pt idx="80">
                  <c:v>00:20</c:v>
                </c:pt>
                <c:pt idx="81">
                  <c:v>00:21</c:v>
                </c:pt>
                <c:pt idx="82">
                  <c:v>00:22</c:v>
                </c:pt>
                <c:pt idx="83">
                  <c:v>00:23</c:v>
                </c:pt>
                <c:pt idx="84">
                  <c:v>00:24</c:v>
                </c:pt>
                <c:pt idx="85">
                  <c:v>00:25</c:v>
                </c:pt>
                <c:pt idx="86">
                  <c:v>00:26</c:v>
                </c:pt>
                <c:pt idx="87">
                  <c:v>00:27</c:v>
                </c:pt>
                <c:pt idx="88">
                  <c:v>00:28</c:v>
                </c:pt>
                <c:pt idx="89">
                  <c:v>00:29</c:v>
                </c:pt>
                <c:pt idx="90">
                  <c:v>00:30</c:v>
                </c:pt>
                <c:pt idx="91">
                  <c:v>00:31</c:v>
                </c:pt>
                <c:pt idx="92">
                  <c:v>00:32</c:v>
                </c:pt>
                <c:pt idx="93">
                  <c:v>00:33</c:v>
                </c:pt>
                <c:pt idx="94">
                  <c:v>00:34</c:v>
                </c:pt>
                <c:pt idx="95">
                  <c:v>00:35</c:v>
                </c:pt>
                <c:pt idx="96">
                  <c:v>00:36</c:v>
                </c:pt>
                <c:pt idx="97">
                  <c:v>00:37</c:v>
                </c:pt>
                <c:pt idx="98">
                  <c:v>00:38</c:v>
                </c:pt>
                <c:pt idx="99">
                  <c:v>00:39</c:v>
                </c:pt>
                <c:pt idx="100">
                  <c:v>00:40</c:v>
                </c:pt>
                <c:pt idx="101">
                  <c:v>00:41</c:v>
                </c:pt>
                <c:pt idx="102">
                  <c:v>00:42</c:v>
                </c:pt>
                <c:pt idx="103">
                  <c:v>00:43</c:v>
                </c:pt>
                <c:pt idx="104">
                  <c:v>00:44</c:v>
                </c:pt>
                <c:pt idx="105">
                  <c:v>00:45</c:v>
                </c:pt>
                <c:pt idx="106">
                  <c:v>00:46</c:v>
                </c:pt>
                <c:pt idx="107">
                  <c:v>00:47</c:v>
                </c:pt>
                <c:pt idx="108">
                  <c:v>00:48</c:v>
                </c:pt>
                <c:pt idx="109">
                  <c:v>00:49</c:v>
                </c:pt>
                <c:pt idx="110">
                  <c:v>00:50</c:v>
                </c:pt>
                <c:pt idx="111">
                  <c:v>00:51</c:v>
                </c:pt>
                <c:pt idx="112">
                  <c:v>00:52</c:v>
                </c:pt>
                <c:pt idx="113">
                  <c:v>00:53</c:v>
                </c:pt>
                <c:pt idx="114">
                  <c:v>00:54</c:v>
                </c:pt>
                <c:pt idx="115">
                  <c:v>00:55</c:v>
                </c:pt>
                <c:pt idx="116">
                  <c:v>00:56</c:v>
                </c:pt>
                <c:pt idx="117">
                  <c:v>00:57</c:v>
                </c:pt>
                <c:pt idx="118">
                  <c:v>00:58</c:v>
                </c:pt>
                <c:pt idx="119">
                  <c:v>00:59</c:v>
                </c:pt>
                <c:pt idx="120">
                  <c:v>00:00</c:v>
                </c:pt>
                <c:pt idx="121">
                  <c:v>00:01</c:v>
                </c:pt>
                <c:pt idx="122">
                  <c:v>00:02</c:v>
                </c:pt>
                <c:pt idx="123">
                  <c:v>00:03</c:v>
                </c:pt>
                <c:pt idx="124">
                  <c:v>00:04</c:v>
                </c:pt>
                <c:pt idx="125">
                  <c:v>00:05</c:v>
                </c:pt>
                <c:pt idx="126">
                  <c:v>00:06</c:v>
                </c:pt>
                <c:pt idx="127">
                  <c:v>00:07</c:v>
                </c:pt>
                <c:pt idx="128">
                  <c:v>00:08</c:v>
                </c:pt>
                <c:pt idx="129">
                  <c:v>00:09</c:v>
                </c:pt>
                <c:pt idx="130">
                  <c:v>00:10</c:v>
                </c:pt>
                <c:pt idx="131">
                  <c:v>00:11</c:v>
                </c:pt>
                <c:pt idx="132">
                  <c:v>00:12</c:v>
                </c:pt>
                <c:pt idx="133">
                  <c:v>00:13</c:v>
                </c:pt>
                <c:pt idx="134">
                  <c:v>00:14</c:v>
                </c:pt>
                <c:pt idx="135">
                  <c:v>00:15</c:v>
                </c:pt>
                <c:pt idx="136">
                  <c:v>00:16</c:v>
                </c:pt>
                <c:pt idx="137">
                  <c:v>00:17</c:v>
                </c:pt>
                <c:pt idx="138">
                  <c:v>00:18</c:v>
                </c:pt>
                <c:pt idx="139">
                  <c:v>00:19</c:v>
                </c:pt>
                <c:pt idx="140">
                  <c:v>00:20</c:v>
                </c:pt>
                <c:pt idx="141">
                  <c:v>00:21</c:v>
                </c:pt>
                <c:pt idx="142">
                  <c:v>00:22</c:v>
                </c:pt>
                <c:pt idx="143">
                  <c:v>00:23</c:v>
                </c:pt>
                <c:pt idx="144">
                  <c:v>00:24</c:v>
                </c:pt>
                <c:pt idx="145">
                  <c:v>00:25</c:v>
                </c:pt>
                <c:pt idx="146">
                  <c:v>00:26</c:v>
                </c:pt>
                <c:pt idx="147">
                  <c:v>00:27</c:v>
                </c:pt>
                <c:pt idx="148">
                  <c:v>00:28</c:v>
                </c:pt>
                <c:pt idx="149">
                  <c:v>00:29</c:v>
                </c:pt>
                <c:pt idx="150">
                  <c:v>00:30</c:v>
                </c:pt>
                <c:pt idx="151">
                  <c:v>00:31</c:v>
                </c:pt>
                <c:pt idx="152">
                  <c:v>00:32</c:v>
                </c:pt>
                <c:pt idx="153">
                  <c:v>00:33</c:v>
                </c:pt>
                <c:pt idx="154">
                  <c:v>00:34</c:v>
                </c:pt>
                <c:pt idx="155">
                  <c:v>00:35</c:v>
                </c:pt>
                <c:pt idx="156">
                  <c:v>00:36</c:v>
                </c:pt>
                <c:pt idx="157">
                  <c:v>00:37</c:v>
                </c:pt>
                <c:pt idx="158">
                  <c:v>00:38</c:v>
                </c:pt>
                <c:pt idx="159">
                  <c:v>00:39</c:v>
                </c:pt>
                <c:pt idx="160">
                  <c:v>00:40</c:v>
                </c:pt>
                <c:pt idx="161">
                  <c:v>00:41</c:v>
                </c:pt>
                <c:pt idx="162">
                  <c:v>00:42</c:v>
                </c:pt>
                <c:pt idx="163">
                  <c:v>00:43</c:v>
                </c:pt>
                <c:pt idx="164">
                  <c:v>00:44</c:v>
                </c:pt>
                <c:pt idx="165">
                  <c:v>00:45</c:v>
                </c:pt>
                <c:pt idx="166">
                  <c:v>00:46</c:v>
                </c:pt>
                <c:pt idx="167">
                  <c:v>00:47</c:v>
                </c:pt>
                <c:pt idx="168">
                  <c:v>00:48</c:v>
                </c:pt>
                <c:pt idx="169">
                  <c:v>00:49</c:v>
                </c:pt>
                <c:pt idx="170">
                  <c:v>00:50</c:v>
                </c:pt>
                <c:pt idx="171">
                  <c:v>00:51</c:v>
                </c:pt>
                <c:pt idx="172">
                  <c:v>00:52</c:v>
                </c:pt>
                <c:pt idx="173">
                  <c:v>00:53</c:v>
                </c:pt>
                <c:pt idx="174">
                  <c:v>00:54</c:v>
                </c:pt>
                <c:pt idx="175">
                  <c:v>00:55</c:v>
                </c:pt>
                <c:pt idx="176">
                  <c:v>00:56</c:v>
                </c:pt>
                <c:pt idx="177">
                  <c:v>00:57</c:v>
                </c:pt>
                <c:pt idx="178">
                  <c:v>00:58</c:v>
                </c:pt>
                <c:pt idx="179">
                  <c:v>00:59</c:v>
                </c:pt>
                <c:pt idx="180">
                  <c:v>01:00</c:v>
                </c:pt>
                <c:pt idx="181">
                  <c:v>01:01</c:v>
                </c:pt>
                <c:pt idx="182">
                  <c:v>01:02</c:v>
                </c:pt>
                <c:pt idx="183">
                  <c:v>01:03</c:v>
                </c:pt>
                <c:pt idx="184">
                  <c:v>01:04</c:v>
                </c:pt>
                <c:pt idx="185">
                  <c:v>01:05</c:v>
                </c:pt>
                <c:pt idx="186">
                  <c:v>01:06</c:v>
                </c:pt>
                <c:pt idx="187">
                  <c:v>01:07</c:v>
                </c:pt>
                <c:pt idx="188">
                  <c:v>01:08</c:v>
                </c:pt>
                <c:pt idx="189">
                  <c:v>01:09</c:v>
                </c:pt>
                <c:pt idx="190">
                  <c:v>01:10</c:v>
                </c:pt>
                <c:pt idx="191">
                  <c:v>01:11</c:v>
                </c:pt>
                <c:pt idx="192">
                  <c:v>01:12</c:v>
                </c:pt>
                <c:pt idx="193">
                  <c:v>01:13</c:v>
                </c:pt>
                <c:pt idx="194">
                  <c:v>01:14</c:v>
                </c:pt>
                <c:pt idx="195">
                  <c:v>01:15</c:v>
                </c:pt>
                <c:pt idx="196">
                  <c:v>01:16</c:v>
                </c:pt>
                <c:pt idx="197">
                  <c:v>01:17</c:v>
                </c:pt>
                <c:pt idx="198">
                  <c:v>01:18</c:v>
                </c:pt>
                <c:pt idx="199">
                  <c:v>01:19</c:v>
                </c:pt>
                <c:pt idx="200">
                  <c:v>01:20</c:v>
                </c:pt>
                <c:pt idx="201">
                  <c:v>01:21</c:v>
                </c:pt>
                <c:pt idx="202">
                  <c:v>01:22</c:v>
                </c:pt>
                <c:pt idx="203">
                  <c:v>01:23</c:v>
                </c:pt>
                <c:pt idx="204">
                  <c:v>01:24</c:v>
                </c:pt>
                <c:pt idx="205">
                  <c:v>01:25</c:v>
                </c:pt>
                <c:pt idx="206">
                  <c:v>01:26</c:v>
                </c:pt>
                <c:pt idx="207">
                  <c:v>01:27</c:v>
                </c:pt>
                <c:pt idx="208">
                  <c:v>01:28</c:v>
                </c:pt>
                <c:pt idx="209">
                  <c:v>01:29</c:v>
                </c:pt>
                <c:pt idx="210">
                  <c:v>01:30</c:v>
                </c:pt>
                <c:pt idx="211">
                  <c:v>01:31</c:v>
                </c:pt>
                <c:pt idx="212">
                  <c:v>01:32</c:v>
                </c:pt>
                <c:pt idx="213">
                  <c:v>01:33</c:v>
                </c:pt>
                <c:pt idx="214">
                  <c:v>01:34</c:v>
                </c:pt>
                <c:pt idx="215">
                  <c:v>01:35</c:v>
                </c:pt>
                <c:pt idx="216">
                  <c:v>01:36</c:v>
                </c:pt>
                <c:pt idx="217">
                  <c:v>01:37</c:v>
                </c:pt>
                <c:pt idx="218">
                  <c:v>01:38</c:v>
                </c:pt>
                <c:pt idx="219">
                  <c:v>01:39</c:v>
                </c:pt>
                <c:pt idx="220">
                  <c:v>01:40</c:v>
                </c:pt>
                <c:pt idx="221">
                  <c:v>01:41</c:v>
                </c:pt>
                <c:pt idx="222">
                  <c:v>01:42</c:v>
                </c:pt>
                <c:pt idx="223">
                  <c:v>01:43</c:v>
                </c:pt>
                <c:pt idx="224">
                  <c:v>01:44</c:v>
                </c:pt>
                <c:pt idx="225">
                  <c:v>01:45</c:v>
                </c:pt>
                <c:pt idx="226">
                  <c:v>01:46</c:v>
                </c:pt>
                <c:pt idx="227">
                  <c:v>01:47</c:v>
                </c:pt>
                <c:pt idx="228">
                  <c:v>01:48</c:v>
                </c:pt>
                <c:pt idx="229">
                  <c:v>01:49</c:v>
                </c:pt>
                <c:pt idx="230">
                  <c:v>01:50</c:v>
                </c:pt>
                <c:pt idx="231">
                  <c:v>01:51</c:v>
                </c:pt>
                <c:pt idx="232">
                  <c:v>01:52</c:v>
                </c:pt>
                <c:pt idx="233">
                  <c:v>01:53</c:v>
                </c:pt>
                <c:pt idx="234">
                  <c:v>01:54</c:v>
                </c:pt>
                <c:pt idx="235">
                  <c:v>01:55</c:v>
                </c:pt>
                <c:pt idx="236">
                  <c:v>01:56</c:v>
                </c:pt>
                <c:pt idx="237">
                  <c:v>01:57</c:v>
                </c:pt>
                <c:pt idx="238">
                  <c:v>01:58</c:v>
                </c:pt>
                <c:pt idx="239">
                  <c:v>01:59</c:v>
                </c:pt>
                <c:pt idx="240">
                  <c:v>02:00</c:v>
                </c:pt>
                <c:pt idx="241">
                  <c:v>02:01</c:v>
                </c:pt>
                <c:pt idx="242">
                  <c:v>02:02</c:v>
                </c:pt>
                <c:pt idx="243">
                  <c:v>02:03</c:v>
                </c:pt>
                <c:pt idx="244">
                  <c:v>02:04</c:v>
                </c:pt>
                <c:pt idx="245">
                  <c:v>02:05</c:v>
                </c:pt>
                <c:pt idx="246">
                  <c:v>02:06</c:v>
                </c:pt>
                <c:pt idx="247">
                  <c:v>02:07</c:v>
                </c:pt>
                <c:pt idx="248">
                  <c:v>02:08</c:v>
                </c:pt>
                <c:pt idx="249">
                  <c:v>02:09</c:v>
                </c:pt>
                <c:pt idx="250">
                  <c:v>02:10</c:v>
                </c:pt>
                <c:pt idx="251">
                  <c:v>02:11</c:v>
                </c:pt>
                <c:pt idx="252">
                  <c:v>02:12</c:v>
                </c:pt>
                <c:pt idx="253">
                  <c:v>02:13</c:v>
                </c:pt>
                <c:pt idx="254">
                  <c:v>02:14</c:v>
                </c:pt>
                <c:pt idx="255">
                  <c:v>02:15</c:v>
                </c:pt>
                <c:pt idx="256">
                  <c:v>02:16</c:v>
                </c:pt>
                <c:pt idx="257">
                  <c:v>02:17</c:v>
                </c:pt>
                <c:pt idx="258">
                  <c:v>02:18</c:v>
                </c:pt>
                <c:pt idx="259">
                  <c:v>02:19</c:v>
                </c:pt>
                <c:pt idx="260">
                  <c:v>02:20</c:v>
                </c:pt>
                <c:pt idx="261">
                  <c:v>02:21</c:v>
                </c:pt>
                <c:pt idx="262">
                  <c:v>02:22</c:v>
                </c:pt>
                <c:pt idx="263">
                  <c:v>02:23</c:v>
                </c:pt>
                <c:pt idx="264">
                  <c:v>02:24</c:v>
                </c:pt>
                <c:pt idx="265">
                  <c:v>02:25</c:v>
                </c:pt>
                <c:pt idx="266">
                  <c:v>02:26</c:v>
                </c:pt>
                <c:pt idx="267">
                  <c:v>02:27</c:v>
                </c:pt>
                <c:pt idx="268">
                  <c:v>02:28</c:v>
                </c:pt>
                <c:pt idx="269">
                  <c:v>02:29</c:v>
                </c:pt>
                <c:pt idx="270">
                  <c:v>02:30</c:v>
                </c:pt>
                <c:pt idx="271">
                  <c:v>02:31</c:v>
                </c:pt>
                <c:pt idx="272">
                  <c:v>02:32</c:v>
                </c:pt>
                <c:pt idx="273">
                  <c:v>02:33</c:v>
                </c:pt>
                <c:pt idx="274">
                  <c:v>02:34</c:v>
                </c:pt>
                <c:pt idx="275">
                  <c:v>02:35</c:v>
                </c:pt>
                <c:pt idx="276">
                  <c:v>02:36</c:v>
                </c:pt>
                <c:pt idx="277">
                  <c:v>02:37</c:v>
                </c:pt>
                <c:pt idx="278">
                  <c:v>02:38</c:v>
                </c:pt>
                <c:pt idx="279">
                  <c:v>02:39</c:v>
                </c:pt>
                <c:pt idx="280">
                  <c:v>02:40</c:v>
                </c:pt>
                <c:pt idx="281">
                  <c:v>02:41</c:v>
                </c:pt>
                <c:pt idx="282">
                  <c:v>02:42</c:v>
                </c:pt>
                <c:pt idx="283">
                  <c:v>02:43</c:v>
                </c:pt>
                <c:pt idx="284">
                  <c:v>02:44</c:v>
                </c:pt>
                <c:pt idx="285">
                  <c:v>02:45</c:v>
                </c:pt>
                <c:pt idx="286">
                  <c:v>02:46</c:v>
                </c:pt>
                <c:pt idx="287">
                  <c:v>02:47</c:v>
                </c:pt>
                <c:pt idx="288">
                  <c:v>02:48</c:v>
                </c:pt>
                <c:pt idx="289">
                  <c:v>02:49</c:v>
                </c:pt>
                <c:pt idx="290">
                  <c:v>02:50</c:v>
                </c:pt>
                <c:pt idx="291">
                  <c:v>02:51</c:v>
                </c:pt>
                <c:pt idx="292">
                  <c:v>02:52</c:v>
                </c:pt>
                <c:pt idx="293">
                  <c:v>02:53</c:v>
                </c:pt>
                <c:pt idx="294">
                  <c:v>02:54</c:v>
                </c:pt>
                <c:pt idx="295">
                  <c:v>02:55</c:v>
                </c:pt>
                <c:pt idx="296">
                  <c:v>02:56</c:v>
                </c:pt>
                <c:pt idx="297">
                  <c:v>02:57</c:v>
                </c:pt>
                <c:pt idx="298">
                  <c:v>02:58</c:v>
                </c:pt>
                <c:pt idx="299">
                  <c:v>02:59</c:v>
                </c:pt>
                <c:pt idx="300">
                  <c:v>03:00</c:v>
                </c:pt>
                <c:pt idx="301">
                  <c:v>03:01</c:v>
                </c:pt>
                <c:pt idx="302">
                  <c:v>03:02</c:v>
                </c:pt>
                <c:pt idx="303">
                  <c:v>03:03</c:v>
                </c:pt>
                <c:pt idx="304">
                  <c:v>03:04</c:v>
                </c:pt>
                <c:pt idx="305">
                  <c:v>03:05</c:v>
                </c:pt>
                <c:pt idx="306">
                  <c:v>03:06</c:v>
                </c:pt>
                <c:pt idx="307">
                  <c:v>03:07</c:v>
                </c:pt>
                <c:pt idx="308">
                  <c:v>03:08</c:v>
                </c:pt>
                <c:pt idx="309">
                  <c:v>03:09</c:v>
                </c:pt>
                <c:pt idx="310">
                  <c:v>03:10</c:v>
                </c:pt>
                <c:pt idx="311">
                  <c:v>03:11</c:v>
                </c:pt>
                <c:pt idx="312">
                  <c:v>03:12</c:v>
                </c:pt>
                <c:pt idx="313">
                  <c:v>03:13</c:v>
                </c:pt>
                <c:pt idx="314">
                  <c:v>03:14</c:v>
                </c:pt>
                <c:pt idx="315">
                  <c:v>03:15</c:v>
                </c:pt>
                <c:pt idx="316">
                  <c:v>03:16</c:v>
                </c:pt>
                <c:pt idx="317">
                  <c:v>03:17</c:v>
                </c:pt>
                <c:pt idx="318">
                  <c:v>03:18</c:v>
                </c:pt>
                <c:pt idx="319">
                  <c:v>03:19</c:v>
                </c:pt>
                <c:pt idx="320">
                  <c:v>03:20</c:v>
                </c:pt>
                <c:pt idx="321">
                  <c:v>03:21</c:v>
                </c:pt>
                <c:pt idx="322">
                  <c:v>03:22</c:v>
                </c:pt>
                <c:pt idx="323">
                  <c:v>03:23</c:v>
                </c:pt>
                <c:pt idx="324">
                  <c:v>03:24</c:v>
                </c:pt>
                <c:pt idx="325">
                  <c:v>03:25</c:v>
                </c:pt>
                <c:pt idx="326">
                  <c:v>03:26</c:v>
                </c:pt>
                <c:pt idx="327">
                  <c:v>03:27</c:v>
                </c:pt>
                <c:pt idx="328">
                  <c:v>03:28</c:v>
                </c:pt>
                <c:pt idx="329">
                  <c:v>03:29</c:v>
                </c:pt>
                <c:pt idx="330">
                  <c:v>03:30</c:v>
                </c:pt>
                <c:pt idx="331">
                  <c:v>03:31</c:v>
                </c:pt>
                <c:pt idx="332">
                  <c:v>03:32</c:v>
                </c:pt>
                <c:pt idx="333">
                  <c:v>03:33</c:v>
                </c:pt>
                <c:pt idx="334">
                  <c:v>03:34</c:v>
                </c:pt>
                <c:pt idx="335">
                  <c:v>03:35</c:v>
                </c:pt>
                <c:pt idx="336">
                  <c:v>03:36</c:v>
                </c:pt>
                <c:pt idx="337">
                  <c:v>03:37</c:v>
                </c:pt>
                <c:pt idx="338">
                  <c:v>03:38</c:v>
                </c:pt>
                <c:pt idx="339">
                  <c:v>03:39</c:v>
                </c:pt>
                <c:pt idx="340">
                  <c:v>03:40</c:v>
                </c:pt>
                <c:pt idx="341">
                  <c:v>03:41</c:v>
                </c:pt>
                <c:pt idx="342">
                  <c:v>03:42</c:v>
                </c:pt>
                <c:pt idx="343">
                  <c:v>03:43</c:v>
                </c:pt>
                <c:pt idx="344">
                  <c:v>03:44</c:v>
                </c:pt>
                <c:pt idx="345">
                  <c:v>03:45</c:v>
                </c:pt>
                <c:pt idx="346">
                  <c:v>03:46</c:v>
                </c:pt>
                <c:pt idx="347">
                  <c:v>03:47</c:v>
                </c:pt>
                <c:pt idx="348">
                  <c:v>03:48</c:v>
                </c:pt>
                <c:pt idx="349">
                  <c:v>03:49</c:v>
                </c:pt>
                <c:pt idx="350">
                  <c:v>03:50</c:v>
                </c:pt>
                <c:pt idx="351">
                  <c:v>03:51</c:v>
                </c:pt>
                <c:pt idx="352">
                  <c:v>03:52</c:v>
                </c:pt>
                <c:pt idx="353">
                  <c:v>03:53</c:v>
                </c:pt>
                <c:pt idx="354">
                  <c:v>03:54</c:v>
                </c:pt>
                <c:pt idx="355">
                  <c:v>03:55</c:v>
                </c:pt>
                <c:pt idx="356">
                  <c:v>03:56</c:v>
                </c:pt>
                <c:pt idx="357">
                  <c:v>03:57</c:v>
                </c:pt>
                <c:pt idx="358">
                  <c:v>03:58</c:v>
                </c:pt>
                <c:pt idx="359">
                  <c:v>03:59</c:v>
                </c:pt>
                <c:pt idx="360">
                  <c:v>04:00</c:v>
                </c:pt>
                <c:pt idx="361">
                  <c:v>04:01</c:v>
                </c:pt>
                <c:pt idx="362">
                  <c:v>04:02</c:v>
                </c:pt>
                <c:pt idx="363">
                  <c:v>04:03</c:v>
                </c:pt>
                <c:pt idx="364">
                  <c:v>04:04</c:v>
                </c:pt>
                <c:pt idx="365">
                  <c:v>04:05</c:v>
                </c:pt>
                <c:pt idx="366">
                  <c:v>04:06</c:v>
                </c:pt>
                <c:pt idx="367">
                  <c:v>04:07</c:v>
                </c:pt>
                <c:pt idx="368">
                  <c:v>04:08</c:v>
                </c:pt>
                <c:pt idx="369">
                  <c:v>04:09</c:v>
                </c:pt>
                <c:pt idx="370">
                  <c:v>04:10</c:v>
                </c:pt>
                <c:pt idx="371">
                  <c:v>04:11</c:v>
                </c:pt>
                <c:pt idx="372">
                  <c:v>04:12</c:v>
                </c:pt>
                <c:pt idx="373">
                  <c:v>04:13</c:v>
                </c:pt>
                <c:pt idx="374">
                  <c:v>04:14</c:v>
                </c:pt>
                <c:pt idx="375">
                  <c:v>04:15</c:v>
                </c:pt>
                <c:pt idx="376">
                  <c:v>04:16</c:v>
                </c:pt>
                <c:pt idx="377">
                  <c:v>04:17</c:v>
                </c:pt>
                <c:pt idx="378">
                  <c:v>04:18</c:v>
                </c:pt>
                <c:pt idx="379">
                  <c:v>04:19</c:v>
                </c:pt>
                <c:pt idx="380">
                  <c:v>04:20</c:v>
                </c:pt>
                <c:pt idx="381">
                  <c:v>04:21</c:v>
                </c:pt>
                <c:pt idx="382">
                  <c:v>04:22</c:v>
                </c:pt>
                <c:pt idx="383">
                  <c:v>04:23</c:v>
                </c:pt>
                <c:pt idx="384">
                  <c:v>04:24</c:v>
                </c:pt>
                <c:pt idx="385">
                  <c:v>04:25</c:v>
                </c:pt>
                <c:pt idx="386">
                  <c:v>04:26</c:v>
                </c:pt>
                <c:pt idx="387">
                  <c:v>04:27</c:v>
                </c:pt>
                <c:pt idx="388">
                  <c:v>04:28</c:v>
                </c:pt>
                <c:pt idx="389">
                  <c:v>04:29</c:v>
                </c:pt>
                <c:pt idx="390">
                  <c:v>04:30</c:v>
                </c:pt>
                <c:pt idx="391">
                  <c:v>04:31</c:v>
                </c:pt>
                <c:pt idx="392">
                  <c:v>04:32</c:v>
                </c:pt>
                <c:pt idx="393">
                  <c:v>04:33</c:v>
                </c:pt>
                <c:pt idx="394">
                  <c:v>04:34</c:v>
                </c:pt>
                <c:pt idx="395">
                  <c:v>04:35</c:v>
                </c:pt>
                <c:pt idx="396">
                  <c:v>04:36</c:v>
                </c:pt>
                <c:pt idx="397">
                  <c:v>04:37</c:v>
                </c:pt>
                <c:pt idx="398">
                  <c:v>04:38</c:v>
                </c:pt>
                <c:pt idx="399">
                  <c:v>04:39</c:v>
                </c:pt>
                <c:pt idx="400">
                  <c:v>04:40</c:v>
                </c:pt>
                <c:pt idx="401">
                  <c:v>04:41</c:v>
                </c:pt>
                <c:pt idx="402">
                  <c:v>04:42</c:v>
                </c:pt>
                <c:pt idx="403">
                  <c:v>04:43</c:v>
                </c:pt>
                <c:pt idx="404">
                  <c:v>04:44</c:v>
                </c:pt>
                <c:pt idx="405">
                  <c:v>04:45</c:v>
                </c:pt>
                <c:pt idx="406">
                  <c:v>04:46</c:v>
                </c:pt>
                <c:pt idx="407">
                  <c:v>04:47</c:v>
                </c:pt>
                <c:pt idx="408">
                  <c:v>04:48</c:v>
                </c:pt>
                <c:pt idx="409">
                  <c:v>04:49</c:v>
                </c:pt>
                <c:pt idx="410">
                  <c:v>04:50</c:v>
                </c:pt>
                <c:pt idx="411">
                  <c:v>04:51</c:v>
                </c:pt>
                <c:pt idx="412">
                  <c:v>04:52</c:v>
                </c:pt>
                <c:pt idx="413">
                  <c:v>04:53</c:v>
                </c:pt>
                <c:pt idx="414">
                  <c:v>04:54</c:v>
                </c:pt>
                <c:pt idx="415">
                  <c:v>04:55</c:v>
                </c:pt>
                <c:pt idx="416">
                  <c:v>04:56</c:v>
                </c:pt>
                <c:pt idx="417">
                  <c:v>04:57</c:v>
                </c:pt>
                <c:pt idx="418">
                  <c:v>04:58</c:v>
                </c:pt>
                <c:pt idx="419">
                  <c:v>04:59</c:v>
                </c:pt>
                <c:pt idx="420">
                  <c:v>05:00</c:v>
                </c:pt>
                <c:pt idx="421">
                  <c:v>05:01</c:v>
                </c:pt>
                <c:pt idx="422">
                  <c:v>05:02</c:v>
                </c:pt>
                <c:pt idx="423">
                  <c:v>05:03</c:v>
                </c:pt>
                <c:pt idx="424">
                  <c:v>05:04</c:v>
                </c:pt>
                <c:pt idx="425">
                  <c:v>05:05</c:v>
                </c:pt>
                <c:pt idx="426">
                  <c:v>05:06</c:v>
                </c:pt>
                <c:pt idx="427">
                  <c:v>05:07</c:v>
                </c:pt>
                <c:pt idx="428">
                  <c:v>05:08</c:v>
                </c:pt>
                <c:pt idx="429">
                  <c:v>05:09</c:v>
                </c:pt>
                <c:pt idx="430">
                  <c:v>05:10</c:v>
                </c:pt>
                <c:pt idx="431">
                  <c:v>05:11</c:v>
                </c:pt>
                <c:pt idx="432">
                  <c:v>05:12</c:v>
                </c:pt>
                <c:pt idx="433">
                  <c:v>05:13</c:v>
                </c:pt>
                <c:pt idx="434">
                  <c:v>05:14</c:v>
                </c:pt>
                <c:pt idx="435">
                  <c:v>05:15</c:v>
                </c:pt>
                <c:pt idx="436">
                  <c:v>05:16</c:v>
                </c:pt>
                <c:pt idx="437">
                  <c:v>05:17</c:v>
                </c:pt>
                <c:pt idx="438">
                  <c:v>05:18</c:v>
                </c:pt>
                <c:pt idx="439">
                  <c:v>05:19</c:v>
                </c:pt>
                <c:pt idx="440">
                  <c:v>05:20</c:v>
                </c:pt>
                <c:pt idx="441">
                  <c:v>05:21</c:v>
                </c:pt>
                <c:pt idx="442">
                  <c:v>05:22</c:v>
                </c:pt>
                <c:pt idx="443">
                  <c:v>05:23</c:v>
                </c:pt>
                <c:pt idx="444">
                  <c:v>05:24</c:v>
                </c:pt>
                <c:pt idx="445">
                  <c:v>05:25</c:v>
                </c:pt>
                <c:pt idx="446">
                  <c:v>05:26</c:v>
                </c:pt>
                <c:pt idx="447">
                  <c:v>05:27</c:v>
                </c:pt>
                <c:pt idx="448">
                  <c:v>05:28</c:v>
                </c:pt>
                <c:pt idx="449">
                  <c:v>05:29</c:v>
                </c:pt>
                <c:pt idx="450">
                  <c:v>05:30</c:v>
                </c:pt>
                <c:pt idx="451">
                  <c:v>05:31</c:v>
                </c:pt>
                <c:pt idx="452">
                  <c:v>05:32</c:v>
                </c:pt>
                <c:pt idx="453">
                  <c:v>05:33</c:v>
                </c:pt>
                <c:pt idx="454">
                  <c:v>05:34</c:v>
                </c:pt>
                <c:pt idx="455">
                  <c:v>05:35</c:v>
                </c:pt>
                <c:pt idx="456">
                  <c:v>05:36</c:v>
                </c:pt>
                <c:pt idx="457">
                  <c:v>05:37</c:v>
                </c:pt>
                <c:pt idx="458">
                  <c:v>05:38</c:v>
                </c:pt>
                <c:pt idx="459">
                  <c:v>05:39</c:v>
                </c:pt>
                <c:pt idx="460">
                  <c:v>05:40</c:v>
                </c:pt>
                <c:pt idx="461">
                  <c:v>05:41</c:v>
                </c:pt>
                <c:pt idx="462">
                  <c:v>05:42</c:v>
                </c:pt>
                <c:pt idx="463">
                  <c:v>05:43</c:v>
                </c:pt>
                <c:pt idx="464">
                  <c:v>05:44</c:v>
                </c:pt>
                <c:pt idx="465">
                  <c:v>05:45</c:v>
                </c:pt>
                <c:pt idx="466">
                  <c:v>05:46</c:v>
                </c:pt>
                <c:pt idx="467">
                  <c:v>05:47</c:v>
                </c:pt>
                <c:pt idx="468">
                  <c:v>05:48</c:v>
                </c:pt>
                <c:pt idx="469">
                  <c:v>05:49</c:v>
                </c:pt>
                <c:pt idx="470">
                  <c:v>05:50</c:v>
                </c:pt>
                <c:pt idx="471">
                  <c:v>05:51</c:v>
                </c:pt>
                <c:pt idx="472">
                  <c:v>05:52</c:v>
                </c:pt>
                <c:pt idx="473">
                  <c:v>05:53</c:v>
                </c:pt>
                <c:pt idx="474">
                  <c:v>05:54</c:v>
                </c:pt>
                <c:pt idx="475">
                  <c:v>05:55</c:v>
                </c:pt>
                <c:pt idx="476">
                  <c:v>05:56</c:v>
                </c:pt>
                <c:pt idx="477">
                  <c:v>05:57</c:v>
                </c:pt>
                <c:pt idx="478">
                  <c:v>05:58</c:v>
                </c:pt>
                <c:pt idx="479">
                  <c:v>05:59</c:v>
                </c:pt>
                <c:pt idx="480">
                  <c:v>06:00</c:v>
                </c:pt>
                <c:pt idx="481">
                  <c:v>06:01</c:v>
                </c:pt>
                <c:pt idx="482">
                  <c:v>06:02</c:v>
                </c:pt>
                <c:pt idx="483">
                  <c:v>06:03</c:v>
                </c:pt>
                <c:pt idx="484">
                  <c:v>06:04</c:v>
                </c:pt>
                <c:pt idx="485">
                  <c:v>06:05</c:v>
                </c:pt>
                <c:pt idx="486">
                  <c:v>06:06</c:v>
                </c:pt>
                <c:pt idx="487">
                  <c:v>06:07</c:v>
                </c:pt>
                <c:pt idx="488">
                  <c:v>06:08</c:v>
                </c:pt>
                <c:pt idx="489">
                  <c:v>06:09</c:v>
                </c:pt>
                <c:pt idx="490">
                  <c:v>06:10</c:v>
                </c:pt>
                <c:pt idx="491">
                  <c:v>06:11</c:v>
                </c:pt>
                <c:pt idx="492">
                  <c:v>06:12</c:v>
                </c:pt>
                <c:pt idx="493">
                  <c:v>06:13</c:v>
                </c:pt>
                <c:pt idx="494">
                  <c:v>06:14</c:v>
                </c:pt>
                <c:pt idx="495">
                  <c:v>06:15</c:v>
                </c:pt>
                <c:pt idx="496">
                  <c:v>06:16</c:v>
                </c:pt>
                <c:pt idx="497">
                  <c:v>06:17</c:v>
                </c:pt>
                <c:pt idx="498">
                  <c:v>06:18</c:v>
                </c:pt>
                <c:pt idx="499">
                  <c:v>06:19</c:v>
                </c:pt>
                <c:pt idx="500">
                  <c:v>06:20</c:v>
                </c:pt>
                <c:pt idx="501">
                  <c:v>06:21</c:v>
                </c:pt>
                <c:pt idx="502">
                  <c:v>06:22</c:v>
                </c:pt>
                <c:pt idx="503">
                  <c:v>06:23</c:v>
                </c:pt>
                <c:pt idx="504">
                  <c:v>06:24</c:v>
                </c:pt>
                <c:pt idx="505">
                  <c:v>06:25</c:v>
                </c:pt>
                <c:pt idx="506">
                  <c:v>06:26</c:v>
                </c:pt>
                <c:pt idx="507">
                  <c:v>06:27</c:v>
                </c:pt>
                <c:pt idx="508">
                  <c:v>06:28</c:v>
                </c:pt>
                <c:pt idx="509">
                  <c:v>06:29</c:v>
                </c:pt>
                <c:pt idx="510">
                  <c:v>06:30</c:v>
                </c:pt>
                <c:pt idx="511">
                  <c:v>06:31</c:v>
                </c:pt>
                <c:pt idx="512">
                  <c:v>06:32</c:v>
                </c:pt>
                <c:pt idx="513">
                  <c:v>06:33</c:v>
                </c:pt>
                <c:pt idx="514">
                  <c:v>06:34</c:v>
                </c:pt>
                <c:pt idx="515">
                  <c:v>06:35</c:v>
                </c:pt>
                <c:pt idx="516">
                  <c:v>06:36</c:v>
                </c:pt>
                <c:pt idx="517">
                  <c:v>06:37</c:v>
                </c:pt>
                <c:pt idx="518">
                  <c:v>06:38</c:v>
                </c:pt>
                <c:pt idx="519">
                  <c:v>06:39</c:v>
                </c:pt>
                <c:pt idx="520">
                  <c:v>06:40</c:v>
                </c:pt>
                <c:pt idx="521">
                  <c:v>06:41</c:v>
                </c:pt>
                <c:pt idx="522">
                  <c:v>06:42</c:v>
                </c:pt>
                <c:pt idx="523">
                  <c:v>06:43</c:v>
                </c:pt>
                <c:pt idx="524">
                  <c:v>06:44</c:v>
                </c:pt>
                <c:pt idx="525">
                  <c:v>06:45</c:v>
                </c:pt>
                <c:pt idx="526">
                  <c:v>06:46</c:v>
                </c:pt>
                <c:pt idx="527">
                  <c:v>06:47</c:v>
                </c:pt>
                <c:pt idx="528">
                  <c:v>06:48</c:v>
                </c:pt>
                <c:pt idx="529">
                  <c:v>06:49</c:v>
                </c:pt>
                <c:pt idx="530">
                  <c:v>06:50</c:v>
                </c:pt>
                <c:pt idx="531">
                  <c:v>06:51</c:v>
                </c:pt>
                <c:pt idx="532">
                  <c:v>06:52</c:v>
                </c:pt>
                <c:pt idx="533">
                  <c:v>06:53</c:v>
                </c:pt>
                <c:pt idx="534">
                  <c:v>06:54</c:v>
                </c:pt>
                <c:pt idx="535">
                  <c:v>06:55</c:v>
                </c:pt>
                <c:pt idx="536">
                  <c:v>06:56</c:v>
                </c:pt>
                <c:pt idx="537">
                  <c:v>06:57</c:v>
                </c:pt>
                <c:pt idx="538">
                  <c:v>06:58</c:v>
                </c:pt>
                <c:pt idx="539">
                  <c:v>06:59</c:v>
                </c:pt>
              </c:strCache>
            </c:strRef>
          </c:cat>
          <c:val>
            <c:numRef>
              <c:f>Menus!$AB$5:$AB$544</c:f>
              <c:numCache>
                <c:formatCode>General</c:formatCode>
                <c:ptCount val="5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56-470C-A705-B9ABDE0BA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84528"/>
        <c:axId val="417284856"/>
      </c:lineChart>
      <c:catAx>
        <c:axId val="417284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Horari</a:t>
                </a:r>
              </a:p>
            </c:rich>
          </c:tx>
          <c:layout>
            <c:manualLayout>
              <c:xMode val="edge"/>
              <c:yMode val="edge"/>
              <c:x val="0.45327147409891477"/>
              <c:y val="0.9441898534573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856"/>
        <c:crosses val="autoZero"/>
        <c:auto val="1"/>
        <c:lblAlgn val="ctr"/>
        <c:lblOffset val="100"/>
        <c:noMultiLvlLbl val="0"/>
      </c:catAx>
      <c:valAx>
        <c:axId val="41728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Immissió sonora (dBA)</a:t>
                </a:r>
              </a:p>
            </c:rich>
          </c:tx>
          <c:layout>
            <c:manualLayout>
              <c:xMode val="edge"/>
              <c:yMode val="edge"/>
              <c:x val="8.1362820842592089E-3"/>
              <c:y val="0.29038969761989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1728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4</xdr:row>
      <xdr:rowOff>85726</xdr:rowOff>
    </xdr:from>
    <xdr:to>
      <xdr:col>6</xdr:col>
      <xdr:colOff>1162050</xdr:colOff>
      <xdr:row>6</xdr:row>
      <xdr:rowOff>66676</xdr:rowOff>
    </xdr:to>
    <xdr:sp macro="" textlink="">
      <xdr:nvSpPr>
        <xdr:cNvPr id="2" name="Fletxa cap avall 1"/>
        <xdr:cNvSpPr/>
      </xdr:nvSpPr>
      <xdr:spPr>
        <a:xfrm>
          <a:off x="1114425" y="847726"/>
          <a:ext cx="361950" cy="361950"/>
        </a:xfrm>
        <a:prstGeom prst="downArrow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twoCellAnchor editAs="oneCell">
    <xdr:from>
      <xdr:col>6</xdr:col>
      <xdr:colOff>152400</xdr:colOff>
      <xdr:row>1</xdr:row>
      <xdr:rowOff>85724</xdr:rowOff>
    </xdr:from>
    <xdr:to>
      <xdr:col>7</xdr:col>
      <xdr:colOff>561609</xdr:colOff>
      <xdr:row>1</xdr:row>
      <xdr:rowOff>476249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76224"/>
          <a:ext cx="1847484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14286</xdr:colOff>
      <xdr:row>3</xdr:row>
      <xdr:rowOff>9523</xdr:rowOff>
    </xdr:from>
    <xdr:to>
      <xdr:col>18</xdr:col>
      <xdr:colOff>384911</xdr:colOff>
      <xdr:row>16</xdr:row>
      <xdr:rowOff>752023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18</xdr:col>
      <xdr:colOff>370625</xdr:colOff>
      <xdr:row>31</xdr:row>
      <xdr:rowOff>723450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18</xdr:col>
      <xdr:colOff>370625</xdr:colOff>
      <xdr:row>49</xdr:row>
      <xdr:rowOff>171000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30</xdr:col>
      <xdr:colOff>370625</xdr:colOff>
      <xdr:row>49</xdr:row>
      <xdr:rowOff>171000</xdr:rowOff>
    </xdr:to>
    <xdr:graphicFrame macro="">
      <xdr:nvGraphicFramePr>
        <xdr:cNvPr id="7" name="Gràfic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33</xdr:row>
      <xdr:rowOff>0</xdr:rowOff>
    </xdr:from>
    <xdr:to>
      <xdr:col>42</xdr:col>
      <xdr:colOff>370625</xdr:colOff>
      <xdr:row>49</xdr:row>
      <xdr:rowOff>171000</xdr:rowOff>
    </xdr:to>
    <xdr:graphicFrame macro="">
      <xdr:nvGraphicFramePr>
        <xdr:cNvPr id="8" name="Gràfic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18</xdr:row>
      <xdr:rowOff>0</xdr:rowOff>
    </xdr:from>
    <xdr:to>
      <xdr:col>30</xdr:col>
      <xdr:colOff>370625</xdr:colOff>
      <xdr:row>31</xdr:row>
      <xdr:rowOff>723450</xdr:rowOff>
    </xdr:to>
    <xdr:graphicFrame macro="">
      <xdr:nvGraphicFramePr>
        <xdr:cNvPr id="9" name="Gràfic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0</xdr:colOff>
      <xdr:row>18</xdr:row>
      <xdr:rowOff>0</xdr:rowOff>
    </xdr:from>
    <xdr:to>
      <xdr:col>42</xdr:col>
      <xdr:colOff>370625</xdr:colOff>
      <xdr:row>31</xdr:row>
      <xdr:rowOff>723450</xdr:rowOff>
    </xdr:to>
    <xdr:graphicFrame macro="">
      <xdr:nvGraphicFramePr>
        <xdr:cNvPr id="10" name="Gràfic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3</xdr:row>
      <xdr:rowOff>0</xdr:rowOff>
    </xdr:from>
    <xdr:to>
      <xdr:col>30</xdr:col>
      <xdr:colOff>370625</xdr:colOff>
      <xdr:row>16</xdr:row>
      <xdr:rowOff>742500</xdr:rowOff>
    </xdr:to>
    <xdr:graphicFrame macro="">
      <xdr:nvGraphicFramePr>
        <xdr:cNvPr id="11" name="Gràfic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0</xdr:colOff>
      <xdr:row>3</xdr:row>
      <xdr:rowOff>0</xdr:rowOff>
    </xdr:from>
    <xdr:to>
      <xdr:col>42</xdr:col>
      <xdr:colOff>370625</xdr:colOff>
      <xdr:row>16</xdr:row>
      <xdr:rowOff>742500</xdr:rowOff>
    </xdr:to>
    <xdr:graphicFrame macro="">
      <xdr:nvGraphicFramePr>
        <xdr:cNvPr id="12" name="Gràfic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76200</xdr:colOff>
      <xdr:row>1</xdr:row>
      <xdr:rowOff>85725</xdr:rowOff>
    </xdr:from>
    <xdr:to>
      <xdr:col>4</xdr:col>
      <xdr:colOff>456834</xdr:colOff>
      <xdr:row>1</xdr:row>
      <xdr:rowOff>476250</xdr:rowOff>
    </xdr:to>
    <xdr:pic>
      <xdr:nvPicPr>
        <xdr:cNvPr id="13" name="Imatge 1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76225"/>
          <a:ext cx="1847484" cy="3905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Dades" displayName="Dades" ref="B8:H354" totalsRowShown="0" headerRowDxfId="104" dataDxfId="103">
  <autoFilter ref="B8:H354"/>
  <tableColumns count="7">
    <tableColumn id="3" name="Dia" dataDxfId="102">
      <calculatedColumnFormula>DAY(Dades[[#This Row],[Date_Hour]])</calculatedColumnFormula>
    </tableColumn>
    <tableColumn id="1" name="Mes" dataDxfId="101">
      <calculatedColumnFormula>MONTH(Dades[[#This Row],[Date_Hour]])</calculatedColumnFormula>
    </tableColumn>
    <tableColumn id="4" name="Hora" dataDxfId="100">
      <calculatedColumnFormula>HOUR(G9)</calculatedColumnFormula>
    </tableColumn>
    <tableColumn id="5" name="Min" dataDxfId="99">
      <calculatedColumnFormula>MINUTE(Dades[[#This Row],[Date_Hour]])</calculatedColumnFormula>
    </tableColumn>
    <tableColumn id="9" name="Columna1" dataDxfId="98">
      <calculatedColumnFormula>CONCATENATE(Dades[[#This Row],[Dia]],Dades[[#This Row],[Mes]],Dades[[#This Row],[Hora]],Dades[[#This Row],[Min]])</calculatedColumnFormula>
    </tableColumn>
    <tableColumn id="7" name="Date_Hour" dataDxfId="97"/>
    <tableColumn id="8" name="LAT" dataDxfId="96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id="22" name="VespreC" displayName="VespreC" ref="BO4:BV124" totalsRowShown="0" headerRowDxfId="20" dataDxfId="19" tableBorderDxfId="18">
  <autoFilter ref="BO4:BV124"/>
  <tableColumns count="8">
    <tableColumn id="1" name="Dia" dataDxfId="17">
      <calculatedColumnFormula>Resultats!C$37</calculatedColumnFormula>
    </tableColumn>
    <tableColumn id="7" name="Mes" dataDxfId="16">
      <calculatedColumnFormula>Resultats!E$37</calculatedColumnFormula>
    </tableColumn>
    <tableColumn id="2" name="Hora" dataDxfId="15"/>
    <tableColumn id="3" name="Min" dataDxfId="14"/>
    <tableColumn id="4" name="CONCATENA" dataDxfId="13">
      <calculatedColumnFormula>CONCATENATE(VespreC[[#This Row],[Dia]],VespreC[[#This Row],[Mes]],VespreC[[#This Row],[Hora]],VespreC[[#This Row],[Min]])</calculatedColumnFormula>
    </tableColumn>
    <tableColumn id="8" name="Horari" dataDxfId="12">
      <calculatedColumnFormula>CONCATENATE(TEXT(VespreC[[#This Row],[Hora]],"00"),":",TEXT(VespreC[[#This Row],[Min]],"00"))</calculatedColumnFormula>
    </tableColumn>
    <tableColumn id="5" name="LAT" dataDxfId="11">
      <calculatedColumnFormula>IFERROR(VLOOKUP(VespreC[[#This Row],[CONCATENA]],Dades[[#All],[Columna1]:[LAT]],3,FALSE),"")</calculatedColumnFormula>
    </tableColumn>
    <tableColumn id="6" name="antilog" dataDxfId="10">
      <calculatedColumnFormula>IFERROR(10^(VespreC[[#This Row],[LAT]]/10),"")</calculatedColumnFormula>
    </tableColumn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id="23" name="NitC" displayName="NitC" ref="BX4:CE544" totalsRowShown="0" headerRowDxfId="9" dataDxfId="8">
  <autoFilter ref="BX4:CE544"/>
  <tableColumns count="8">
    <tableColumn id="1" name="Dia" dataDxfId="7">
      <calculatedColumnFormula>Resultats!C$37</calculatedColumnFormula>
    </tableColumn>
    <tableColumn id="7" name="Mes" dataDxfId="6">
      <calculatedColumnFormula>Resultats!E$37</calculatedColumnFormula>
    </tableColumn>
    <tableColumn id="2" name="Hora" dataDxfId="5"/>
    <tableColumn id="3" name="Min" dataDxfId="4"/>
    <tableColumn id="4" name="CONCATENA" dataDxfId="3">
      <calculatedColumnFormula>CONCATENATE(NitC[[#This Row],[Dia]],NitC[[#This Row],[Mes]],NitC[[#This Row],[Hora]],NitC[[#This Row],[Min]])</calculatedColumnFormula>
    </tableColumn>
    <tableColumn id="8" name="Horari" dataDxfId="2">
      <calculatedColumnFormula>CONCATENATE(TEXT(NitC[[#This Row],[Hora]],"00"),":",TEXT(NitC[[#This Row],[Min]],"00"))</calculatedColumnFormula>
    </tableColumn>
    <tableColumn id="5" name="LAT" dataDxfId="1">
      <calculatedColumnFormula>IFERROR(VLOOKUP(NitC[[#This Row],[CONCATENA]],Dades[[#All],[Columna1]:[LAT]],3,FALSE),"")</calculatedColumnFormula>
    </tableColumn>
    <tableColumn id="6" name="antilog" dataDxfId="0">
      <calculatedColumnFormula>IFERROR(10^(NitC[[#This Row],[LAT]]/10),"")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DiaA" displayName="DiaA" ref="D4:K844" totalsRowShown="0" headerRowDxfId="95" dataDxfId="94">
  <autoFilter ref="D4:K844"/>
  <tableColumns count="8">
    <tableColumn id="1" name="Dia" dataDxfId="93">
      <calculatedColumnFormula>Resultats!C$7</calculatedColumnFormula>
    </tableColumn>
    <tableColumn id="7" name="Mes" dataDxfId="92">
      <calculatedColumnFormula>Resultats!E$7</calculatedColumnFormula>
    </tableColumn>
    <tableColumn id="2" name="Hora" dataDxfId="91"/>
    <tableColumn id="3" name="Min" dataDxfId="90"/>
    <tableColumn id="5" name="CONCATENA" dataDxfId="89">
      <calculatedColumnFormula>CONCATENATE(DiaA[[#This Row],[Dia]],DiaA[[#This Row],[Mes]],DiaA[[#This Row],[Hora]],DiaA[[#This Row],[Min]])</calculatedColumnFormula>
    </tableColumn>
    <tableColumn id="8" name="Horari" dataDxfId="88">
      <calculatedColumnFormula>CONCATENATE(TEXT(DiaA[[#This Row],[Hora]],"00"),":",TEXT(DiaA[[#This Row],[Min]],"00"))</calculatedColumnFormula>
    </tableColumn>
    <tableColumn id="4" name="LAT" dataDxfId="87">
      <calculatedColumnFormula>IFERROR(VLOOKUP(DiaA[[#This Row],[CONCATENA]],Dades[[#All],[Columna1]:[LAT]],3,FALSE),"")</calculatedColumnFormula>
    </tableColumn>
    <tableColumn id="6" name="antilog" dataDxfId="86">
      <calculatedColumnFormula>IFERROR(10^(DiaA[[#This Row],[LAT]]/10),"")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VespreA" displayName="VespreA" ref="M4:T124" totalsRowShown="0" headerRowDxfId="85" dataDxfId="84" tableBorderDxfId="83">
  <autoFilter ref="M4:T124"/>
  <tableColumns count="8">
    <tableColumn id="1" name="Dia" dataDxfId="82">
      <calculatedColumnFormula>Resultats!C$7</calculatedColumnFormula>
    </tableColumn>
    <tableColumn id="7" name="Mes" dataDxfId="81">
      <calculatedColumnFormula>Resultats!E$7</calculatedColumnFormula>
    </tableColumn>
    <tableColumn id="2" name="Hora" dataDxfId="80"/>
    <tableColumn id="3" name="Min" dataDxfId="79"/>
    <tableColumn id="4" name="CONCATENA" dataDxfId="78">
      <calculatedColumnFormula>CONCATENATE(VespreA[[#This Row],[Dia]],VespreA[[#This Row],[Mes]],VespreA[[#This Row],[Hora]],VespreA[[#This Row],[Min]])</calculatedColumnFormula>
    </tableColumn>
    <tableColumn id="8" name="Horari" dataDxfId="77">
      <calculatedColumnFormula>CONCATENATE(TEXT(VespreA[[#This Row],[Hora]],"00"),":",TEXT(VespreA[[#This Row],[Min]],"00"))</calculatedColumnFormula>
    </tableColumn>
    <tableColumn id="5" name="LAT" dataDxfId="76">
      <calculatedColumnFormula>IFERROR(VLOOKUP(VespreA[[#This Row],[CONCATENA]],Dades[[#All],[Columna1]:[LAT]],3,FALSE),"")</calculatedColumnFormula>
    </tableColumn>
    <tableColumn id="6" name="antilog" dataDxfId="75">
      <calculatedColumnFormula>IFERROR(10^(VespreA[[#This Row],[LAT]]/10),"")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4" name="NitA" displayName="NitA" ref="V4:AC544" totalsRowShown="0" headerRowDxfId="74" dataDxfId="73">
  <autoFilter ref="V4:AC544"/>
  <tableColumns count="8">
    <tableColumn id="1" name="Dia" dataDxfId="72">
      <calculatedColumnFormula>Resultats!C$7</calculatedColumnFormula>
    </tableColumn>
    <tableColumn id="7" name="Mes" dataDxfId="71">
      <calculatedColumnFormula>Resultats!E$7</calculatedColumnFormula>
    </tableColumn>
    <tableColumn id="2" name="Hora" dataDxfId="70"/>
    <tableColumn id="3" name="Min" dataDxfId="69"/>
    <tableColumn id="4" name="CONCATENA" dataDxfId="68">
      <calculatedColumnFormula>CONCATENATE(NitA[[#This Row],[Dia]],NitA[[#This Row],[Mes]],NitA[[#This Row],[Hora]],NitA[[#This Row],[Min]])</calculatedColumnFormula>
    </tableColumn>
    <tableColumn id="8" name="Horari" dataDxfId="67">
      <calculatedColumnFormula>CONCATENATE(TEXT(NitA[[#This Row],[Hora]],"00"),":",TEXT(NitA[[#This Row],[Min]],"00"))</calculatedColumnFormula>
    </tableColumn>
    <tableColumn id="5" name="LAT" dataDxfId="66">
      <calculatedColumnFormula>IFERROR(VLOOKUP(NitA[[#This Row],[CONCATENA]],Dades[[#All],[Columna1]:[LAT]],3,FALSE),"")</calculatedColumnFormula>
    </tableColumn>
    <tableColumn id="6" name="antilog" dataDxfId="65">
      <calculatedColumnFormula>IFERROR(10^(NitA[[#This Row],[LAT]]/10),"")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5" name="Mesos" displayName="Mesos" ref="B4:B16" totalsRowShown="0" headerRowDxfId="64" dataDxfId="63">
  <autoFilter ref="B4:B16"/>
  <tableColumns count="1">
    <tableColumn id="1" name="Mes" dataDxfId="62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18" name="DiaB" displayName="DiaB" ref="AE4:AL844" totalsRowShown="0" headerRowDxfId="61" dataDxfId="60">
  <autoFilter ref="AE4:AL844"/>
  <tableColumns count="8">
    <tableColumn id="1" name="Dia" dataDxfId="59">
      <calculatedColumnFormula>Resultats!C$22</calculatedColumnFormula>
    </tableColumn>
    <tableColumn id="7" name="Mes" dataDxfId="58">
      <calculatedColumnFormula>Resultats!E$22</calculatedColumnFormula>
    </tableColumn>
    <tableColumn id="2" name="Hora" dataDxfId="57"/>
    <tableColumn id="3" name="Min" dataDxfId="56"/>
    <tableColumn id="5" name="CONCATENA" dataDxfId="55">
      <calculatedColumnFormula>CONCATENATE(DiaB[[#This Row],[Dia]],DiaB[[#This Row],[Mes]],DiaB[[#This Row],[Hora]],DiaB[[#This Row],[Min]])</calculatedColumnFormula>
    </tableColumn>
    <tableColumn id="8" name="Horari" dataDxfId="54">
      <calculatedColumnFormula>CONCATENATE(TEXT(DiaB[[#This Row],[Hora]],"00"),":",TEXT(DiaB[[#This Row],[Min]],"00"))</calculatedColumnFormula>
    </tableColumn>
    <tableColumn id="4" name="LAT" dataDxfId="53">
      <calculatedColumnFormula>IFERROR(VLOOKUP(DiaB[[#This Row],[CONCATENA]],Dades[[#All],[Columna1]:[LAT]],3,FALSE),"")</calculatedColumnFormula>
    </tableColumn>
    <tableColumn id="6" name="antilog" dataDxfId="52">
      <calculatedColumnFormula>IFERROR(10^(DiaB[[#This Row],[LAT]]/10),"")</calculatedColumnFormula>
    </tableColumn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19" name="VespreB" displayName="VespreB" ref="AN4:AU124" totalsRowShown="0" headerRowDxfId="51" dataDxfId="50" tableBorderDxfId="49">
  <autoFilter ref="AN4:AU124"/>
  <tableColumns count="8">
    <tableColumn id="1" name="Dia" dataDxfId="48">
      <calculatedColumnFormula>Resultats!C$22</calculatedColumnFormula>
    </tableColumn>
    <tableColumn id="7" name="Mes" dataDxfId="47">
      <calculatedColumnFormula>Resultats!E$22</calculatedColumnFormula>
    </tableColumn>
    <tableColumn id="2" name="Hora" dataDxfId="46"/>
    <tableColumn id="3" name="Min" dataDxfId="45"/>
    <tableColumn id="4" name="CONCATENA" dataDxfId="44">
      <calculatedColumnFormula>CONCATENATE(VespreB[[#This Row],[Dia]],VespreB[[#This Row],[Mes]],VespreB[[#This Row],[Hora]],VespreB[[#This Row],[Min]])</calculatedColumnFormula>
    </tableColumn>
    <tableColumn id="8" name="Horari" dataDxfId="43">
      <calculatedColumnFormula>CONCATENATE(TEXT(VespreB[[#This Row],[Hora]],"00"),":",TEXT(VespreB[[#This Row],[Min]],"00"))</calculatedColumnFormula>
    </tableColumn>
    <tableColumn id="5" name="LAT" dataDxfId="42">
      <calculatedColumnFormula>IFERROR(VLOOKUP(VespreB[[#This Row],[CONCATENA]],Dades[[#All],[Columna1]:[LAT]],3,FALSE),"")</calculatedColumnFormula>
    </tableColumn>
    <tableColumn id="6" name="antilog" dataDxfId="41">
      <calculatedColumnFormula>IFERROR(10^(VespreB[[#This Row],[LAT]]/10),"")</calculatedColumnFormula>
    </tableColumn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id="20" name="NitB" displayName="NitB" ref="AW4:BD544" totalsRowShown="0" headerRowDxfId="40" dataDxfId="39">
  <autoFilter ref="AW4:BD544"/>
  <tableColumns count="8">
    <tableColumn id="1" name="Dia" dataDxfId="38">
      <calculatedColumnFormula>Resultats!C$22</calculatedColumnFormula>
    </tableColumn>
    <tableColumn id="7" name="Mes" dataDxfId="37">
      <calculatedColumnFormula>Resultats!E$22</calculatedColumnFormula>
    </tableColumn>
    <tableColumn id="2" name="Hora" dataDxfId="36"/>
    <tableColumn id="3" name="Min" dataDxfId="35"/>
    <tableColumn id="4" name="CONCATENA" dataDxfId="34">
      <calculatedColumnFormula>CONCATENATE(NitB[[#This Row],[Dia]],NitB[[#This Row],[Mes]],NitB[[#This Row],[Hora]],NitB[[#This Row],[Min]])</calculatedColumnFormula>
    </tableColumn>
    <tableColumn id="8" name="Horari" dataDxfId="33">
      <calculatedColumnFormula>CONCATENATE(TEXT(NitB[[#This Row],[Hora]],"00"),":",TEXT(NitB[[#This Row],[Min]],"00"))</calculatedColumnFormula>
    </tableColumn>
    <tableColumn id="5" name="LAT" dataDxfId="32">
      <calculatedColumnFormula>IFERROR(VLOOKUP(NitB[[#This Row],[CONCATENA]],Dades[[#All],[Columna1]:[LAT]],3,FALSE),"")</calculatedColumnFormula>
    </tableColumn>
    <tableColumn id="6" name="antilog" dataDxfId="31">
      <calculatedColumnFormula>IFERROR(10^(NitB[[#This Row],[LAT]]/10),"")</calculatedColumnFormula>
    </tableColumn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id="21" name="DiaC" displayName="DiaC" ref="BF4:BM844" totalsRowShown="0" headerRowDxfId="30" dataDxfId="29">
  <autoFilter ref="BF4:BM844"/>
  <tableColumns count="8">
    <tableColumn id="1" name="Dia" dataDxfId="28">
      <calculatedColumnFormula>Resultats!C$37</calculatedColumnFormula>
    </tableColumn>
    <tableColumn id="7" name="Mes" dataDxfId="27">
      <calculatedColumnFormula>Resultats!E$37</calculatedColumnFormula>
    </tableColumn>
    <tableColumn id="2" name="Hora" dataDxfId="26"/>
    <tableColumn id="3" name="Min" dataDxfId="25"/>
    <tableColumn id="5" name="CONCATENA" dataDxfId="24">
      <calculatedColumnFormula>CONCATENATE(DiaC[[#This Row],[Dia]],DiaC[[#This Row],[Mes]],DiaC[[#This Row],[Hora]],DiaC[[#This Row],[Min]])</calculatedColumnFormula>
    </tableColumn>
    <tableColumn id="8" name="Horari" dataDxfId="23">
      <calculatedColumnFormula>CONCATENATE(TEXT(DiaC[[#This Row],[Hora]],"00"),":",TEXT(DiaC[[#This Row],[Min]],"00"))</calculatedColumnFormula>
    </tableColumn>
    <tableColumn id="4" name="LAT" dataDxfId="22">
      <calculatedColumnFormula>IFERROR(VLOOKUP(DiaC[[#This Row],[CONCATENA]],Dades[[#All],[Columna1]:[LAT]],3,FALSE),"")</calculatedColumnFormula>
    </tableColumn>
    <tableColumn id="6" name="antilog" dataDxfId="21">
      <calculatedColumnFormula>IFERROR(10^(DiaC[[#This Row],[LAT]]/10),"")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4"/>
  <sheetViews>
    <sheetView tabSelected="1" topLeftCell="A2" workbookViewId="0">
      <selection activeCell="K9" sqref="K9"/>
    </sheetView>
  </sheetViews>
  <sheetFormatPr defaultColWidth="4.7265625" defaultRowHeight="14.5" x14ac:dyDescent="0.35"/>
  <cols>
    <col min="1" max="1" width="4.7265625" style="8"/>
    <col min="2" max="3" width="6.1796875" style="8" hidden="1" customWidth="1"/>
    <col min="4" max="4" width="7.453125" style="8" hidden="1" customWidth="1"/>
    <col min="5" max="5" width="5.81640625" style="8" hidden="1" customWidth="1"/>
    <col min="6" max="6" width="14.453125" style="8" hidden="1" customWidth="1"/>
    <col min="7" max="7" width="21.54296875" style="37" customWidth="1"/>
    <col min="8" max="8" width="10" style="32" customWidth="1"/>
    <col min="9" max="12" width="4.7265625" style="8"/>
    <col min="13" max="13" width="8.7265625" style="8" bestFit="1" customWidth="1"/>
    <col min="14" max="16384" width="4.7265625" style="8"/>
  </cols>
  <sheetData>
    <row r="1" spans="2:13" x14ac:dyDescent="0.35">
      <c r="G1" s="34"/>
      <c r="H1" s="8"/>
    </row>
    <row r="2" spans="2:13" ht="45" customHeight="1" x14ac:dyDescent="0.35">
      <c r="G2" s="35"/>
      <c r="H2" s="11"/>
    </row>
    <row r="3" spans="2:13" x14ac:dyDescent="0.35">
      <c r="G3" s="34"/>
      <c r="H3" s="8"/>
    </row>
    <row r="4" spans="2:13" ht="30" customHeight="1" x14ac:dyDescent="0.35">
      <c r="G4" s="40" t="s">
        <v>22</v>
      </c>
      <c r="H4" s="40"/>
    </row>
    <row r="5" spans="2:13" x14ac:dyDescent="0.35">
      <c r="G5" s="34"/>
      <c r="H5" s="8"/>
    </row>
    <row r="6" spans="2:13" x14ac:dyDescent="0.35">
      <c r="G6" s="34"/>
      <c r="H6" s="8"/>
    </row>
    <row r="7" spans="2:13" x14ac:dyDescent="0.35">
      <c r="G7" s="34"/>
      <c r="H7" s="8"/>
    </row>
    <row r="8" spans="2:13" x14ac:dyDescent="0.35">
      <c r="B8" s="8" t="s">
        <v>2</v>
      </c>
      <c r="C8" s="8" t="s">
        <v>8</v>
      </c>
      <c r="D8" s="8" t="s">
        <v>3</v>
      </c>
      <c r="E8" s="8" t="s">
        <v>4</v>
      </c>
      <c r="F8" s="8" t="s">
        <v>5</v>
      </c>
      <c r="G8" s="36" t="s">
        <v>1</v>
      </c>
      <c r="H8" s="33" t="s">
        <v>0</v>
      </c>
    </row>
    <row r="9" spans="2:13" x14ac:dyDescent="0.35">
      <c r="B9" s="8">
        <f>DAY(Dades[[#This Row],[Date_Hour]])</f>
        <v>0</v>
      </c>
      <c r="C9" s="8">
        <f>MONTH(Dades[[#This Row],[Date_Hour]])</f>
        <v>1</v>
      </c>
      <c r="D9" s="8">
        <f>HOUR(G9)</f>
        <v>0</v>
      </c>
      <c r="E9" s="8">
        <f>MINUTE(Dades[[#This Row],[Date_Hour]])</f>
        <v>0</v>
      </c>
      <c r="F9" s="8" t="str">
        <f>CONCATENATE(Dades[[#This Row],[Dia]],Dades[[#This Row],[Mes]],Dades[[#This Row],[Hora]],Dades[[#This Row],[Min]])</f>
        <v>0100</v>
      </c>
      <c r="G9" s="38"/>
      <c r="H9" s="38"/>
    </row>
    <row r="10" spans="2:13" x14ac:dyDescent="0.35">
      <c r="B10" s="8">
        <f>DAY(Dades[[#This Row],[Date_Hour]])</f>
        <v>0</v>
      </c>
      <c r="C10" s="8">
        <f>MONTH(Dades[[#This Row],[Date_Hour]])</f>
        <v>1</v>
      </c>
      <c r="D10" s="8">
        <f>HOUR(G10)</f>
        <v>0</v>
      </c>
      <c r="E10" s="8">
        <f>MINUTE(Dades[[#This Row],[Date_Hour]])</f>
        <v>0</v>
      </c>
      <c r="F10" s="8" t="str">
        <f>CONCATENATE(Dades[[#This Row],[Dia]],Dades[[#This Row],[Mes]],Dades[[#This Row],[Hora]],Dades[[#This Row],[Min]])</f>
        <v>0100</v>
      </c>
      <c r="G10" s="38"/>
      <c r="H10" s="38"/>
    </row>
    <row r="11" spans="2:13" x14ac:dyDescent="0.35">
      <c r="B11" s="8">
        <f>DAY(Dades[[#This Row],[Date_Hour]])</f>
        <v>0</v>
      </c>
      <c r="C11" s="8">
        <f>MONTH(Dades[[#This Row],[Date_Hour]])</f>
        <v>1</v>
      </c>
      <c r="D11" s="8">
        <f>HOUR(G11)</f>
        <v>0</v>
      </c>
      <c r="E11" s="8">
        <f>MINUTE(Dades[[#This Row],[Date_Hour]])</f>
        <v>0</v>
      </c>
      <c r="F11" s="8" t="str">
        <f>CONCATENATE(Dades[[#This Row],[Dia]],Dades[[#This Row],[Mes]],Dades[[#This Row],[Hora]],Dades[[#This Row],[Min]])</f>
        <v>0100</v>
      </c>
      <c r="G11" s="38"/>
      <c r="H11" s="38"/>
      <c r="M11" s="9"/>
    </row>
    <row r="12" spans="2:13" x14ac:dyDescent="0.35">
      <c r="B12" s="8">
        <f>DAY(Dades[[#This Row],[Date_Hour]])</f>
        <v>0</v>
      </c>
      <c r="C12" s="8">
        <f>MONTH(Dades[[#This Row],[Date_Hour]])</f>
        <v>1</v>
      </c>
      <c r="D12" s="8">
        <f>HOUR(G12)</f>
        <v>0</v>
      </c>
      <c r="E12" s="8">
        <f>MINUTE(Dades[[#This Row],[Date_Hour]])</f>
        <v>0</v>
      </c>
      <c r="F12" s="8" t="str">
        <f>CONCATENATE(Dades[[#This Row],[Dia]],Dades[[#This Row],[Mes]],Dades[[#This Row],[Hora]],Dades[[#This Row],[Min]])</f>
        <v>0100</v>
      </c>
      <c r="G12" s="38"/>
      <c r="H12" s="38"/>
    </row>
    <row r="13" spans="2:13" x14ac:dyDescent="0.35">
      <c r="B13" s="39">
        <f>DAY(Dades[[#This Row],[Date_Hour]])</f>
        <v>0</v>
      </c>
      <c r="C13" s="39">
        <f>MONTH(Dades[[#This Row],[Date_Hour]])</f>
        <v>1</v>
      </c>
      <c r="D13" s="39">
        <f t="shared" ref="D13:D76" si="0">HOUR(G13)</f>
        <v>0</v>
      </c>
      <c r="E13" s="39">
        <f>MINUTE(Dades[[#This Row],[Date_Hour]])</f>
        <v>0</v>
      </c>
      <c r="F13" s="39" t="str">
        <f>CONCATENATE(Dades[[#This Row],[Dia]],Dades[[#This Row],[Mes]],Dades[[#This Row],[Hora]],Dades[[#This Row],[Min]])</f>
        <v>0100</v>
      </c>
      <c r="G13" s="38"/>
      <c r="H13" s="38"/>
    </row>
    <row r="14" spans="2:13" x14ac:dyDescent="0.35">
      <c r="B14" s="39">
        <f>DAY(Dades[[#This Row],[Date_Hour]])</f>
        <v>0</v>
      </c>
      <c r="C14" s="39">
        <f>MONTH(Dades[[#This Row],[Date_Hour]])</f>
        <v>1</v>
      </c>
      <c r="D14" s="39">
        <f t="shared" si="0"/>
        <v>0</v>
      </c>
      <c r="E14" s="39">
        <f>MINUTE(Dades[[#This Row],[Date_Hour]])</f>
        <v>0</v>
      </c>
      <c r="F14" s="39" t="str">
        <f>CONCATENATE(Dades[[#This Row],[Dia]],Dades[[#This Row],[Mes]],Dades[[#This Row],[Hora]],Dades[[#This Row],[Min]])</f>
        <v>0100</v>
      </c>
      <c r="G14" s="38"/>
      <c r="H14" s="38"/>
    </row>
    <row r="15" spans="2:13" x14ac:dyDescent="0.35">
      <c r="B15" s="39">
        <f>DAY(Dades[[#This Row],[Date_Hour]])</f>
        <v>0</v>
      </c>
      <c r="C15" s="39">
        <f>MONTH(Dades[[#This Row],[Date_Hour]])</f>
        <v>1</v>
      </c>
      <c r="D15" s="39">
        <f t="shared" si="0"/>
        <v>0</v>
      </c>
      <c r="E15" s="39">
        <f>MINUTE(Dades[[#This Row],[Date_Hour]])</f>
        <v>0</v>
      </c>
      <c r="F15" s="39" t="str">
        <f>CONCATENATE(Dades[[#This Row],[Dia]],Dades[[#This Row],[Mes]],Dades[[#This Row],[Hora]],Dades[[#This Row],[Min]])</f>
        <v>0100</v>
      </c>
      <c r="G15" s="38"/>
      <c r="H15" s="38"/>
    </row>
    <row r="16" spans="2:13" x14ac:dyDescent="0.35">
      <c r="B16" s="39">
        <f>DAY(Dades[[#This Row],[Date_Hour]])</f>
        <v>0</v>
      </c>
      <c r="C16" s="39">
        <f>MONTH(Dades[[#This Row],[Date_Hour]])</f>
        <v>1</v>
      </c>
      <c r="D16" s="39">
        <f t="shared" si="0"/>
        <v>0</v>
      </c>
      <c r="E16" s="39">
        <f>MINUTE(Dades[[#This Row],[Date_Hour]])</f>
        <v>0</v>
      </c>
      <c r="F16" s="39" t="str">
        <f>CONCATENATE(Dades[[#This Row],[Dia]],Dades[[#This Row],[Mes]],Dades[[#This Row],[Hora]],Dades[[#This Row],[Min]])</f>
        <v>0100</v>
      </c>
      <c r="G16" s="38"/>
      <c r="H16" s="38"/>
    </row>
    <row r="17" spans="2:8" x14ac:dyDescent="0.35">
      <c r="B17" s="39">
        <f>DAY(Dades[[#This Row],[Date_Hour]])</f>
        <v>0</v>
      </c>
      <c r="C17" s="39">
        <f>MONTH(Dades[[#This Row],[Date_Hour]])</f>
        <v>1</v>
      </c>
      <c r="D17" s="39">
        <f t="shared" si="0"/>
        <v>0</v>
      </c>
      <c r="E17" s="39">
        <f>MINUTE(Dades[[#This Row],[Date_Hour]])</f>
        <v>0</v>
      </c>
      <c r="F17" s="39" t="str">
        <f>CONCATENATE(Dades[[#This Row],[Dia]],Dades[[#This Row],[Mes]],Dades[[#This Row],[Hora]],Dades[[#This Row],[Min]])</f>
        <v>0100</v>
      </c>
      <c r="G17" s="38"/>
      <c r="H17" s="38"/>
    </row>
    <row r="18" spans="2:8" x14ac:dyDescent="0.35">
      <c r="B18" s="39">
        <f>DAY(Dades[[#This Row],[Date_Hour]])</f>
        <v>0</v>
      </c>
      <c r="C18" s="39">
        <f>MONTH(Dades[[#This Row],[Date_Hour]])</f>
        <v>1</v>
      </c>
      <c r="D18" s="39">
        <f t="shared" si="0"/>
        <v>0</v>
      </c>
      <c r="E18" s="39">
        <f>MINUTE(Dades[[#This Row],[Date_Hour]])</f>
        <v>0</v>
      </c>
      <c r="F18" s="39" t="str">
        <f>CONCATENATE(Dades[[#This Row],[Dia]],Dades[[#This Row],[Mes]],Dades[[#This Row],[Hora]],Dades[[#This Row],[Min]])</f>
        <v>0100</v>
      </c>
      <c r="G18" s="38"/>
      <c r="H18" s="38"/>
    </row>
    <row r="19" spans="2:8" x14ac:dyDescent="0.35">
      <c r="B19" s="39">
        <f>DAY(Dades[[#This Row],[Date_Hour]])</f>
        <v>0</v>
      </c>
      <c r="C19" s="39">
        <f>MONTH(Dades[[#This Row],[Date_Hour]])</f>
        <v>1</v>
      </c>
      <c r="D19" s="39">
        <f t="shared" si="0"/>
        <v>0</v>
      </c>
      <c r="E19" s="39">
        <f>MINUTE(Dades[[#This Row],[Date_Hour]])</f>
        <v>0</v>
      </c>
      <c r="F19" s="39" t="str">
        <f>CONCATENATE(Dades[[#This Row],[Dia]],Dades[[#This Row],[Mes]],Dades[[#This Row],[Hora]],Dades[[#This Row],[Min]])</f>
        <v>0100</v>
      </c>
      <c r="G19" s="38"/>
      <c r="H19" s="38"/>
    </row>
    <row r="20" spans="2:8" x14ac:dyDescent="0.35">
      <c r="B20" s="39">
        <f>DAY(Dades[[#This Row],[Date_Hour]])</f>
        <v>0</v>
      </c>
      <c r="C20" s="39">
        <f>MONTH(Dades[[#This Row],[Date_Hour]])</f>
        <v>1</v>
      </c>
      <c r="D20" s="39">
        <f t="shared" si="0"/>
        <v>0</v>
      </c>
      <c r="E20" s="39">
        <f>MINUTE(Dades[[#This Row],[Date_Hour]])</f>
        <v>0</v>
      </c>
      <c r="F20" s="39" t="str">
        <f>CONCATENATE(Dades[[#This Row],[Dia]],Dades[[#This Row],[Mes]],Dades[[#This Row],[Hora]],Dades[[#This Row],[Min]])</f>
        <v>0100</v>
      </c>
      <c r="G20" s="38"/>
      <c r="H20" s="38"/>
    </row>
    <row r="21" spans="2:8" x14ac:dyDescent="0.35">
      <c r="B21" s="39">
        <f>DAY(Dades[[#This Row],[Date_Hour]])</f>
        <v>0</v>
      </c>
      <c r="C21" s="39">
        <f>MONTH(Dades[[#This Row],[Date_Hour]])</f>
        <v>1</v>
      </c>
      <c r="D21" s="39">
        <f t="shared" si="0"/>
        <v>0</v>
      </c>
      <c r="E21" s="39">
        <f>MINUTE(Dades[[#This Row],[Date_Hour]])</f>
        <v>0</v>
      </c>
      <c r="F21" s="39" t="str">
        <f>CONCATENATE(Dades[[#This Row],[Dia]],Dades[[#This Row],[Mes]],Dades[[#This Row],[Hora]],Dades[[#This Row],[Min]])</f>
        <v>0100</v>
      </c>
      <c r="G21" s="38"/>
      <c r="H21" s="38"/>
    </row>
    <row r="22" spans="2:8" x14ac:dyDescent="0.35">
      <c r="B22" s="39">
        <f>DAY(Dades[[#This Row],[Date_Hour]])</f>
        <v>0</v>
      </c>
      <c r="C22" s="39">
        <f>MONTH(Dades[[#This Row],[Date_Hour]])</f>
        <v>1</v>
      </c>
      <c r="D22" s="39">
        <f t="shared" si="0"/>
        <v>0</v>
      </c>
      <c r="E22" s="39">
        <f>MINUTE(Dades[[#This Row],[Date_Hour]])</f>
        <v>0</v>
      </c>
      <c r="F22" s="39" t="str">
        <f>CONCATENATE(Dades[[#This Row],[Dia]],Dades[[#This Row],[Mes]],Dades[[#This Row],[Hora]],Dades[[#This Row],[Min]])</f>
        <v>0100</v>
      </c>
      <c r="G22" s="38"/>
      <c r="H22" s="38"/>
    </row>
    <row r="23" spans="2:8" x14ac:dyDescent="0.35">
      <c r="B23" s="39">
        <f>DAY(Dades[[#This Row],[Date_Hour]])</f>
        <v>0</v>
      </c>
      <c r="C23" s="39">
        <f>MONTH(Dades[[#This Row],[Date_Hour]])</f>
        <v>1</v>
      </c>
      <c r="D23" s="39">
        <f t="shared" si="0"/>
        <v>0</v>
      </c>
      <c r="E23" s="39">
        <f>MINUTE(Dades[[#This Row],[Date_Hour]])</f>
        <v>0</v>
      </c>
      <c r="F23" s="39" t="str">
        <f>CONCATENATE(Dades[[#This Row],[Dia]],Dades[[#This Row],[Mes]],Dades[[#This Row],[Hora]],Dades[[#This Row],[Min]])</f>
        <v>0100</v>
      </c>
      <c r="G23" s="38"/>
      <c r="H23" s="38"/>
    </row>
    <row r="24" spans="2:8" x14ac:dyDescent="0.35">
      <c r="B24" s="39">
        <f>DAY(Dades[[#This Row],[Date_Hour]])</f>
        <v>0</v>
      </c>
      <c r="C24" s="39">
        <f>MONTH(Dades[[#This Row],[Date_Hour]])</f>
        <v>1</v>
      </c>
      <c r="D24" s="39">
        <f t="shared" si="0"/>
        <v>0</v>
      </c>
      <c r="E24" s="39">
        <f>MINUTE(Dades[[#This Row],[Date_Hour]])</f>
        <v>0</v>
      </c>
      <c r="F24" s="39" t="str">
        <f>CONCATENATE(Dades[[#This Row],[Dia]],Dades[[#This Row],[Mes]],Dades[[#This Row],[Hora]],Dades[[#This Row],[Min]])</f>
        <v>0100</v>
      </c>
      <c r="G24" s="38"/>
      <c r="H24" s="38"/>
    </row>
    <row r="25" spans="2:8" x14ac:dyDescent="0.35">
      <c r="B25" s="39">
        <f>DAY(Dades[[#This Row],[Date_Hour]])</f>
        <v>0</v>
      </c>
      <c r="C25" s="39">
        <f>MONTH(Dades[[#This Row],[Date_Hour]])</f>
        <v>1</v>
      </c>
      <c r="D25" s="39">
        <f t="shared" si="0"/>
        <v>0</v>
      </c>
      <c r="E25" s="39">
        <f>MINUTE(Dades[[#This Row],[Date_Hour]])</f>
        <v>0</v>
      </c>
      <c r="F25" s="39" t="str">
        <f>CONCATENATE(Dades[[#This Row],[Dia]],Dades[[#This Row],[Mes]],Dades[[#This Row],[Hora]],Dades[[#This Row],[Min]])</f>
        <v>0100</v>
      </c>
      <c r="G25" s="38"/>
      <c r="H25" s="38"/>
    </row>
    <row r="26" spans="2:8" x14ac:dyDescent="0.35">
      <c r="B26" s="39">
        <f>DAY(Dades[[#This Row],[Date_Hour]])</f>
        <v>0</v>
      </c>
      <c r="C26" s="39">
        <f>MONTH(Dades[[#This Row],[Date_Hour]])</f>
        <v>1</v>
      </c>
      <c r="D26" s="39">
        <f t="shared" si="0"/>
        <v>0</v>
      </c>
      <c r="E26" s="39">
        <f>MINUTE(Dades[[#This Row],[Date_Hour]])</f>
        <v>0</v>
      </c>
      <c r="F26" s="39" t="str">
        <f>CONCATENATE(Dades[[#This Row],[Dia]],Dades[[#This Row],[Mes]],Dades[[#This Row],[Hora]],Dades[[#This Row],[Min]])</f>
        <v>0100</v>
      </c>
      <c r="G26" s="38"/>
      <c r="H26" s="38"/>
    </row>
    <row r="27" spans="2:8" x14ac:dyDescent="0.35">
      <c r="B27" s="39">
        <f>DAY(Dades[[#This Row],[Date_Hour]])</f>
        <v>0</v>
      </c>
      <c r="C27" s="39">
        <f>MONTH(Dades[[#This Row],[Date_Hour]])</f>
        <v>1</v>
      </c>
      <c r="D27" s="39">
        <f t="shared" si="0"/>
        <v>0</v>
      </c>
      <c r="E27" s="39">
        <f>MINUTE(Dades[[#This Row],[Date_Hour]])</f>
        <v>0</v>
      </c>
      <c r="F27" s="39" t="str">
        <f>CONCATENATE(Dades[[#This Row],[Dia]],Dades[[#This Row],[Mes]],Dades[[#This Row],[Hora]],Dades[[#This Row],[Min]])</f>
        <v>0100</v>
      </c>
      <c r="G27" s="38"/>
      <c r="H27" s="38"/>
    </row>
    <row r="28" spans="2:8" x14ac:dyDescent="0.35">
      <c r="B28" s="39">
        <f>DAY(Dades[[#This Row],[Date_Hour]])</f>
        <v>0</v>
      </c>
      <c r="C28" s="39">
        <f>MONTH(Dades[[#This Row],[Date_Hour]])</f>
        <v>1</v>
      </c>
      <c r="D28" s="39">
        <f t="shared" si="0"/>
        <v>0</v>
      </c>
      <c r="E28" s="39">
        <f>MINUTE(Dades[[#This Row],[Date_Hour]])</f>
        <v>0</v>
      </c>
      <c r="F28" s="39" t="str">
        <f>CONCATENATE(Dades[[#This Row],[Dia]],Dades[[#This Row],[Mes]],Dades[[#This Row],[Hora]],Dades[[#This Row],[Min]])</f>
        <v>0100</v>
      </c>
      <c r="G28" s="38"/>
      <c r="H28" s="38"/>
    </row>
    <row r="29" spans="2:8" x14ac:dyDescent="0.35">
      <c r="B29" s="39">
        <f>DAY(Dades[[#This Row],[Date_Hour]])</f>
        <v>0</v>
      </c>
      <c r="C29" s="39">
        <f>MONTH(Dades[[#This Row],[Date_Hour]])</f>
        <v>1</v>
      </c>
      <c r="D29" s="39">
        <f t="shared" si="0"/>
        <v>0</v>
      </c>
      <c r="E29" s="39">
        <f>MINUTE(Dades[[#This Row],[Date_Hour]])</f>
        <v>0</v>
      </c>
      <c r="F29" s="39" t="str">
        <f>CONCATENATE(Dades[[#This Row],[Dia]],Dades[[#This Row],[Mes]],Dades[[#This Row],[Hora]],Dades[[#This Row],[Min]])</f>
        <v>0100</v>
      </c>
      <c r="G29" s="38"/>
      <c r="H29" s="38"/>
    </row>
    <row r="30" spans="2:8" x14ac:dyDescent="0.35">
      <c r="B30" s="39">
        <f>DAY(Dades[[#This Row],[Date_Hour]])</f>
        <v>0</v>
      </c>
      <c r="C30" s="39">
        <f>MONTH(Dades[[#This Row],[Date_Hour]])</f>
        <v>1</v>
      </c>
      <c r="D30" s="39">
        <f t="shared" si="0"/>
        <v>0</v>
      </c>
      <c r="E30" s="39">
        <f>MINUTE(Dades[[#This Row],[Date_Hour]])</f>
        <v>0</v>
      </c>
      <c r="F30" s="39" t="str">
        <f>CONCATENATE(Dades[[#This Row],[Dia]],Dades[[#This Row],[Mes]],Dades[[#This Row],[Hora]],Dades[[#This Row],[Min]])</f>
        <v>0100</v>
      </c>
      <c r="G30" s="38"/>
      <c r="H30" s="38"/>
    </row>
    <row r="31" spans="2:8" x14ac:dyDescent="0.35">
      <c r="B31" s="39">
        <f>DAY(Dades[[#This Row],[Date_Hour]])</f>
        <v>0</v>
      </c>
      <c r="C31" s="39">
        <f>MONTH(Dades[[#This Row],[Date_Hour]])</f>
        <v>1</v>
      </c>
      <c r="D31" s="39">
        <f t="shared" si="0"/>
        <v>0</v>
      </c>
      <c r="E31" s="39">
        <f>MINUTE(Dades[[#This Row],[Date_Hour]])</f>
        <v>0</v>
      </c>
      <c r="F31" s="39" t="str">
        <f>CONCATENATE(Dades[[#This Row],[Dia]],Dades[[#This Row],[Mes]],Dades[[#This Row],[Hora]],Dades[[#This Row],[Min]])</f>
        <v>0100</v>
      </c>
      <c r="G31" s="38"/>
      <c r="H31" s="38"/>
    </row>
    <row r="32" spans="2:8" x14ac:dyDescent="0.35">
      <c r="B32" s="39">
        <f>DAY(Dades[[#This Row],[Date_Hour]])</f>
        <v>0</v>
      </c>
      <c r="C32" s="39">
        <f>MONTH(Dades[[#This Row],[Date_Hour]])</f>
        <v>1</v>
      </c>
      <c r="D32" s="39">
        <f t="shared" si="0"/>
        <v>0</v>
      </c>
      <c r="E32" s="39">
        <f>MINUTE(Dades[[#This Row],[Date_Hour]])</f>
        <v>0</v>
      </c>
      <c r="F32" s="39" t="str">
        <f>CONCATENATE(Dades[[#This Row],[Dia]],Dades[[#This Row],[Mes]],Dades[[#This Row],[Hora]],Dades[[#This Row],[Min]])</f>
        <v>0100</v>
      </c>
      <c r="G32" s="38"/>
      <c r="H32" s="38"/>
    </row>
    <row r="33" spans="2:8" x14ac:dyDescent="0.35">
      <c r="B33" s="39">
        <f>DAY(Dades[[#This Row],[Date_Hour]])</f>
        <v>0</v>
      </c>
      <c r="C33" s="39">
        <f>MONTH(Dades[[#This Row],[Date_Hour]])</f>
        <v>1</v>
      </c>
      <c r="D33" s="39">
        <f t="shared" si="0"/>
        <v>0</v>
      </c>
      <c r="E33" s="39">
        <f>MINUTE(Dades[[#This Row],[Date_Hour]])</f>
        <v>0</v>
      </c>
      <c r="F33" s="39" t="str">
        <f>CONCATENATE(Dades[[#This Row],[Dia]],Dades[[#This Row],[Mes]],Dades[[#This Row],[Hora]],Dades[[#This Row],[Min]])</f>
        <v>0100</v>
      </c>
      <c r="G33" s="38"/>
      <c r="H33" s="38"/>
    </row>
    <row r="34" spans="2:8" x14ac:dyDescent="0.35">
      <c r="B34" s="39">
        <f>DAY(Dades[[#This Row],[Date_Hour]])</f>
        <v>0</v>
      </c>
      <c r="C34" s="39">
        <f>MONTH(Dades[[#This Row],[Date_Hour]])</f>
        <v>1</v>
      </c>
      <c r="D34" s="39">
        <f t="shared" si="0"/>
        <v>0</v>
      </c>
      <c r="E34" s="39">
        <f>MINUTE(Dades[[#This Row],[Date_Hour]])</f>
        <v>0</v>
      </c>
      <c r="F34" s="39" t="str">
        <f>CONCATENATE(Dades[[#This Row],[Dia]],Dades[[#This Row],[Mes]],Dades[[#This Row],[Hora]],Dades[[#This Row],[Min]])</f>
        <v>0100</v>
      </c>
      <c r="G34" s="38"/>
      <c r="H34" s="38"/>
    </row>
    <row r="35" spans="2:8" x14ac:dyDescent="0.35">
      <c r="B35" s="39">
        <f>DAY(Dades[[#This Row],[Date_Hour]])</f>
        <v>0</v>
      </c>
      <c r="C35" s="39">
        <f>MONTH(Dades[[#This Row],[Date_Hour]])</f>
        <v>1</v>
      </c>
      <c r="D35" s="39">
        <f t="shared" si="0"/>
        <v>0</v>
      </c>
      <c r="E35" s="39">
        <f>MINUTE(Dades[[#This Row],[Date_Hour]])</f>
        <v>0</v>
      </c>
      <c r="F35" s="39" t="str">
        <f>CONCATENATE(Dades[[#This Row],[Dia]],Dades[[#This Row],[Mes]],Dades[[#This Row],[Hora]],Dades[[#This Row],[Min]])</f>
        <v>0100</v>
      </c>
      <c r="G35" s="38"/>
      <c r="H35" s="38"/>
    </row>
    <row r="36" spans="2:8" x14ac:dyDescent="0.35">
      <c r="B36" s="39">
        <f>DAY(Dades[[#This Row],[Date_Hour]])</f>
        <v>0</v>
      </c>
      <c r="C36" s="39">
        <f>MONTH(Dades[[#This Row],[Date_Hour]])</f>
        <v>1</v>
      </c>
      <c r="D36" s="39">
        <f t="shared" si="0"/>
        <v>0</v>
      </c>
      <c r="E36" s="39">
        <f>MINUTE(Dades[[#This Row],[Date_Hour]])</f>
        <v>0</v>
      </c>
      <c r="F36" s="39" t="str">
        <f>CONCATENATE(Dades[[#This Row],[Dia]],Dades[[#This Row],[Mes]],Dades[[#This Row],[Hora]],Dades[[#This Row],[Min]])</f>
        <v>0100</v>
      </c>
      <c r="G36" s="38"/>
      <c r="H36" s="38"/>
    </row>
    <row r="37" spans="2:8" x14ac:dyDescent="0.35">
      <c r="B37" s="39">
        <f>DAY(Dades[[#This Row],[Date_Hour]])</f>
        <v>0</v>
      </c>
      <c r="C37" s="39">
        <f>MONTH(Dades[[#This Row],[Date_Hour]])</f>
        <v>1</v>
      </c>
      <c r="D37" s="39">
        <f t="shared" si="0"/>
        <v>0</v>
      </c>
      <c r="E37" s="39">
        <f>MINUTE(Dades[[#This Row],[Date_Hour]])</f>
        <v>0</v>
      </c>
      <c r="F37" s="39" t="str">
        <f>CONCATENATE(Dades[[#This Row],[Dia]],Dades[[#This Row],[Mes]],Dades[[#This Row],[Hora]],Dades[[#This Row],[Min]])</f>
        <v>0100</v>
      </c>
      <c r="G37" s="38"/>
      <c r="H37" s="38"/>
    </row>
    <row r="38" spans="2:8" x14ac:dyDescent="0.35">
      <c r="B38" s="39">
        <f>DAY(Dades[[#This Row],[Date_Hour]])</f>
        <v>0</v>
      </c>
      <c r="C38" s="39">
        <f>MONTH(Dades[[#This Row],[Date_Hour]])</f>
        <v>1</v>
      </c>
      <c r="D38" s="39">
        <f t="shared" si="0"/>
        <v>0</v>
      </c>
      <c r="E38" s="39">
        <f>MINUTE(Dades[[#This Row],[Date_Hour]])</f>
        <v>0</v>
      </c>
      <c r="F38" s="39" t="str">
        <f>CONCATENATE(Dades[[#This Row],[Dia]],Dades[[#This Row],[Mes]],Dades[[#This Row],[Hora]],Dades[[#This Row],[Min]])</f>
        <v>0100</v>
      </c>
      <c r="G38" s="38"/>
      <c r="H38" s="38"/>
    </row>
    <row r="39" spans="2:8" x14ac:dyDescent="0.35">
      <c r="B39" s="39">
        <f>DAY(Dades[[#This Row],[Date_Hour]])</f>
        <v>0</v>
      </c>
      <c r="C39" s="39">
        <f>MONTH(Dades[[#This Row],[Date_Hour]])</f>
        <v>1</v>
      </c>
      <c r="D39" s="39">
        <f t="shared" si="0"/>
        <v>0</v>
      </c>
      <c r="E39" s="39">
        <f>MINUTE(Dades[[#This Row],[Date_Hour]])</f>
        <v>0</v>
      </c>
      <c r="F39" s="39" t="str">
        <f>CONCATENATE(Dades[[#This Row],[Dia]],Dades[[#This Row],[Mes]],Dades[[#This Row],[Hora]],Dades[[#This Row],[Min]])</f>
        <v>0100</v>
      </c>
      <c r="G39" s="38"/>
      <c r="H39" s="38"/>
    </row>
    <row r="40" spans="2:8" x14ac:dyDescent="0.35">
      <c r="B40" s="39">
        <f>DAY(Dades[[#This Row],[Date_Hour]])</f>
        <v>0</v>
      </c>
      <c r="C40" s="39">
        <f>MONTH(Dades[[#This Row],[Date_Hour]])</f>
        <v>1</v>
      </c>
      <c r="D40" s="39">
        <f t="shared" si="0"/>
        <v>0</v>
      </c>
      <c r="E40" s="39">
        <f>MINUTE(Dades[[#This Row],[Date_Hour]])</f>
        <v>0</v>
      </c>
      <c r="F40" s="39" t="str">
        <f>CONCATENATE(Dades[[#This Row],[Dia]],Dades[[#This Row],[Mes]],Dades[[#This Row],[Hora]],Dades[[#This Row],[Min]])</f>
        <v>0100</v>
      </c>
      <c r="G40" s="38"/>
      <c r="H40" s="38"/>
    </row>
    <row r="41" spans="2:8" x14ac:dyDescent="0.35">
      <c r="B41" s="39">
        <f>DAY(Dades[[#This Row],[Date_Hour]])</f>
        <v>0</v>
      </c>
      <c r="C41" s="39">
        <f>MONTH(Dades[[#This Row],[Date_Hour]])</f>
        <v>1</v>
      </c>
      <c r="D41" s="39">
        <f t="shared" si="0"/>
        <v>0</v>
      </c>
      <c r="E41" s="39">
        <f>MINUTE(Dades[[#This Row],[Date_Hour]])</f>
        <v>0</v>
      </c>
      <c r="F41" s="39" t="str">
        <f>CONCATENATE(Dades[[#This Row],[Dia]],Dades[[#This Row],[Mes]],Dades[[#This Row],[Hora]],Dades[[#This Row],[Min]])</f>
        <v>0100</v>
      </c>
      <c r="G41" s="38"/>
      <c r="H41" s="38"/>
    </row>
    <row r="42" spans="2:8" x14ac:dyDescent="0.35">
      <c r="B42" s="39">
        <f>DAY(Dades[[#This Row],[Date_Hour]])</f>
        <v>0</v>
      </c>
      <c r="C42" s="39">
        <f>MONTH(Dades[[#This Row],[Date_Hour]])</f>
        <v>1</v>
      </c>
      <c r="D42" s="39">
        <f t="shared" si="0"/>
        <v>0</v>
      </c>
      <c r="E42" s="39">
        <f>MINUTE(Dades[[#This Row],[Date_Hour]])</f>
        <v>0</v>
      </c>
      <c r="F42" s="39" t="str">
        <f>CONCATENATE(Dades[[#This Row],[Dia]],Dades[[#This Row],[Mes]],Dades[[#This Row],[Hora]],Dades[[#This Row],[Min]])</f>
        <v>0100</v>
      </c>
      <c r="G42" s="38"/>
      <c r="H42" s="38"/>
    </row>
    <row r="43" spans="2:8" x14ac:dyDescent="0.35">
      <c r="B43" s="39">
        <f>DAY(Dades[[#This Row],[Date_Hour]])</f>
        <v>0</v>
      </c>
      <c r="C43" s="39">
        <f>MONTH(Dades[[#This Row],[Date_Hour]])</f>
        <v>1</v>
      </c>
      <c r="D43" s="39">
        <f t="shared" si="0"/>
        <v>0</v>
      </c>
      <c r="E43" s="39">
        <f>MINUTE(Dades[[#This Row],[Date_Hour]])</f>
        <v>0</v>
      </c>
      <c r="F43" s="39" t="str">
        <f>CONCATENATE(Dades[[#This Row],[Dia]],Dades[[#This Row],[Mes]],Dades[[#This Row],[Hora]],Dades[[#This Row],[Min]])</f>
        <v>0100</v>
      </c>
      <c r="G43" s="38"/>
      <c r="H43" s="38"/>
    </row>
    <row r="44" spans="2:8" x14ac:dyDescent="0.35">
      <c r="B44" s="39">
        <f>DAY(Dades[[#This Row],[Date_Hour]])</f>
        <v>0</v>
      </c>
      <c r="C44" s="39">
        <f>MONTH(Dades[[#This Row],[Date_Hour]])</f>
        <v>1</v>
      </c>
      <c r="D44" s="39">
        <f t="shared" si="0"/>
        <v>0</v>
      </c>
      <c r="E44" s="39">
        <f>MINUTE(Dades[[#This Row],[Date_Hour]])</f>
        <v>0</v>
      </c>
      <c r="F44" s="39" t="str">
        <f>CONCATENATE(Dades[[#This Row],[Dia]],Dades[[#This Row],[Mes]],Dades[[#This Row],[Hora]],Dades[[#This Row],[Min]])</f>
        <v>0100</v>
      </c>
      <c r="G44" s="38"/>
      <c r="H44" s="38"/>
    </row>
    <row r="45" spans="2:8" x14ac:dyDescent="0.35">
      <c r="B45" s="39">
        <f>DAY(Dades[[#This Row],[Date_Hour]])</f>
        <v>0</v>
      </c>
      <c r="C45" s="39">
        <f>MONTH(Dades[[#This Row],[Date_Hour]])</f>
        <v>1</v>
      </c>
      <c r="D45" s="39">
        <f t="shared" si="0"/>
        <v>0</v>
      </c>
      <c r="E45" s="39">
        <f>MINUTE(Dades[[#This Row],[Date_Hour]])</f>
        <v>0</v>
      </c>
      <c r="F45" s="39" t="str">
        <f>CONCATENATE(Dades[[#This Row],[Dia]],Dades[[#This Row],[Mes]],Dades[[#This Row],[Hora]],Dades[[#This Row],[Min]])</f>
        <v>0100</v>
      </c>
      <c r="G45" s="38"/>
      <c r="H45" s="38"/>
    </row>
    <row r="46" spans="2:8" x14ac:dyDescent="0.35">
      <c r="B46" s="39">
        <f>DAY(Dades[[#This Row],[Date_Hour]])</f>
        <v>0</v>
      </c>
      <c r="C46" s="39">
        <f>MONTH(Dades[[#This Row],[Date_Hour]])</f>
        <v>1</v>
      </c>
      <c r="D46" s="39">
        <f t="shared" si="0"/>
        <v>0</v>
      </c>
      <c r="E46" s="39">
        <f>MINUTE(Dades[[#This Row],[Date_Hour]])</f>
        <v>0</v>
      </c>
      <c r="F46" s="39" t="str">
        <f>CONCATENATE(Dades[[#This Row],[Dia]],Dades[[#This Row],[Mes]],Dades[[#This Row],[Hora]],Dades[[#This Row],[Min]])</f>
        <v>0100</v>
      </c>
      <c r="G46" s="38"/>
      <c r="H46" s="38"/>
    </row>
    <row r="47" spans="2:8" x14ac:dyDescent="0.35">
      <c r="B47" s="39">
        <f>DAY(Dades[[#This Row],[Date_Hour]])</f>
        <v>0</v>
      </c>
      <c r="C47" s="39">
        <f>MONTH(Dades[[#This Row],[Date_Hour]])</f>
        <v>1</v>
      </c>
      <c r="D47" s="39">
        <f t="shared" si="0"/>
        <v>0</v>
      </c>
      <c r="E47" s="39">
        <f>MINUTE(Dades[[#This Row],[Date_Hour]])</f>
        <v>0</v>
      </c>
      <c r="F47" s="39" t="str">
        <f>CONCATENATE(Dades[[#This Row],[Dia]],Dades[[#This Row],[Mes]],Dades[[#This Row],[Hora]],Dades[[#This Row],[Min]])</f>
        <v>0100</v>
      </c>
      <c r="G47" s="38"/>
      <c r="H47" s="38"/>
    </row>
    <row r="48" spans="2:8" x14ac:dyDescent="0.35">
      <c r="B48" s="39">
        <f>DAY(Dades[[#This Row],[Date_Hour]])</f>
        <v>0</v>
      </c>
      <c r="C48" s="39">
        <f>MONTH(Dades[[#This Row],[Date_Hour]])</f>
        <v>1</v>
      </c>
      <c r="D48" s="39">
        <f t="shared" si="0"/>
        <v>0</v>
      </c>
      <c r="E48" s="39">
        <f>MINUTE(Dades[[#This Row],[Date_Hour]])</f>
        <v>0</v>
      </c>
      <c r="F48" s="39" t="str">
        <f>CONCATENATE(Dades[[#This Row],[Dia]],Dades[[#This Row],[Mes]],Dades[[#This Row],[Hora]],Dades[[#This Row],[Min]])</f>
        <v>0100</v>
      </c>
      <c r="G48" s="38"/>
      <c r="H48" s="38"/>
    </row>
    <row r="49" spans="2:8" x14ac:dyDescent="0.35">
      <c r="B49" s="39">
        <f>DAY(Dades[[#This Row],[Date_Hour]])</f>
        <v>0</v>
      </c>
      <c r="C49" s="39">
        <f>MONTH(Dades[[#This Row],[Date_Hour]])</f>
        <v>1</v>
      </c>
      <c r="D49" s="39">
        <f t="shared" si="0"/>
        <v>0</v>
      </c>
      <c r="E49" s="39">
        <f>MINUTE(Dades[[#This Row],[Date_Hour]])</f>
        <v>0</v>
      </c>
      <c r="F49" s="39" t="str">
        <f>CONCATENATE(Dades[[#This Row],[Dia]],Dades[[#This Row],[Mes]],Dades[[#This Row],[Hora]],Dades[[#This Row],[Min]])</f>
        <v>0100</v>
      </c>
      <c r="G49" s="38"/>
      <c r="H49" s="38"/>
    </row>
    <row r="50" spans="2:8" x14ac:dyDescent="0.35">
      <c r="B50" s="39">
        <f>DAY(Dades[[#This Row],[Date_Hour]])</f>
        <v>0</v>
      </c>
      <c r="C50" s="39">
        <f>MONTH(Dades[[#This Row],[Date_Hour]])</f>
        <v>1</v>
      </c>
      <c r="D50" s="39">
        <f t="shared" si="0"/>
        <v>0</v>
      </c>
      <c r="E50" s="39">
        <f>MINUTE(Dades[[#This Row],[Date_Hour]])</f>
        <v>0</v>
      </c>
      <c r="F50" s="39" t="str">
        <f>CONCATENATE(Dades[[#This Row],[Dia]],Dades[[#This Row],[Mes]],Dades[[#This Row],[Hora]],Dades[[#This Row],[Min]])</f>
        <v>0100</v>
      </c>
      <c r="G50" s="38"/>
      <c r="H50" s="38"/>
    </row>
    <row r="51" spans="2:8" x14ac:dyDescent="0.35">
      <c r="B51" s="39">
        <f>DAY(Dades[[#This Row],[Date_Hour]])</f>
        <v>0</v>
      </c>
      <c r="C51" s="39">
        <f>MONTH(Dades[[#This Row],[Date_Hour]])</f>
        <v>1</v>
      </c>
      <c r="D51" s="39">
        <f t="shared" si="0"/>
        <v>0</v>
      </c>
      <c r="E51" s="39">
        <f>MINUTE(Dades[[#This Row],[Date_Hour]])</f>
        <v>0</v>
      </c>
      <c r="F51" s="39" t="str">
        <f>CONCATENATE(Dades[[#This Row],[Dia]],Dades[[#This Row],[Mes]],Dades[[#This Row],[Hora]],Dades[[#This Row],[Min]])</f>
        <v>0100</v>
      </c>
      <c r="G51" s="38"/>
      <c r="H51" s="38"/>
    </row>
    <row r="52" spans="2:8" x14ac:dyDescent="0.35">
      <c r="B52" s="39">
        <f>DAY(Dades[[#This Row],[Date_Hour]])</f>
        <v>0</v>
      </c>
      <c r="C52" s="39">
        <f>MONTH(Dades[[#This Row],[Date_Hour]])</f>
        <v>1</v>
      </c>
      <c r="D52" s="39">
        <f t="shared" si="0"/>
        <v>0</v>
      </c>
      <c r="E52" s="39">
        <f>MINUTE(Dades[[#This Row],[Date_Hour]])</f>
        <v>0</v>
      </c>
      <c r="F52" s="39" t="str">
        <f>CONCATENATE(Dades[[#This Row],[Dia]],Dades[[#This Row],[Mes]],Dades[[#This Row],[Hora]],Dades[[#This Row],[Min]])</f>
        <v>0100</v>
      </c>
      <c r="G52" s="38"/>
      <c r="H52" s="38"/>
    </row>
    <row r="53" spans="2:8" x14ac:dyDescent="0.35">
      <c r="B53" s="39">
        <f>DAY(Dades[[#This Row],[Date_Hour]])</f>
        <v>0</v>
      </c>
      <c r="C53" s="39">
        <f>MONTH(Dades[[#This Row],[Date_Hour]])</f>
        <v>1</v>
      </c>
      <c r="D53" s="39">
        <f t="shared" si="0"/>
        <v>0</v>
      </c>
      <c r="E53" s="39">
        <f>MINUTE(Dades[[#This Row],[Date_Hour]])</f>
        <v>0</v>
      </c>
      <c r="F53" s="39" t="str">
        <f>CONCATENATE(Dades[[#This Row],[Dia]],Dades[[#This Row],[Mes]],Dades[[#This Row],[Hora]],Dades[[#This Row],[Min]])</f>
        <v>0100</v>
      </c>
      <c r="G53" s="38"/>
      <c r="H53" s="38"/>
    </row>
    <row r="54" spans="2:8" x14ac:dyDescent="0.35">
      <c r="B54" s="39">
        <f>DAY(Dades[[#This Row],[Date_Hour]])</f>
        <v>0</v>
      </c>
      <c r="C54" s="39">
        <f>MONTH(Dades[[#This Row],[Date_Hour]])</f>
        <v>1</v>
      </c>
      <c r="D54" s="39">
        <f t="shared" si="0"/>
        <v>0</v>
      </c>
      <c r="E54" s="39">
        <f>MINUTE(Dades[[#This Row],[Date_Hour]])</f>
        <v>0</v>
      </c>
      <c r="F54" s="39" t="str">
        <f>CONCATENATE(Dades[[#This Row],[Dia]],Dades[[#This Row],[Mes]],Dades[[#This Row],[Hora]],Dades[[#This Row],[Min]])</f>
        <v>0100</v>
      </c>
      <c r="G54" s="38"/>
      <c r="H54" s="38"/>
    </row>
    <row r="55" spans="2:8" x14ac:dyDescent="0.35">
      <c r="B55" s="39">
        <f>DAY(Dades[[#This Row],[Date_Hour]])</f>
        <v>0</v>
      </c>
      <c r="C55" s="39">
        <f>MONTH(Dades[[#This Row],[Date_Hour]])</f>
        <v>1</v>
      </c>
      <c r="D55" s="39">
        <f t="shared" si="0"/>
        <v>0</v>
      </c>
      <c r="E55" s="39">
        <f>MINUTE(Dades[[#This Row],[Date_Hour]])</f>
        <v>0</v>
      </c>
      <c r="F55" s="39" t="str">
        <f>CONCATENATE(Dades[[#This Row],[Dia]],Dades[[#This Row],[Mes]],Dades[[#This Row],[Hora]],Dades[[#This Row],[Min]])</f>
        <v>0100</v>
      </c>
      <c r="G55" s="38"/>
      <c r="H55" s="38"/>
    </row>
    <row r="56" spans="2:8" x14ac:dyDescent="0.35">
      <c r="B56" s="39">
        <f>DAY(Dades[[#This Row],[Date_Hour]])</f>
        <v>0</v>
      </c>
      <c r="C56" s="39">
        <f>MONTH(Dades[[#This Row],[Date_Hour]])</f>
        <v>1</v>
      </c>
      <c r="D56" s="39">
        <f t="shared" si="0"/>
        <v>0</v>
      </c>
      <c r="E56" s="39">
        <f>MINUTE(Dades[[#This Row],[Date_Hour]])</f>
        <v>0</v>
      </c>
      <c r="F56" s="39" t="str">
        <f>CONCATENATE(Dades[[#This Row],[Dia]],Dades[[#This Row],[Mes]],Dades[[#This Row],[Hora]],Dades[[#This Row],[Min]])</f>
        <v>0100</v>
      </c>
      <c r="G56" s="38"/>
      <c r="H56" s="38"/>
    </row>
    <row r="57" spans="2:8" x14ac:dyDescent="0.35">
      <c r="B57" s="39">
        <f>DAY(Dades[[#This Row],[Date_Hour]])</f>
        <v>0</v>
      </c>
      <c r="C57" s="39">
        <f>MONTH(Dades[[#This Row],[Date_Hour]])</f>
        <v>1</v>
      </c>
      <c r="D57" s="39">
        <f t="shared" si="0"/>
        <v>0</v>
      </c>
      <c r="E57" s="39">
        <f>MINUTE(Dades[[#This Row],[Date_Hour]])</f>
        <v>0</v>
      </c>
      <c r="F57" s="39" t="str">
        <f>CONCATENATE(Dades[[#This Row],[Dia]],Dades[[#This Row],[Mes]],Dades[[#This Row],[Hora]],Dades[[#This Row],[Min]])</f>
        <v>0100</v>
      </c>
      <c r="G57" s="38"/>
      <c r="H57" s="38"/>
    </row>
    <row r="58" spans="2:8" x14ac:dyDescent="0.35">
      <c r="B58" s="39">
        <f>DAY(Dades[[#This Row],[Date_Hour]])</f>
        <v>0</v>
      </c>
      <c r="C58" s="39">
        <f>MONTH(Dades[[#This Row],[Date_Hour]])</f>
        <v>1</v>
      </c>
      <c r="D58" s="39">
        <f t="shared" si="0"/>
        <v>0</v>
      </c>
      <c r="E58" s="39">
        <f>MINUTE(Dades[[#This Row],[Date_Hour]])</f>
        <v>0</v>
      </c>
      <c r="F58" s="39" t="str">
        <f>CONCATENATE(Dades[[#This Row],[Dia]],Dades[[#This Row],[Mes]],Dades[[#This Row],[Hora]],Dades[[#This Row],[Min]])</f>
        <v>0100</v>
      </c>
      <c r="G58" s="38"/>
      <c r="H58" s="38"/>
    </row>
    <row r="59" spans="2:8" x14ac:dyDescent="0.35">
      <c r="B59" s="39">
        <f>DAY(Dades[[#This Row],[Date_Hour]])</f>
        <v>0</v>
      </c>
      <c r="C59" s="39">
        <f>MONTH(Dades[[#This Row],[Date_Hour]])</f>
        <v>1</v>
      </c>
      <c r="D59" s="39">
        <f t="shared" si="0"/>
        <v>0</v>
      </c>
      <c r="E59" s="39">
        <f>MINUTE(Dades[[#This Row],[Date_Hour]])</f>
        <v>0</v>
      </c>
      <c r="F59" s="39" t="str">
        <f>CONCATENATE(Dades[[#This Row],[Dia]],Dades[[#This Row],[Mes]],Dades[[#This Row],[Hora]],Dades[[#This Row],[Min]])</f>
        <v>0100</v>
      </c>
      <c r="G59" s="38"/>
      <c r="H59" s="38"/>
    </row>
    <row r="60" spans="2:8" x14ac:dyDescent="0.35">
      <c r="B60" s="39">
        <f>DAY(Dades[[#This Row],[Date_Hour]])</f>
        <v>0</v>
      </c>
      <c r="C60" s="39">
        <f>MONTH(Dades[[#This Row],[Date_Hour]])</f>
        <v>1</v>
      </c>
      <c r="D60" s="39">
        <f t="shared" si="0"/>
        <v>0</v>
      </c>
      <c r="E60" s="39">
        <f>MINUTE(Dades[[#This Row],[Date_Hour]])</f>
        <v>0</v>
      </c>
      <c r="F60" s="39" t="str">
        <f>CONCATENATE(Dades[[#This Row],[Dia]],Dades[[#This Row],[Mes]],Dades[[#This Row],[Hora]],Dades[[#This Row],[Min]])</f>
        <v>0100</v>
      </c>
      <c r="G60" s="38"/>
      <c r="H60" s="38"/>
    </row>
    <row r="61" spans="2:8" x14ac:dyDescent="0.35">
      <c r="B61" s="39">
        <f>DAY(Dades[[#This Row],[Date_Hour]])</f>
        <v>0</v>
      </c>
      <c r="C61" s="39">
        <f>MONTH(Dades[[#This Row],[Date_Hour]])</f>
        <v>1</v>
      </c>
      <c r="D61" s="39">
        <f t="shared" si="0"/>
        <v>0</v>
      </c>
      <c r="E61" s="39">
        <f>MINUTE(Dades[[#This Row],[Date_Hour]])</f>
        <v>0</v>
      </c>
      <c r="F61" s="39" t="str">
        <f>CONCATENATE(Dades[[#This Row],[Dia]],Dades[[#This Row],[Mes]],Dades[[#This Row],[Hora]],Dades[[#This Row],[Min]])</f>
        <v>0100</v>
      </c>
      <c r="G61" s="38"/>
      <c r="H61" s="38"/>
    </row>
    <row r="62" spans="2:8" x14ac:dyDescent="0.35">
      <c r="B62" s="39">
        <f>DAY(Dades[[#This Row],[Date_Hour]])</f>
        <v>0</v>
      </c>
      <c r="C62" s="39">
        <f>MONTH(Dades[[#This Row],[Date_Hour]])</f>
        <v>1</v>
      </c>
      <c r="D62" s="39">
        <f t="shared" si="0"/>
        <v>0</v>
      </c>
      <c r="E62" s="39">
        <f>MINUTE(Dades[[#This Row],[Date_Hour]])</f>
        <v>0</v>
      </c>
      <c r="F62" s="39" t="str">
        <f>CONCATENATE(Dades[[#This Row],[Dia]],Dades[[#This Row],[Mes]],Dades[[#This Row],[Hora]],Dades[[#This Row],[Min]])</f>
        <v>0100</v>
      </c>
      <c r="G62" s="38"/>
      <c r="H62" s="38"/>
    </row>
    <row r="63" spans="2:8" x14ac:dyDescent="0.35">
      <c r="B63" s="39">
        <f>DAY(Dades[[#This Row],[Date_Hour]])</f>
        <v>0</v>
      </c>
      <c r="C63" s="39">
        <f>MONTH(Dades[[#This Row],[Date_Hour]])</f>
        <v>1</v>
      </c>
      <c r="D63" s="39">
        <f t="shared" si="0"/>
        <v>0</v>
      </c>
      <c r="E63" s="39">
        <f>MINUTE(Dades[[#This Row],[Date_Hour]])</f>
        <v>0</v>
      </c>
      <c r="F63" s="39" t="str">
        <f>CONCATENATE(Dades[[#This Row],[Dia]],Dades[[#This Row],[Mes]],Dades[[#This Row],[Hora]],Dades[[#This Row],[Min]])</f>
        <v>0100</v>
      </c>
      <c r="G63" s="38"/>
      <c r="H63" s="38"/>
    </row>
    <row r="64" spans="2:8" x14ac:dyDescent="0.35">
      <c r="B64" s="39">
        <f>DAY(Dades[[#This Row],[Date_Hour]])</f>
        <v>0</v>
      </c>
      <c r="C64" s="39">
        <f>MONTH(Dades[[#This Row],[Date_Hour]])</f>
        <v>1</v>
      </c>
      <c r="D64" s="39">
        <f t="shared" si="0"/>
        <v>0</v>
      </c>
      <c r="E64" s="39">
        <f>MINUTE(Dades[[#This Row],[Date_Hour]])</f>
        <v>0</v>
      </c>
      <c r="F64" s="39" t="str">
        <f>CONCATENATE(Dades[[#This Row],[Dia]],Dades[[#This Row],[Mes]],Dades[[#This Row],[Hora]],Dades[[#This Row],[Min]])</f>
        <v>0100</v>
      </c>
      <c r="G64" s="38"/>
      <c r="H64" s="38"/>
    </row>
    <row r="65" spans="2:8" x14ac:dyDescent="0.35">
      <c r="B65" s="39">
        <f>DAY(Dades[[#This Row],[Date_Hour]])</f>
        <v>0</v>
      </c>
      <c r="C65" s="39">
        <f>MONTH(Dades[[#This Row],[Date_Hour]])</f>
        <v>1</v>
      </c>
      <c r="D65" s="39">
        <f t="shared" si="0"/>
        <v>0</v>
      </c>
      <c r="E65" s="39">
        <f>MINUTE(Dades[[#This Row],[Date_Hour]])</f>
        <v>0</v>
      </c>
      <c r="F65" s="39" t="str">
        <f>CONCATENATE(Dades[[#This Row],[Dia]],Dades[[#This Row],[Mes]],Dades[[#This Row],[Hora]],Dades[[#This Row],[Min]])</f>
        <v>0100</v>
      </c>
      <c r="G65" s="38"/>
      <c r="H65" s="38"/>
    </row>
    <row r="66" spans="2:8" x14ac:dyDescent="0.35">
      <c r="B66" s="39">
        <f>DAY(Dades[[#This Row],[Date_Hour]])</f>
        <v>0</v>
      </c>
      <c r="C66" s="39">
        <f>MONTH(Dades[[#This Row],[Date_Hour]])</f>
        <v>1</v>
      </c>
      <c r="D66" s="39">
        <f t="shared" si="0"/>
        <v>0</v>
      </c>
      <c r="E66" s="39">
        <f>MINUTE(Dades[[#This Row],[Date_Hour]])</f>
        <v>0</v>
      </c>
      <c r="F66" s="39" t="str">
        <f>CONCATENATE(Dades[[#This Row],[Dia]],Dades[[#This Row],[Mes]],Dades[[#This Row],[Hora]],Dades[[#This Row],[Min]])</f>
        <v>0100</v>
      </c>
      <c r="G66" s="38"/>
      <c r="H66" s="38"/>
    </row>
    <row r="67" spans="2:8" x14ac:dyDescent="0.35">
      <c r="B67" s="39">
        <f>DAY(Dades[[#This Row],[Date_Hour]])</f>
        <v>0</v>
      </c>
      <c r="C67" s="39">
        <f>MONTH(Dades[[#This Row],[Date_Hour]])</f>
        <v>1</v>
      </c>
      <c r="D67" s="39">
        <f t="shared" si="0"/>
        <v>0</v>
      </c>
      <c r="E67" s="39">
        <f>MINUTE(Dades[[#This Row],[Date_Hour]])</f>
        <v>0</v>
      </c>
      <c r="F67" s="39" t="str">
        <f>CONCATENATE(Dades[[#This Row],[Dia]],Dades[[#This Row],[Mes]],Dades[[#This Row],[Hora]],Dades[[#This Row],[Min]])</f>
        <v>0100</v>
      </c>
      <c r="G67" s="38"/>
      <c r="H67" s="38"/>
    </row>
    <row r="68" spans="2:8" x14ac:dyDescent="0.35">
      <c r="B68" s="39">
        <f>DAY(Dades[[#This Row],[Date_Hour]])</f>
        <v>0</v>
      </c>
      <c r="C68" s="39">
        <f>MONTH(Dades[[#This Row],[Date_Hour]])</f>
        <v>1</v>
      </c>
      <c r="D68" s="39">
        <f t="shared" si="0"/>
        <v>0</v>
      </c>
      <c r="E68" s="39">
        <f>MINUTE(Dades[[#This Row],[Date_Hour]])</f>
        <v>0</v>
      </c>
      <c r="F68" s="39" t="str">
        <f>CONCATENATE(Dades[[#This Row],[Dia]],Dades[[#This Row],[Mes]],Dades[[#This Row],[Hora]],Dades[[#This Row],[Min]])</f>
        <v>0100</v>
      </c>
      <c r="G68" s="38"/>
      <c r="H68" s="38"/>
    </row>
    <row r="69" spans="2:8" x14ac:dyDescent="0.35">
      <c r="B69" s="39">
        <f>DAY(Dades[[#This Row],[Date_Hour]])</f>
        <v>0</v>
      </c>
      <c r="C69" s="39">
        <f>MONTH(Dades[[#This Row],[Date_Hour]])</f>
        <v>1</v>
      </c>
      <c r="D69" s="39">
        <f t="shared" si="0"/>
        <v>0</v>
      </c>
      <c r="E69" s="39">
        <f>MINUTE(Dades[[#This Row],[Date_Hour]])</f>
        <v>0</v>
      </c>
      <c r="F69" s="39" t="str">
        <f>CONCATENATE(Dades[[#This Row],[Dia]],Dades[[#This Row],[Mes]],Dades[[#This Row],[Hora]],Dades[[#This Row],[Min]])</f>
        <v>0100</v>
      </c>
      <c r="G69" s="38"/>
      <c r="H69" s="38"/>
    </row>
    <row r="70" spans="2:8" x14ac:dyDescent="0.35">
      <c r="B70" s="39">
        <f>DAY(Dades[[#This Row],[Date_Hour]])</f>
        <v>0</v>
      </c>
      <c r="C70" s="39">
        <f>MONTH(Dades[[#This Row],[Date_Hour]])</f>
        <v>1</v>
      </c>
      <c r="D70" s="39">
        <f t="shared" si="0"/>
        <v>0</v>
      </c>
      <c r="E70" s="39">
        <f>MINUTE(Dades[[#This Row],[Date_Hour]])</f>
        <v>0</v>
      </c>
      <c r="F70" s="39" t="str">
        <f>CONCATENATE(Dades[[#This Row],[Dia]],Dades[[#This Row],[Mes]],Dades[[#This Row],[Hora]],Dades[[#This Row],[Min]])</f>
        <v>0100</v>
      </c>
      <c r="G70" s="38"/>
      <c r="H70" s="38"/>
    </row>
    <row r="71" spans="2:8" x14ac:dyDescent="0.35">
      <c r="B71" s="39">
        <f>DAY(Dades[[#This Row],[Date_Hour]])</f>
        <v>0</v>
      </c>
      <c r="C71" s="39">
        <f>MONTH(Dades[[#This Row],[Date_Hour]])</f>
        <v>1</v>
      </c>
      <c r="D71" s="39">
        <f t="shared" si="0"/>
        <v>0</v>
      </c>
      <c r="E71" s="39">
        <f>MINUTE(Dades[[#This Row],[Date_Hour]])</f>
        <v>0</v>
      </c>
      <c r="F71" s="39" t="str">
        <f>CONCATENATE(Dades[[#This Row],[Dia]],Dades[[#This Row],[Mes]],Dades[[#This Row],[Hora]],Dades[[#This Row],[Min]])</f>
        <v>0100</v>
      </c>
      <c r="G71" s="38"/>
      <c r="H71" s="38"/>
    </row>
    <row r="72" spans="2:8" x14ac:dyDescent="0.35">
      <c r="B72" s="39">
        <f>DAY(Dades[[#This Row],[Date_Hour]])</f>
        <v>0</v>
      </c>
      <c r="C72" s="39">
        <f>MONTH(Dades[[#This Row],[Date_Hour]])</f>
        <v>1</v>
      </c>
      <c r="D72" s="39">
        <f t="shared" si="0"/>
        <v>0</v>
      </c>
      <c r="E72" s="39">
        <f>MINUTE(Dades[[#This Row],[Date_Hour]])</f>
        <v>0</v>
      </c>
      <c r="F72" s="39" t="str">
        <f>CONCATENATE(Dades[[#This Row],[Dia]],Dades[[#This Row],[Mes]],Dades[[#This Row],[Hora]],Dades[[#This Row],[Min]])</f>
        <v>0100</v>
      </c>
      <c r="G72" s="38"/>
      <c r="H72" s="38"/>
    </row>
    <row r="73" spans="2:8" x14ac:dyDescent="0.35">
      <c r="B73" s="39">
        <f>DAY(Dades[[#This Row],[Date_Hour]])</f>
        <v>0</v>
      </c>
      <c r="C73" s="39">
        <f>MONTH(Dades[[#This Row],[Date_Hour]])</f>
        <v>1</v>
      </c>
      <c r="D73" s="39">
        <f t="shared" si="0"/>
        <v>0</v>
      </c>
      <c r="E73" s="39">
        <f>MINUTE(Dades[[#This Row],[Date_Hour]])</f>
        <v>0</v>
      </c>
      <c r="F73" s="39" t="str">
        <f>CONCATENATE(Dades[[#This Row],[Dia]],Dades[[#This Row],[Mes]],Dades[[#This Row],[Hora]],Dades[[#This Row],[Min]])</f>
        <v>0100</v>
      </c>
      <c r="G73" s="38"/>
      <c r="H73" s="38"/>
    </row>
    <row r="74" spans="2:8" x14ac:dyDescent="0.35">
      <c r="B74" s="39">
        <f>DAY(Dades[[#This Row],[Date_Hour]])</f>
        <v>0</v>
      </c>
      <c r="C74" s="39">
        <f>MONTH(Dades[[#This Row],[Date_Hour]])</f>
        <v>1</v>
      </c>
      <c r="D74" s="39">
        <f t="shared" si="0"/>
        <v>0</v>
      </c>
      <c r="E74" s="39">
        <f>MINUTE(Dades[[#This Row],[Date_Hour]])</f>
        <v>0</v>
      </c>
      <c r="F74" s="39" t="str">
        <f>CONCATENATE(Dades[[#This Row],[Dia]],Dades[[#This Row],[Mes]],Dades[[#This Row],[Hora]],Dades[[#This Row],[Min]])</f>
        <v>0100</v>
      </c>
      <c r="G74" s="38"/>
      <c r="H74" s="38"/>
    </row>
    <row r="75" spans="2:8" x14ac:dyDescent="0.35">
      <c r="B75" s="39">
        <f>DAY(Dades[[#This Row],[Date_Hour]])</f>
        <v>0</v>
      </c>
      <c r="C75" s="39">
        <f>MONTH(Dades[[#This Row],[Date_Hour]])</f>
        <v>1</v>
      </c>
      <c r="D75" s="39">
        <f t="shared" si="0"/>
        <v>0</v>
      </c>
      <c r="E75" s="39">
        <f>MINUTE(Dades[[#This Row],[Date_Hour]])</f>
        <v>0</v>
      </c>
      <c r="F75" s="39" t="str">
        <f>CONCATENATE(Dades[[#This Row],[Dia]],Dades[[#This Row],[Mes]],Dades[[#This Row],[Hora]],Dades[[#This Row],[Min]])</f>
        <v>0100</v>
      </c>
      <c r="G75" s="38"/>
      <c r="H75" s="38"/>
    </row>
    <row r="76" spans="2:8" x14ac:dyDescent="0.35">
      <c r="B76" s="39">
        <f>DAY(Dades[[#This Row],[Date_Hour]])</f>
        <v>0</v>
      </c>
      <c r="C76" s="39">
        <f>MONTH(Dades[[#This Row],[Date_Hour]])</f>
        <v>1</v>
      </c>
      <c r="D76" s="39">
        <f t="shared" si="0"/>
        <v>0</v>
      </c>
      <c r="E76" s="39">
        <f>MINUTE(Dades[[#This Row],[Date_Hour]])</f>
        <v>0</v>
      </c>
      <c r="F76" s="39" t="str">
        <f>CONCATENATE(Dades[[#This Row],[Dia]],Dades[[#This Row],[Mes]],Dades[[#This Row],[Hora]],Dades[[#This Row],[Min]])</f>
        <v>0100</v>
      </c>
      <c r="G76" s="38"/>
      <c r="H76" s="38"/>
    </row>
    <row r="77" spans="2:8" x14ac:dyDescent="0.35">
      <c r="B77" s="39">
        <f>DAY(Dades[[#This Row],[Date_Hour]])</f>
        <v>0</v>
      </c>
      <c r="C77" s="39">
        <f>MONTH(Dades[[#This Row],[Date_Hour]])</f>
        <v>1</v>
      </c>
      <c r="D77" s="39">
        <f t="shared" ref="D77:D140" si="1">HOUR(G77)</f>
        <v>0</v>
      </c>
      <c r="E77" s="39">
        <f>MINUTE(Dades[[#This Row],[Date_Hour]])</f>
        <v>0</v>
      </c>
      <c r="F77" s="39" t="str">
        <f>CONCATENATE(Dades[[#This Row],[Dia]],Dades[[#This Row],[Mes]],Dades[[#This Row],[Hora]],Dades[[#This Row],[Min]])</f>
        <v>0100</v>
      </c>
      <c r="G77" s="38"/>
      <c r="H77" s="38"/>
    </row>
    <row r="78" spans="2:8" x14ac:dyDescent="0.35">
      <c r="B78" s="39">
        <f>DAY(Dades[[#This Row],[Date_Hour]])</f>
        <v>0</v>
      </c>
      <c r="C78" s="39">
        <f>MONTH(Dades[[#This Row],[Date_Hour]])</f>
        <v>1</v>
      </c>
      <c r="D78" s="39">
        <f t="shared" si="1"/>
        <v>0</v>
      </c>
      <c r="E78" s="39">
        <f>MINUTE(Dades[[#This Row],[Date_Hour]])</f>
        <v>0</v>
      </c>
      <c r="F78" s="39" t="str">
        <f>CONCATENATE(Dades[[#This Row],[Dia]],Dades[[#This Row],[Mes]],Dades[[#This Row],[Hora]],Dades[[#This Row],[Min]])</f>
        <v>0100</v>
      </c>
      <c r="G78" s="38"/>
      <c r="H78" s="38"/>
    </row>
    <row r="79" spans="2:8" x14ac:dyDescent="0.35">
      <c r="B79" s="39">
        <f>DAY(Dades[[#This Row],[Date_Hour]])</f>
        <v>0</v>
      </c>
      <c r="C79" s="39">
        <f>MONTH(Dades[[#This Row],[Date_Hour]])</f>
        <v>1</v>
      </c>
      <c r="D79" s="39">
        <f t="shared" si="1"/>
        <v>0</v>
      </c>
      <c r="E79" s="39">
        <f>MINUTE(Dades[[#This Row],[Date_Hour]])</f>
        <v>0</v>
      </c>
      <c r="F79" s="39" t="str">
        <f>CONCATENATE(Dades[[#This Row],[Dia]],Dades[[#This Row],[Mes]],Dades[[#This Row],[Hora]],Dades[[#This Row],[Min]])</f>
        <v>0100</v>
      </c>
      <c r="G79" s="38"/>
      <c r="H79" s="38"/>
    </row>
    <row r="80" spans="2:8" x14ac:dyDescent="0.35">
      <c r="B80" s="39">
        <f>DAY(Dades[[#This Row],[Date_Hour]])</f>
        <v>0</v>
      </c>
      <c r="C80" s="39">
        <f>MONTH(Dades[[#This Row],[Date_Hour]])</f>
        <v>1</v>
      </c>
      <c r="D80" s="39">
        <f t="shared" si="1"/>
        <v>0</v>
      </c>
      <c r="E80" s="39">
        <f>MINUTE(Dades[[#This Row],[Date_Hour]])</f>
        <v>0</v>
      </c>
      <c r="F80" s="39" t="str">
        <f>CONCATENATE(Dades[[#This Row],[Dia]],Dades[[#This Row],[Mes]],Dades[[#This Row],[Hora]],Dades[[#This Row],[Min]])</f>
        <v>0100</v>
      </c>
      <c r="G80" s="38"/>
      <c r="H80" s="38"/>
    </row>
    <row r="81" spans="2:8" x14ac:dyDescent="0.35">
      <c r="B81" s="39">
        <f>DAY(Dades[[#This Row],[Date_Hour]])</f>
        <v>0</v>
      </c>
      <c r="C81" s="39">
        <f>MONTH(Dades[[#This Row],[Date_Hour]])</f>
        <v>1</v>
      </c>
      <c r="D81" s="39">
        <f t="shared" si="1"/>
        <v>0</v>
      </c>
      <c r="E81" s="39">
        <f>MINUTE(Dades[[#This Row],[Date_Hour]])</f>
        <v>0</v>
      </c>
      <c r="F81" s="39" t="str">
        <f>CONCATENATE(Dades[[#This Row],[Dia]],Dades[[#This Row],[Mes]],Dades[[#This Row],[Hora]],Dades[[#This Row],[Min]])</f>
        <v>0100</v>
      </c>
      <c r="G81" s="38"/>
      <c r="H81" s="38"/>
    </row>
    <row r="82" spans="2:8" x14ac:dyDescent="0.35">
      <c r="B82" s="39">
        <f>DAY(Dades[[#This Row],[Date_Hour]])</f>
        <v>0</v>
      </c>
      <c r="C82" s="39">
        <f>MONTH(Dades[[#This Row],[Date_Hour]])</f>
        <v>1</v>
      </c>
      <c r="D82" s="39">
        <f t="shared" si="1"/>
        <v>0</v>
      </c>
      <c r="E82" s="39">
        <f>MINUTE(Dades[[#This Row],[Date_Hour]])</f>
        <v>0</v>
      </c>
      <c r="F82" s="39" t="str">
        <f>CONCATENATE(Dades[[#This Row],[Dia]],Dades[[#This Row],[Mes]],Dades[[#This Row],[Hora]],Dades[[#This Row],[Min]])</f>
        <v>0100</v>
      </c>
      <c r="G82" s="38"/>
      <c r="H82" s="38"/>
    </row>
    <row r="83" spans="2:8" x14ac:dyDescent="0.35">
      <c r="B83" s="39">
        <f>DAY(Dades[[#This Row],[Date_Hour]])</f>
        <v>0</v>
      </c>
      <c r="C83" s="39">
        <f>MONTH(Dades[[#This Row],[Date_Hour]])</f>
        <v>1</v>
      </c>
      <c r="D83" s="39">
        <f t="shared" si="1"/>
        <v>0</v>
      </c>
      <c r="E83" s="39">
        <f>MINUTE(Dades[[#This Row],[Date_Hour]])</f>
        <v>0</v>
      </c>
      <c r="F83" s="39" t="str">
        <f>CONCATENATE(Dades[[#This Row],[Dia]],Dades[[#This Row],[Mes]],Dades[[#This Row],[Hora]],Dades[[#This Row],[Min]])</f>
        <v>0100</v>
      </c>
      <c r="G83" s="38"/>
      <c r="H83" s="38"/>
    </row>
    <row r="84" spans="2:8" x14ac:dyDescent="0.35">
      <c r="B84" s="39">
        <f>DAY(Dades[[#This Row],[Date_Hour]])</f>
        <v>0</v>
      </c>
      <c r="C84" s="39">
        <f>MONTH(Dades[[#This Row],[Date_Hour]])</f>
        <v>1</v>
      </c>
      <c r="D84" s="39">
        <f t="shared" si="1"/>
        <v>0</v>
      </c>
      <c r="E84" s="39">
        <f>MINUTE(Dades[[#This Row],[Date_Hour]])</f>
        <v>0</v>
      </c>
      <c r="F84" s="39" t="str">
        <f>CONCATENATE(Dades[[#This Row],[Dia]],Dades[[#This Row],[Mes]],Dades[[#This Row],[Hora]],Dades[[#This Row],[Min]])</f>
        <v>0100</v>
      </c>
      <c r="G84" s="38"/>
      <c r="H84" s="38"/>
    </row>
    <row r="85" spans="2:8" x14ac:dyDescent="0.35">
      <c r="B85" s="39">
        <f>DAY(Dades[[#This Row],[Date_Hour]])</f>
        <v>0</v>
      </c>
      <c r="C85" s="39">
        <f>MONTH(Dades[[#This Row],[Date_Hour]])</f>
        <v>1</v>
      </c>
      <c r="D85" s="39">
        <f t="shared" si="1"/>
        <v>0</v>
      </c>
      <c r="E85" s="39">
        <f>MINUTE(Dades[[#This Row],[Date_Hour]])</f>
        <v>0</v>
      </c>
      <c r="F85" s="39" t="str">
        <f>CONCATENATE(Dades[[#This Row],[Dia]],Dades[[#This Row],[Mes]],Dades[[#This Row],[Hora]],Dades[[#This Row],[Min]])</f>
        <v>0100</v>
      </c>
      <c r="G85" s="38"/>
      <c r="H85" s="38"/>
    </row>
    <row r="86" spans="2:8" x14ac:dyDescent="0.35">
      <c r="B86" s="39">
        <f>DAY(Dades[[#This Row],[Date_Hour]])</f>
        <v>0</v>
      </c>
      <c r="C86" s="39">
        <f>MONTH(Dades[[#This Row],[Date_Hour]])</f>
        <v>1</v>
      </c>
      <c r="D86" s="39">
        <f t="shared" si="1"/>
        <v>0</v>
      </c>
      <c r="E86" s="39">
        <f>MINUTE(Dades[[#This Row],[Date_Hour]])</f>
        <v>0</v>
      </c>
      <c r="F86" s="39" t="str">
        <f>CONCATENATE(Dades[[#This Row],[Dia]],Dades[[#This Row],[Mes]],Dades[[#This Row],[Hora]],Dades[[#This Row],[Min]])</f>
        <v>0100</v>
      </c>
      <c r="G86" s="38"/>
      <c r="H86" s="38"/>
    </row>
    <row r="87" spans="2:8" x14ac:dyDescent="0.35">
      <c r="B87" s="39">
        <f>DAY(Dades[[#This Row],[Date_Hour]])</f>
        <v>0</v>
      </c>
      <c r="C87" s="39">
        <f>MONTH(Dades[[#This Row],[Date_Hour]])</f>
        <v>1</v>
      </c>
      <c r="D87" s="39">
        <f t="shared" si="1"/>
        <v>0</v>
      </c>
      <c r="E87" s="39">
        <f>MINUTE(Dades[[#This Row],[Date_Hour]])</f>
        <v>0</v>
      </c>
      <c r="F87" s="39" t="str">
        <f>CONCATENATE(Dades[[#This Row],[Dia]],Dades[[#This Row],[Mes]],Dades[[#This Row],[Hora]],Dades[[#This Row],[Min]])</f>
        <v>0100</v>
      </c>
      <c r="G87" s="38"/>
      <c r="H87" s="38"/>
    </row>
    <row r="88" spans="2:8" x14ac:dyDescent="0.35">
      <c r="B88" s="39">
        <f>DAY(Dades[[#This Row],[Date_Hour]])</f>
        <v>0</v>
      </c>
      <c r="C88" s="39">
        <f>MONTH(Dades[[#This Row],[Date_Hour]])</f>
        <v>1</v>
      </c>
      <c r="D88" s="39">
        <f t="shared" si="1"/>
        <v>0</v>
      </c>
      <c r="E88" s="39">
        <f>MINUTE(Dades[[#This Row],[Date_Hour]])</f>
        <v>0</v>
      </c>
      <c r="F88" s="39" t="str">
        <f>CONCATENATE(Dades[[#This Row],[Dia]],Dades[[#This Row],[Mes]],Dades[[#This Row],[Hora]],Dades[[#This Row],[Min]])</f>
        <v>0100</v>
      </c>
      <c r="G88" s="38"/>
      <c r="H88" s="38"/>
    </row>
    <row r="89" spans="2:8" x14ac:dyDescent="0.35">
      <c r="B89" s="39">
        <f>DAY(Dades[[#This Row],[Date_Hour]])</f>
        <v>0</v>
      </c>
      <c r="C89" s="39">
        <f>MONTH(Dades[[#This Row],[Date_Hour]])</f>
        <v>1</v>
      </c>
      <c r="D89" s="39">
        <f t="shared" si="1"/>
        <v>0</v>
      </c>
      <c r="E89" s="39">
        <f>MINUTE(Dades[[#This Row],[Date_Hour]])</f>
        <v>0</v>
      </c>
      <c r="F89" s="39" t="str">
        <f>CONCATENATE(Dades[[#This Row],[Dia]],Dades[[#This Row],[Mes]],Dades[[#This Row],[Hora]],Dades[[#This Row],[Min]])</f>
        <v>0100</v>
      </c>
      <c r="G89" s="38"/>
      <c r="H89" s="38"/>
    </row>
    <row r="90" spans="2:8" x14ac:dyDescent="0.35">
      <c r="B90" s="39">
        <f>DAY(Dades[[#This Row],[Date_Hour]])</f>
        <v>0</v>
      </c>
      <c r="C90" s="39">
        <f>MONTH(Dades[[#This Row],[Date_Hour]])</f>
        <v>1</v>
      </c>
      <c r="D90" s="39">
        <f t="shared" si="1"/>
        <v>0</v>
      </c>
      <c r="E90" s="39">
        <f>MINUTE(Dades[[#This Row],[Date_Hour]])</f>
        <v>0</v>
      </c>
      <c r="F90" s="39" t="str">
        <f>CONCATENATE(Dades[[#This Row],[Dia]],Dades[[#This Row],[Mes]],Dades[[#This Row],[Hora]],Dades[[#This Row],[Min]])</f>
        <v>0100</v>
      </c>
      <c r="G90" s="38"/>
      <c r="H90" s="38"/>
    </row>
    <row r="91" spans="2:8" x14ac:dyDescent="0.35">
      <c r="B91" s="39">
        <f>DAY(Dades[[#This Row],[Date_Hour]])</f>
        <v>0</v>
      </c>
      <c r="C91" s="39">
        <f>MONTH(Dades[[#This Row],[Date_Hour]])</f>
        <v>1</v>
      </c>
      <c r="D91" s="39">
        <f t="shared" si="1"/>
        <v>0</v>
      </c>
      <c r="E91" s="39">
        <f>MINUTE(Dades[[#This Row],[Date_Hour]])</f>
        <v>0</v>
      </c>
      <c r="F91" s="39" t="str">
        <f>CONCATENATE(Dades[[#This Row],[Dia]],Dades[[#This Row],[Mes]],Dades[[#This Row],[Hora]],Dades[[#This Row],[Min]])</f>
        <v>0100</v>
      </c>
      <c r="G91" s="38"/>
      <c r="H91" s="38"/>
    </row>
    <row r="92" spans="2:8" x14ac:dyDescent="0.35">
      <c r="B92" s="39">
        <f>DAY(Dades[[#This Row],[Date_Hour]])</f>
        <v>0</v>
      </c>
      <c r="C92" s="39">
        <f>MONTH(Dades[[#This Row],[Date_Hour]])</f>
        <v>1</v>
      </c>
      <c r="D92" s="39">
        <f t="shared" si="1"/>
        <v>0</v>
      </c>
      <c r="E92" s="39">
        <f>MINUTE(Dades[[#This Row],[Date_Hour]])</f>
        <v>0</v>
      </c>
      <c r="F92" s="39" t="str">
        <f>CONCATENATE(Dades[[#This Row],[Dia]],Dades[[#This Row],[Mes]],Dades[[#This Row],[Hora]],Dades[[#This Row],[Min]])</f>
        <v>0100</v>
      </c>
      <c r="G92" s="38"/>
      <c r="H92" s="38"/>
    </row>
    <row r="93" spans="2:8" x14ac:dyDescent="0.35">
      <c r="B93" s="39">
        <f>DAY(Dades[[#This Row],[Date_Hour]])</f>
        <v>0</v>
      </c>
      <c r="C93" s="39">
        <f>MONTH(Dades[[#This Row],[Date_Hour]])</f>
        <v>1</v>
      </c>
      <c r="D93" s="39">
        <f t="shared" si="1"/>
        <v>0</v>
      </c>
      <c r="E93" s="39">
        <f>MINUTE(Dades[[#This Row],[Date_Hour]])</f>
        <v>0</v>
      </c>
      <c r="F93" s="39" t="str">
        <f>CONCATENATE(Dades[[#This Row],[Dia]],Dades[[#This Row],[Mes]],Dades[[#This Row],[Hora]],Dades[[#This Row],[Min]])</f>
        <v>0100</v>
      </c>
      <c r="G93" s="38"/>
      <c r="H93" s="38"/>
    </row>
    <row r="94" spans="2:8" x14ac:dyDescent="0.35">
      <c r="B94" s="39">
        <f>DAY(Dades[[#This Row],[Date_Hour]])</f>
        <v>0</v>
      </c>
      <c r="C94" s="39">
        <f>MONTH(Dades[[#This Row],[Date_Hour]])</f>
        <v>1</v>
      </c>
      <c r="D94" s="39">
        <f t="shared" si="1"/>
        <v>0</v>
      </c>
      <c r="E94" s="39">
        <f>MINUTE(Dades[[#This Row],[Date_Hour]])</f>
        <v>0</v>
      </c>
      <c r="F94" s="39" t="str">
        <f>CONCATENATE(Dades[[#This Row],[Dia]],Dades[[#This Row],[Mes]],Dades[[#This Row],[Hora]],Dades[[#This Row],[Min]])</f>
        <v>0100</v>
      </c>
      <c r="G94" s="38"/>
      <c r="H94" s="38"/>
    </row>
    <row r="95" spans="2:8" x14ac:dyDescent="0.35">
      <c r="B95" s="39">
        <f>DAY(Dades[[#This Row],[Date_Hour]])</f>
        <v>0</v>
      </c>
      <c r="C95" s="39">
        <f>MONTH(Dades[[#This Row],[Date_Hour]])</f>
        <v>1</v>
      </c>
      <c r="D95" s="39">
        <f t="shared" si="1"/>
        <v>0</v>
      </c>
      <c r="E95" s="39">
        <f>MINUTE(Dades[[#This Row],[Date_Hour]])</f>
        <v>0</v>
      </c>
      <c r="F95" s="39" t="str">
        <f>CONCATENATE(Dades[[#This Row],[Dia]],Dades[[#This Row],[Mes]],Dades[[#This Row],[Hora]],Dades[[#This Row],[Min]])</f>
        <v>0100</v>
      </c>
      <c r="G95" s="38"/>
      <c r="H95" s="38"/>
    </row>
    <row r="96" spans="2:8" x14ac:dyDescent="0.35">
      <c r="B96" s="39">
        <f>DAY(Dades[[#This Row],[Date_Hour]])</f>
        <v>0</v>
      </c>
      <c r="C96" s="39">
        <f>MONTH(Dades[[#This Row],[Date_Hour]])</f>
        <v>1</v>
      </c>
      <c r="D96" s="39">
        <f t="shared" si="1"/>
        <v>0</v>
      </c>
      <c r="E96" s="39">
        <f>MINUTE(Dades[[#This Row],[Date_Hour]])</f>
        <v>0</v>
      </c>
      <c r="F96" s="39" t="str">
        <f>CONCATENATE(Dades[[#This Row],[Dia]],Dades[[#This Row],[Mes]],Dades[[#This Row],[Hora]],Dades[[#This Row],[Min]])</f>
        <v>0100</v>
      </c>
      <c r="G96" s="38"/>
      <c r="H96" s="38"/>
    </row>
    <row r="97" spans="2:8" x14ac:dyDescent="0.35">
      <c r="B97" s="39">
        <f>DAY(Dades[[#This Row],[Date_Hour]])</f>
        <v>0</v>
      </c>
      <c r="C97" s="39">
        <f>MONTH(Dades[[#This Row],[Date_Hour]])</f>
        <v>1</v>
      </c>
      <c r="D97" s="39">
        <f t="shared" si="1"/>
        <v>0</v>
      </c>
      <c r="E97" s="39">
        <f>MINUTE(Dades[[#This Row],[Date_Hour]])</f>
        <v>0</v>
      </c>
      <c r="F97" s="39" t="str">
        <f>CONCATENATE(Dades[[#This Row],[Dia]],Dades[[#This Row],[Mes]],Dades[[#This Row],[Hora]],Dades[[#This Row],[Min]])</f>
        <v>0100</v>
      </c>
      <c r="G97" s="38"/>
      <c r="H97" s="38"/>
    </row>
    <row r="98" spans="2:8" x14ac:dyDescent="0.35">
      <c r="B98" s="39">
        <f>DAY(Dades[[#This Row],[Date_Hour]])</f>
        <v>0</v>
      </c>
      <c r="C98" s="39">
        <f>MONTH(Dades[[#This Row],[Date_Hour]])</f>
        <v>1</v>
      </c>
      <c r="D98" s="39">
        <f t="shared" si="1"/>
        <v>0</v>
      </c>
      <c r="E98" s="39">
        <f>MINUTE(Dades[[#This Row],[Date_Hour]])</f>
        <v>0</v>
      </c>
      <c r="F98" s="39" t="str">
        <f>CONCATENATE(Dades[[#This Row],[Dia]],Dades[[#This Row],[Mes]],Dades[[#This Row],[Hora]],Dades[[#This Row],[Min]])</f>
        <v>0100</v>
      </c>
      <c r="G98" s="38"/>
      <c r="H98" s="38"/>
    </row>
    <row r="99" spans="2:8" x14ac:dyDescent="0.35">
      <c r="B99" s="39">
        <f>DAY(Dades[[#This Row],[Date_Hour]])</f>
        <v>0</v>
      </c>
      <c r="C99" s="39">
        <f>MONTH(Dades[[#This Row],[Date_Hour]])</f>
        <v>1</v>
      </c>
      <c r="D99" s="39">
        <f t="shared" si="1"/>
        <v>0</v>
      </c>
      <c r="E99" s="39">
        <f>MINUTE(Dades[[#This Row],[Date_Hour]])</f>
        <v>0</v>
      </c>
      <c r="F99" s="39" t="str">
        <f>CONCATENATE(Dades[[#This Row],[Dia]],Dades[[#This Row],[Mes]],Dades[[#This Row],[Hora]],Dades[[#This Row],[Min]])</f>
        <v>0100</v>
      </c>
      <c r="G99" s="38"/>
      <c r="H99" s="38"/>
    </row>
    <row r="100" spans="2:8" x14ac:dyDescent="0.35">
      <c r="B100" s="39">
        <f>DAY(Dades[[#This Row],[Date_Hour]])</f>
        <v>0</v>
      </c>
      <c r="C100" s="39">
        <f>MONTH(Dades[[#This Row],[Date_Hour]])</f>
        <v>1</v>
      </c>
      <c r="D100" s="39">
        <f t="shared" si="1"/>
        <v>0</v>
      </c>
      <c r="E100" s="39">
        <f>MINUTE(Dades[[#This Row],[Date_Hour]])</f>
        <v>0</v>
      </c>
      <c r="F100" s="39" t="str">
        <f>CONCATENATE(Dades[[#This Row],[Dia]],Dades[[#This Row],[Mes]],Dades[[#This Row],[Hora]],Dades[[#This Row],[Min]])</f>
        <v>0100</v>
      </c>
      <c r="G100" s="38"/>
      <c r="H100" s="38"/>
    </row>
    <row r="101" spans="2:8" x14ac:dyDescent="0.35">
      <c r="B101" s="39">
        <f>DAY(Dades[[#This Row],[Date_Hour]])</f>
        <v>0</v>
      </c>
      <c r="C101" s="39">
        <f>MONTH(Dades[[#This Row],[Date_Hour]])</f>
        <v>1</v>
      </c>
      <c r="D101" s="39">
        <f t="shared" si="1"/>
        <v>0</v>
      </c>
      <c r="E101" s="39">
        <f>MINUTE(Dades[[#This Row],[Date_Hour]])</f>
        <v>0</v>
      </c>
      <c r="F101" s="39" t="str">
        <f>CONCATENATE(Dades[[#This Row],[Dia]],Dades[[#This Row],[Mes]],Dades[[#This Row],[Hora]],Dades[[#This Row],[Min]])</f>
        <v>0100</v>
      </c>
      <c r="G101" s="38"/>
      <c r="H101" s="38"/>
    </row>
    <row r="102" spans="2:8" x14ac:dyDescent="0.35">
      <c r="B102" s="39">
        <f>DAY(Dades[[#This Row],[Date_Hour]])</f>
        <v>0</v>
      </c>
      <c r="C102" s="39">
        <f>MONTH(Dades[[#This Row],[Date_Hour]])</f>
        <v>1</v>
      </c>
      <c r="D102" s="39">
        <f t="shared" si="1"/>
        <v>0</v>
      </c>
      <c r="E102" s="39">
        <f>MINUTE(Dades[[#This Row],[Date_Hour]])</f>
        <v>0</v>
      </c>
      <c r="F102" s="39" t="str">
        <f>CONCATENATE(Dades[[#This Row],[Dia]],Dades[[#This Row],[Mes]],Dades[[#This Row],[Hora]],Dades[[#This Row],[Min]])</f>
        <v>0100</v>
      </c>
      <c r="G102" s="38"/>
      <c r="H102" s="38"/>
    </row>
    <row r="103" spans="2:8" x14ac:dyDescent="0.35">
      <c r="B103" s="39">
        <f>DAY(Dades[[#This Row],[Date_Hour]])</f>
        <v>0</v>
      </c>
      <c r="C103" s="39">
        <f>MONTH(Dades[[#This Row],[Date_Hour]])</f>
        <v>1</v>
      </c>
      <c r="D103" s="39">
        <f t="shared" si="1"/>
        <v>0</v>
      </c>
      <c r="E103" s="39">
        <f>MINUTE(Dades[[#This Row],[Date_Hour]])</f>
        <v>0</v>
      </c>
      <c r="F103" s="39" t="str">
        <f>CONCATENATE(Dades[[#This Row],[Dia]],Dades[[#This Row],[Mes]],Dades[[#This Row],[Hora]],Dades[[#This Row],[Min]])</f>
        <v>0100</v>
      </c>
      <c r="G103" s="38"/>
      <c r="H103" s="38"/>
    </row>
    <row r="104" spans="2:8" x14ac:dyDescent="0.35">
      <c r="B104" s="39">
        <f>DAY(Dades[[#This Row],[Date_Hour]])</f>
        <v>0</v>
      </c>
      <c r="C104" s="39">
        <f>MONTH(Dades[[#This Row],[Date_Hour]])</f>
        <v>1</v>
      </c>
      <c r="D104" s="39">
        <f t="shared" si="1"/>
        <v>0</v>
      </c>
      <c r="E104" s="39">
        <f>MINUTE(Dades[[#This Row],[Date_Hour]])</f>
        <v>0</v>
      </c>
      <c r="F104" s="39" t="str">
        <f>CONCATENATE(Dades[[#This Row],[Dia]],Dades[[#This Row],[Mes]],Dades[[#This Row],[Hora]],Dades[[#This Row],[Min]])</f>
        <v>0100</v>
      </c>
      <c r="G104" s="38"/>
      <c r="H104" s="38"/>
    </row>
    <row r="105" spans="2:8" x14ac:dyDescent="0.35">
      <c r="B105" s="39">
        <f>DAY(Dades[[#This Row],[Date_Hour]])</f>
        <v>0</v>
      </c>
      <c r="C105" s="39">
        <f>MONTH(Dades[[#This Row],[Date_Hour]])</f>
        <v>1</v>
      </c>
      <c r="D105" s="39">
        <f t="shared" si="1"/>
        <v>0</v>
      </c>
      <c r="E105" s="39">
        <f>MINUTE(Dades[[#This Row],[Date_Hour]])</f>
        <v>0</v>
      </c>
      <c r="F105" s="39" t="str">
        <f>CONCATENATE(Dades[[#This Row],[Dia]],Dades[[#This Row],[Mes]],Dades[[#This Row],[Hora]],Dades[[#This Row],[Min]])</f>
        <v>0100</v>
      </c>
      <c r="G105" s="38"/>
      <c r="H105" s="38"/>
    </row>
    <row r="106" spans="2:8" x14ac:dyDescent="0.35">
      <c r="B106" s="39">
        <f>DAY(Dades[[#This Row],[Date_Hour]])</f>
        <v>0</v>
      </c>
      <c r="C106" s="39">
        <f>MONTH(Dades[[#This Row],[Date_Hour]])</f>
        <v>1</v>
      </c>
      <c r="D106" s="39">
        <f t="shared" si="1"/>
        <v>0</v>
      </c>
      <c r="E106" s="39">
        <f>MINUTE(Dades[[#This Row],[Date_Hour]])</f>
        <v>0</v>
      </c>
      <c r="F106" s="39" t="str">
        <f>CONCATENATE(Dades[[#This Row],[Dia]],Dades[[#This Row],[Mes]],Dades[[#This Row],[Hora]],Dades[[#This Row],[Min]])</f>
        <v>0100</v>
      </c>
      <c r="G106" s="38"/>
      <c r="H106" s="38"/>
    </row>
    <row r="107" spans="2:8" x14ac:dyDescent="0.35">
      <c r="B107" s="39">
        <f>DAY(Dades[[#This Row],[Date_Hour]])</f>
        <v>0</v>
      </c>
      <c r="C107" s="39">
        <f>MONTH(Dades[[#This Row],[Date_Hour]])</f>
        <v>1</v>
      </c>
      <c r="D107" s="39">
        <f t="shared" si="1"/>
        <v>0</v>
      </c>
      <c r="E107" s="39">
        <f>MINUTE(Dades[[#This Row],[Date_Hour]])</f>
        <v>0</v>
      </c>
      <c r="F107" s="39" t="str">
        <f>CONCATENATE(Dades[[#This Row],[Dia]],Dades[[#This Row],[Mes]],Dades[[#This Row],[Hora]],Dades[[#This Row],[Min]])</f>
        <v>0100</v>
      </c>
      <c r="G107" s="38"/>
      <c r="H107" s="38"/>
    </row>
    <row r="108" spans="2:8" x14ac:dyDescent="0.35">
      <c r="B108" s="39">
        <f>DAY(Dades[[#This Row],[Date_Hour]])</f>
        <v>0</v>
      </c>
      <c r="C108" s="39">
        <f>MONTH(Dades[[#This Row],[Date_Hour]])</f>
        <v>1</v>
      </c>
      <c r="D108" s="39">
        <f t="shared" si="1"/>
        <v>0</v>
      </c>
      <c r="E108" s="39">
        <f>MINUTE(Dades[[#This Row],[Date_Hour]])</f>
        <v>0</v>
      </c>
      <c r="F108" s="39" t="str">
        <f>CONCATENATE(Dades[[#This Row],[Dia]],Dades[[#This Row],[Mes]],Dades[[#This Row],[Hora]],Dades[[#This Row],[Min]])</f>
        <v>0100</v>
      </c>
      <c r="G108" s="38"/>
      <c r="H108" s="38"/>
    </row>
    <row r="109" spans="2:8" x14ac:dyDescent="0.35">
      <c r="B109" s="39">
        <f>DAY(Dades[[#This Row],[Date_Hour]])</f>
        <v>0</v>
      </c>
      <c r="C109" s="39">
        <f>MONTH(Dades[[#This Row],[Date_Hour]])</f>
        <v>1</v>
      </c>
      <c r="D109" s="39">
        <f t="shared" si="1"/>
        <v>0</v>
      </c>
      <c r="E109" s="39">
        <f>MINUTE(Dades[[#This Row],[Date_Hour]])</f>
        <v>0</v>
      </c>
      <c r="F109" s="39" t="str">
        <f>CONCATENATE(Dades[[#This Row],[Dia]],Dades[[#This Row],[Mes]],Dades[[#This Row],[Hora]],Dades[[#This Row],[Min]])</f>
        <v>0100</v>
      </c>
      <c r="G109" s="38"/>
      <c r="H109" s="38"/>
    </row>
    <row r="110" spans="2:8" x14ac:dyDescent="0.35">
      <c r="B110" s="39">
        <f>DAY(Dades[[#This Row],[Date_Hour]])</f>
        <v>0</v>
      </c>
      <c r="C110" s="39">
        <f>MONTH(Dades[[#This Row],[Date_Hour]])</f>
        <v>1</v>
      </c>
      <c r="D110" s="39">
        <f t="shared" si="1"/>
        <v>0</v>
      </c>
      <c r="E110" s="39">
        <f>MINUTE(Dades[[#This Row],[Date_Hour]])</f>
        <v>0</v>
      </c>
      <c r="F110" s="39" t="str">
        <f>CONCATENATE(Dades[[#This Row],[Dia]],Dades[[#This Row],[Mes]],Dades[[#This Row],[Hora]],Dades[[#This Row],[Min]])</f>
        <v>0100</v>
      </c>
      <c r="G110" s="38"/>
      <c r="H110" s="38"/>
    </row>
    <row r="111" spans="2:8" x14ac:dyDescent="0.35">
      <c r="B111" s="39">
        <f>DAY(Dades[[#This Row],[Date_Hour]])</f>
        <v>0</v>
      </c>
      <c r="C111" s="39">
        <f>MONTH(Dades[[#This Row],[Date_Hour]])</f>
        <v>1</v>
      </c>
      <c r="D111" s="39">
        <f t="shared" si="1"/>
        <v>0</v>
      </c>
      <c r="E111" s="39">
        <f>MINUTE(Dades[[#This Row],[Date_Hour]])</f>
        <v>0</v>
      </c>
      <c r="F111" s="39" t="str">
        <f>CONCATENATE(Dades[[#This Row],[Dia]],Dades[[#This Row],[Mes]],Dades[[#This Row],[Hora]],Dades[[#This Row],[Min]])</f>
        <v>0100</v>
      </c>
      <c r="G111" s="38"/>
      <c r="H111" s="38"/>
    </row>
    <row r="112" spans="2:8" x14ac:dyDescent="0.35">
      <c r="B112" s="39">
        <f>DAY(Dades[[#This Row],[Date_Hour]])</f>
        <v>0</v>
      </c>
      <c r="C112" s="39">
        <f>MONTH(Dades[[#This Row],[Date_Hour]])</f>
        <v>1</v>
      </c>
      <c r="D112" s="39">
        <f t="shared" si="1"/>
        <v>0</v>
      </c>
      <c r="E112" s="39">
        <f>MINUTE(Dades[[#This Row],[Date_Hour]])</f>
        <v>0</v>
      </c>
      <c r="F112" s="39" t="str">
        <f>CONCATENATE(Dades[[#This Row],[Dia]],Dades[[#This Row],[Mes]],Dades[[#This Row],[Hora]],Dades[[#This Row],[Min]])</f>
        <v>0100</v>
      </c>
      <c r="G112" s="38"/>
      <c r="H112" s="38"/>
    </row>
    <row r="113" spans="2:8" x14ac:dyDescent="0.35">
      <c r="B113" s="39">
        <f>DAY(Dades[[#This Row],[Date_Hour]])</f>
        <v>0</v>
      </c>
      <c r="C113" s="39">
        <f>MONTH(Dades[[#This Row],[Date_Hour]])</f>
        <v>1</v>
      </c>
      <c r="D113" s="39">
        <f t="shared" si="1"/>
        <v>0</v>
      </c>
      <c r="E113" s="39">
        <f>MINUTE(Dades[[#This Row],[Date_Hour]])</f>
        <v>0</v>
      </c>
      <c r="F113" s="39" t="str">
        <f>CONCATENATE(Dades[[#This Row],[Dia]],Dades[[#This Row],[Mes]],Dades[[#This Row],[Hora]],Dades[[#This Row],[Min]])</f>
        <v>0100</v>
      </c>
      <c r="G113" s="38"/>
      <c r="H113" s="38"/>
    </row>
    <row r="114" spans="2:8" x14ac:dyDescent="0.35">
      <c r="B114" s="39">
        <f>DAY(Dades[[#This Row],[Date_Hour]])</f>
        <v>0</v>
      </c>
      <c r="C114" s="39">
        <f>MONTH(Dades[[#This Row],[Date_Hour]])</f>
        <v>1</v>
      </c>
      <c r="D114" s="39">
        <f t="shared" si="1"/>
        <v>0</v>
      </c>
      <c r="E114" s="39">
        <f>MINUTE(Dades[[#This Row],[Date_Hour]])</f>
        <v>0</v>
      </c>
      <c r="F114" s="39" t="str">
        <f>CONCATENATE(Dades[[#This Row],[Dia]],Dades[[#This Row],[Mes]],Dades[[#This Row],[Hora]],Dades[[#This Row],[Min]])</f>
        <v>0100</v>
      </c>
      <c r="G114" s="38"/>
      <c r="H114" s="38"/>
    </row>
    <row r="115" spans="2:8" x14ac:dyDescent="0.35">
      <c r="B115" s="39">
        <f>DAY(Dades[[#This Row],[Date_Hour]])</f>
        <v>0</v>
      </c>
      <c r="C115" s="39">
        <f>MONTH(Dades[[#This Row],[Date_Hour]])</f>
        <v>1</v>
      </c>
      <c r="D115" s="39">
        <f t="shared" si="1"/>
        <v>0</v>
      </c>
      <c r="E115" s="39">
        <f>MINUTE(Dades[[#This Row],[Date_Hour]])</f>
        <v>0</v>
      </c>
      <c r="F115" s="39" t="str">
        <f>CONCATENATE(Dades[[#This Row],[Dia]],Dades[[#This Row],[Mes]],Dades[[#This Row],[Hora]],Dades[[#This Row],[Min]])</f>
        <v>0100</v>
      </c>
      <c r="G115" s="38"/>
      <c r="H115" s="38"/>
    </row>
    <row r="116" spans="2:8" x14ac:dyDescent="0.35">
      <c r="B116" s="39">
        <f>DAY(Dades[[#This Row],[Date_Hour]])</f>
        <v>0</v>
      </c>
      <c r="C116" s="39">
        <f>MONTH(Dades[[#This Row],[Date_Hour]])</f>
        <v>1</v>
      </c>
      <c r="D116" s="39">
        <f t="shared" si="1"/>
        <v>0</v>
      </c>
      <c r="E116" s="39">
        <f>MINUTE(Dades[[#This Row],[Date_Hour]])</f>
        <v>0</v>
      </c>
      <c r="F116" s="39" t="str">
        <f>CONCATENATE(Dades[[#This Row],[Dia]],Dades[[#This Row],[Mes]],Dades[[#This Row],[Hora]],Dades[[#This Row],[Min]])</f>
        <v>0100</v>
      </c>
      <c r="G116" s="38"/>
      <c r="H116" s="38"/>
    </row>
    <row r="117" spans="2:8" x14ac:dyDescent="0.35">
      <c r="B117" s="39">
        <f>DAY(Dades[[#This Row],[Date_Hour]])</f>
        <v>0</v>
      </c>
      <c r="C117" s="39">
        <f>MONTH(Dades[[#This Row],[Date_Hour]])</f>
        <v>1</v>
      </c>
      <c r="D117" s="39">
        <f t="shared" si="1"/>
        <v>0</v>
      </c>
      <c r="E117" s="39">
        <f>MINUTE(Dades[[#This Row],[Date_Hour]])</f>
        <v>0</v>
      </c>
      <c r="F117" s="39" t="str">
        <f>CONCATENATE(Dades[[#This Row],[Dia]],Dades[[#This Row],[Mes]],Dades[[#This Row],[Hora]],Dades[[#This Row],[Min]])</f>
        <v>0100</v>
      </c>
      <c r="G117" s="38"/>
      <c r="H117" s="38"/>
    </row>
    <row r="118" spans="2:8" x14ac:dyDescent="0.35">
      <c r="B118" s="39">
        <f>DAY(Dades[[#This Row],[Date_Hour]])</f>
        <v>0</v>
      </c>
      <c r="C118" s="39">
        <f>MONTH(Dades[[#This Row],[Date_Hour]])</f>
        <v>1</v>
      </c>
      <c r="D118" s="39">
        <f t="shared" si="1"/>
        <v>0</v>
      </c>
      <c r="E118" s="39">
        <f>MINUTE(Dades[[#This Row],[Date_Hour]])</f>
        <v>0</v>
      </c>
      <c r="F118" s="39" t="str">
        <f>CONCATENATE(Dades[[#This Row],[Dia]],Dades[[#This Row],[Mes]],Dades[[#This Row],[Hora]],Dades[[#This Row],[Min]])</f>
        <v>0100</v>
      </c>
      <c r="G118" s="38"/>
      <c r="H118" s="38"/>
    </row>
    <row r="119" spans="2:8" x14ac:dyDescent="0.35">
      <c r="B119" s="39">
        <f>DAY(Dades[[#This Row],[Date_Hour]])</f>
        <v>0</v>
      </c>
      <c r="C119" s="39">
        <f>MONTH(Dades[[#This Row],[Date_Hour]])</f>
        <v>1</v>
      </c>
      <c r="D119" s="39">
        <f t="shared" si="1"/>
        <v>0</v>
      </c>
      <c r="E119" s="39">
        <f>MINUTE(Dades[[#This Row],[Date_Hour]])</f>
        <v>0</v>
      </c>
      <c r="F119" s="39" t="str">
        <f>CONCATENATE(Dades[[#This Row],[Dia]],Dades[[#This Row],[Mes]],Dades[[#This Row],[Hora]],Dades[[#This Row],[Min]])</f>
        <v>0100</v>
      </c>
      <c r="G119" s="38"/>
      <c r="H119" s="38"/>
    </row>
    <row r="120" spans="2:8" x14ac:dyDescent="0.35">
      <c r="B120" s="39">
        <f>DAY(Dades[[#This Row],[Date_Hour]])</f>
        <v>0</v>
      </c>
      <c r="C120" s="39">
        <f>MONTH(Dades[[#This Row],[Date_Hour]])</f>
        <v>1</v>
      </c>
      <c r="D120" s="39">
        <f t="shared" si="1"/>
        <v>0</v>
      </c>
      <c r="E120" s="39">
        <f>MINUTE(Dades[[#This Row],[Date_Hour]])</f>
        <v>0</v>
      </c>
      <c r="F120" s="39" t="str">
        <f>CONCATENATE(Dades[[#This Row],[Dia]],Dades[[#This Row],[Mes]],Dades[[#This Row],[Hora]],Dades[[#This Row],[Min]])</f>
        <v>0100</v>
      </c>
      <c r="G120" s="38"/>
      <c r="H120" s="38"/>
    </row>
    <row r="121" spans="2:8" x14ac:dyDescent="0.35">
      <c r="B121" s="39">
        <f>DAY(Dades[[#This Row],[Date_Hour]])</f>
        <v>0</v>
      </c>
      <c r="C121" s="39">
        <f>MONTH(Dades[[#This Row],[Date_Hour]])</f>
        <v>1</v>
      </c>
      <c r="D121" s="39">
        <f t="shared" si="1"/>
        <v>0</v>
      </c>
      <c r="E121" s="39">
        <f>MINUTE(Dades[[#This Row],[Date_Hour]])</f>
        <v>0</v>
      </c>
      <c r="F121" s="39" t="str">
        <f>CONCATENATE(Dades[[#This Row],[Dia]],Dades[[#This Row],[Mes]],Dades[[#This Row],[Hora]],Dades[[#This Row],[Min]])</f>
        <v>0100</v>
      </c>
      <c r="G121" s="38"/>
      <c r="H121" s="38"/>
    </row>
    <row r="122" spans="2:8" x14ac:dyDescent="0.35">
      <c r="B122" s="39">
        <f>DAY(Dades[[#This Row],[Date_Hour]])</f>
        <v>0</v>
      </c>
      <c r="C122" s="39">
        <f>MONTH(Dades[[#This Row],[Date_Hour]])</f>
        <v>1</v>
      </c>
      <c r="D122" s="39">
        <f t="shared" si="1"/>
        <v>0</v>
      </c>
      <c r="E122" s="39">
        <f>MINUTE(Dades[[#This Row],[Date_Hour]])</f>
        <v>0</v>
      </c>
      <c r="F122" s="39" t="str">
        <f>CONCATENATE(Dades[[#This Row],[Dia]],Dades[[#This Row],[Mes]],Dades[[#This Row],[Hora]],Dades[[#This Row],[Min]])</f>
        <v>0100</v>
      </c>
      <c r="G122" s="38"/>
      <c r="H122" s="38"/>
    </row>
    <row r="123" spans="2:8" x14ac:dyDescent="0.35">
      <c r="B123" s="39">
        <f>DAY(Dades[[#This Row],[Date_Hour]])</f>
        <v>0</v>
      </c>
      <c r="C123" s="39">
        <f>MONTH(Dades[[#This Row],[Date_Hour]])</f>
        <v>1</v>
      </c>
      <c r="D123" s="39">
        <f t="shared" si="1"/>
        <v>0</v>
      </c>
      <c r="E123" s="39">
        <f>MINUTE(Dades[[#This Row],[Date_Hour]])</f>
        <v>0</v>
      </c>
      <c r="F123" s="39" t="str">
        <f>CONCATENATE(Dades[[#This Row],[Dia]],Dades[[#This Row],[Mes]],Dades[[#This Row],[Hora]],Dades[[#This Row],[Min]])</f>
        <v>0100</v>
      </c>
      <c r="G123" s="38"/>
      <c r="H123" s="38"/>
    </row>
    <row r="124" spans="2:8" x14ac:dyDescent="0.35">
      <c r="B124" s="39">
        <f>DAY(Dades[[#This Row],[Date_Hour]])</f>
        <v>0</v>
      </c>
      <c r="C124" s="39">
        <f>MONTH(Dades[[#This Row],[Date_Hour]])</f>
        <v>1</v>
      </c>
      <c r="D124" s="39">
        <f t="shared" si="1"/>
        <v>0</v>
      </c>
      <c r="E124" s="39">
        <f>MINUTE(Dades[[#This Row],[Date_Hour]])</f>
        <v>0</v>
      </c>
      <c r="F124" s="39" t="str">
        <f>CONCATENATE(Dades[[#This Row],[Dia]],Dades[[#This Row],[Mes]],Dades[[#This Row],[Hora]],Dades[[#This Row],[Min]])</f>
        <v>0100</v>
      </c>
      <c r="G124" s="38"/>
      <c r="H124" s="38"/>
    </row>
    <row r="125" spans="2:8" x14ac:dyDescent="0.35">
      <c r="B125" s="39">
        <f>DAY(Dades[[#This Row],[Date_Hour]])</f>
        <v>0</v>
      </c>
      <c r="C125" s="39">
        <f>MONTH(Dades[[#This Row],[Date_Hour]])</f>
        <v>1</v>
      </c>
      <c r="D125" s="39">
        <f t="shared" si="1"/>
        <v>0</v>
      </c>
      <c r="E125" s="39">
        <f>MINUTE(Dades[[#This Row],[Date_Hour]])</f>
        <v>0</v>
      </c>
      <c r="F125" s="39" t="str">
        <f>CONCATENATE(Dades[[#This Row],[Dia]],Dades[[#This Row],[Mes]],Dades[[#This Row],[Hora]],Dades[[#This Row],[Min]])</f>
        <v>0100</v>
      </c>
      <c r="G125" s="38"/>
      <c r="H125" s="38"/>
    </row>
    <row r="126" spans="2:8" x14ac:dyDescent="0.35">
      <c r="B126" s="39">
        <f>DAY(Dades[[#This Row],[Date_Hour]])</f>
        <v>0</v>
      </c>
      <c r="C126" s="39">
        <f>MONTH(Dades[[#This Row],[Date_Hour]])</f>
        <v>1</v>
      </c>
      <c r="D126" s="39">
        <f t="shared" si="1"/>
        <v>0</v>
      </c>
      <c r="E126" s="39">
        <f>MINUTE(Dades[[#This Row],[Date_Hour]])</f>
        <v>0</v>
      </c>
      <c r="F126" s="39" t="str">
        <f>CONCATENATE(Dades[[#This Row],[Dia]],Dades[[#This Row],[Mes]],Dades[[#This Row],[Hora]],Dades[[#This Row],[Min]])</f>
        <v>0100</v>
      </c>
      <c r="G126" s="38"/>
      <c r="H126" s="38"/>
    </row>
    <row r="127" spans="2:8" x14ac:dyDescent="0.35">
      <c r="B127" s="39">
        <f>DAY(Dades[[#This Row],[Date_Hour]])</f>
        <v>0</v>
      </c>
      <c r="C127" s="39">
        <f>MONTH(Dades[[#This Row],[Date_Hour]])</f>
        <v>1</v>
      </c>
      <c r="D127" s="39">
        <f t="shared" si="1"/>
        <v>0</v>
      </c>
      <c r="E127" s="39">
        <f>MINUTE(Dades[[#This Row],[Date_Hour]])</f>
        <v>0</v>
      </c>
      <c r="F127" s="39" t="str">
        <f>CONCATENATE(Dades[[#This Row],[Dia]],Dades[[#This Row],[Mes]],Dades[[#This Row],[Hora]],Dades[[#This Row],[Min]])</f>
        <v>0100</v>
      </c>
      <c r="G127" s="38"/>
      <c r="H127" s="38"/>
    </row>
    <row r="128" spans="2:8" x14ac:dyDescent="0.35">
      <c r="B128" s="39">
        <f>DAY(Dades[[#This Row],[Date_Hour]])</f>
        <v>0</v>
      </c>
      <c r="C128" s="39">
        <f>MONTH(Dades[[#This Row],[Date_Hour]])</f>
        <v>1</v>
      </c>
      <c r="D128" s="39">
        <f t="shared" si="1"/>
        <v>0</v>
      </c>
      <c r="E128" s="39">
        <f>MINUTE(Dades[[#This Row],[Date_Hour]])</f>
        <v>0</v>
      </c>
      <c r="F128" s="39" t="str">
        <f>CONCATENATE(Dades[[#This Row],[Dia]],Dades[[#This Row],[Mes]],Dades[[#This Row],[Hora]],Dades[[#This Row],[Min]])</f>
        <v>0100</v>
      </c>
      <c r="G128" s="38"/>
      <c r="H128" s="38"/>
    </row>
    <row r="129" spans="2:8" x14ac:dyDescent="0.35">
      <c r="B129" s="39">
        <f>DAY(Dades[[#This Row],[Date_Hour]])</f>
        <v>0</v>
      </c>
      <c r="C129" s="39">
        <f>MONTH(Dades[[#This Row],[Date_Hour]])</f>
        <v>1</v>
      </c>
      <c r="D129" s="39">
        <f t="shared" si="1"/>
        <v>0</v>
      </c>
      <c r="E129" s="39">
        <f>MINUTE(Dades[[#This Row],[Date_Hour]])</f>
        <v>0</v>
      </c>
      <c r="F129" s="39" t="str">
        <f>CONCATENATE(Dades[[#This Row],[Dia]],Dades[[#This Row],[Mes]],Dades[[#This Row],[Hora]],Dades[[#This Row],[Min]])</f>
        <v>0100</v>
      </c>
      <c r="G129" s="38"/>
      <c r="H129" s="38"/>
    </row>
    <row r="130" spans="2:8" x14ac:dyDescent="0.35">
      <c r="B130" s="39">
        <f>DAY(Dades[[#This Row],[Date_Hour]])</f>
        <v>0</v>
      </c>
      <c r="C130" s="39">
        <f>MONTH(Dades[[#This Row],[Date_Hour]])</f>
        <v>1</v>
      </c>
      <c r="D130" s="39">
        <f t="shared" si="1"/>
        <v>0</v>
      </c>
      <c r="E130" s="39">
        <f>MINUTE(Dades[[#This Row],[Date_Hour]])</f>
        <v>0</v>
      </c>
      <c r="F130" s="39" t="str">
        <f>CONCATENATE(Dades[[#This Row],[Dia]],Dades[[#This Row],[Mes]],Dades[[#This Row],[Hora]],Dades[[#This Row],[Min]])</f>
        <v>0100</v>
      </c>
      <c r="G130" s="38"/>
      <c r="H130" s="38"/>
    </row>
    <row r="131" spans="2:8" x14ac:dyDescent="0.35">
      <c r="B131" s="39">
        <f>DAY(Dades[[#This Row],[Date_Hour]])</f>
        <v>0</v>
      </c>
      <c r="C131" s="39">
        <f>MONTH(Dades[[#This Row],[Date_Hour]])</f>
        <v>1</v>
      </c>
      <c r="D131" s="39">
        <f t="shared" si="1"/>
        <v>0</v>
      </c>
      <c r="E131" s="39">
        <f>MINUTE(Dades[[#This Row],[Date_Hour]])</f>
        <v>0</v>
      </c>
      <c r="F131" s="39" t="str">
        <f>CONCATENATE(Dades[[#This Row],[Dia]],Dades[[#This Row],[Mes]],Dades[[#This Row],[Hora]],Dades[[#This Row],[Min]])</f>
        <v>0100</v>
      </c>
      <c r="G131" s="38"/>
      <c r="H131" s="38"/>
    </row>
    <row r="132" spans="2:8" x14ac:dyDescent="0.35">
      <c r="B132" s="39">
        <f>DAY(Dades[[#This Row],[Date_Hour]])</f>
        <v>0</v>
      </c>
      <c r="C132" s="39">
        <f>MONTH(Dades[[#This Row],[Date_Hour]])</f>
        <v>1</v>
      </c>
      <c r="D132" s="39">
        <f t="shared" si="1"/>
        <v>0</v>
      </c>
      <c r="E132" s="39">
        <f>MINUTE(Dades[[#This Row],[Date_Hour]])</f>
        <v>0</v>
      </c>
      <c r="F132" s="39" t="str">
        <f>CONCATENATE(Dades[[#This Row],[Dia]],Dades[[#This Row],[Mes]],Dades[[#This Row],[Hora]],Dades[[#This Row],[Min]])</f>
        <v>0100</v>
      </c>
      <c r="G132" s="38"/>
      <c r="H132" s="38"/>
    </row>
    <row r="133" spans="2:8" x14ac:dyDescent="0.35">
      <c r="B133" s="39">
        <f>DAY(Dades[[#This Row],[Date_Hour]])</f>
        <v>0</v>
      </c>
      <c r="C133" s="39">
        <f>MONTH(Dades[[#This Row],[Date_Hour]])</f>
        <v>1</v>
      </c>
      <c r="D133" s="39">
        <f t="shared" si="1"/>
        <v>0</v>
      </c>
      <c r="E133" s="39">
        <f>MINUTE(Dades[[#This Row],[Date_Hour]])</f>
        <v>0</v>
      </c>
      <c r="F133" s="39" t="str">
        <f>CONCATENATE(Dades[[#This Row],[Dia]],Dades[[#This Row],[Mes]],Dades[[#This Row],[Hora]],Dades[[#This Row],[Min]])</f>
        <v>0100</v>
      </c>
      <c r="G133" s="38"/>
      <c r="H133" s="38"/>
    </row>
    <row r="134" spans="2:8" x14ac:dyDescent="0.35">
      <c r="B134" s="39">
        <f>DAY(Dades[[#This Row],[Date_Hour]])</f>
        <v>0</v>
      </c>
      <c r="C134" s="39">
        <f>MONTH(Dades[[#This Row],[Date_Hour]])</f>
        <v>1</v>
      </c>
      <c r="D134" s="39">
        <f t="shared" si="1"/>
        <v>0</v>
      </c>
      <c r="E134" s="39">
        <f>MINUTE(Dades[[#This Row],[Date_Hour]])</f>
        <v>0</v>
      </c>
      <c r="F134" s="39" t="str">
        <f>CONCATENATE(Dades[[#This Row],[Dia]],Dades[[#This Row],[Mes]],Dades[[#This Row],[Hora]],Dades[[#This Row],[Min]])</f>
        <v>0100</v>
      </c>
      <c r="G134" s="38"/>
      <c r="H134" s="38"/>
    </row>
    <row r="135" spans="2:8" x14ac:dyDescent="0.35">
      <c r="B135" s="39">
        <f>DAY(Dades[[#This Row],[Date_Hour]])</f>
        <v>0</v>
      </c>
      <c r="C135" s="39">
        <f>MONTH(Dades[[#This Row],[Date_Hour]])</f>
        <v>1</v>
      </c>
      <c r="D135" s="39">
        <f t="shared" si="1"/>
        <v>0</v>
      </c>
      <c r="E135" s="39">
        <f>MINUTE(Dades[[#This Row],[Date_Hour]])</f>
        <v>0</v>
      </c>
      <c r="F135" s="39" t="str">
        <f>CONCATENATE(Dades[[#This Row],[Dia]],Dades[[#This Row],[Mes]],Dades[[#This Row],[Hora]],Dades[[#This Row],[Min]])</f>
        <v>0100</v>
      </c>
      <c r="G135" s="38"/>
      <c r="H135" s="38"/>
    </row>
    <row r="136" spans="2:8" x14ac:dyDescent="0.35">
      <c r="B136" s="39">
        <f>DAY(Dades[[#This Row],[Date_Hour]])</f>
        <v>0</v>
      </c>
      <c r="C136" s="39">
        <f>MONTH(Dades[[#This Row],[Date_Hour]])</f>
        <v>1</v>
      </c>
      <c r="D136" s="39">
        <f t="shared" si="1"/>
        <v>0</v>
      </c>
      <c r="E136" s="39">
        <f>MINUTE(Dades[[#This Row],[Date_Hour]])</f>
        <v>0</v>
      </c>
      <c r="F136" s="39" t="str">
        <f>CONCATENATE(Dades[[#This Row],[Dia]],Dades[[#This Row],[Mes]],Dades[[#This Row],[Hora]],Dades[[#This Row],[Min]])</f>
        <v>0100</v>
      </c>
      <c r="G136" s="38"/>
      <c r="H136" s="38"/>
    </row>
    <row r="137" spans="2:8" x14ac:dyDescent="0.35">
      <c r="B137" s="39">
        <f>DAY(Dades[[#This Row],[Date_Hour]])</f>
        <v>0</v>
      </c>
      <c r="C137" s="39">
        <f>MONTH(Dades[[#This Row],[Date_Hour]])</f>
        <v>1</v>
      </c>
      <c r="D137" s="39">
        <f t="shared" si="1"/>
        <v>0</v>
      </c>
      <c r="E137" s="39">
        <f>MINUTE(Dades[[#This Row],[Date_Hour]])</f>
        <v>0</v>
      </c>
      <c r="F137" s="39" t="str">
        <f>CONCATENATE(Dades[[#This Row],[Dia]],Dades[[#This Row],[Mes]],Dades[[#This Row],[Hora]],Dades[[#This Row],[Min]])</f>
        <v>0100</v>
      </c>
      <c r="G137" s="38"/>
      <c r="H137" s="38"/>
    </row>
    <row r="138" spans="2:8" x14ac:dyDescent="0.35">
      <c r="B138" s="39">
        <f>DAY(Dades[[#This Row],[Date_Hour]])</f>
        <v>0</v>
      </c>
      <c r="C138" s="39">
        <f>MONTH(Dades[[#This Row],[Date_Hour]])</f>
        <v>1</v>
      </c>
      <c r="D138" s="39">
        <f t="shared" si="1"/>
        <v>0</v>
      </c>
      <c r="E138" s="39">
        <f>MINUTE(Dades[[#This Row],[Date_Hour]])</f>
        <v>0</v>
      </c>
      <c r="F138" s="39" t="str">
        <f>CONCATENATE(Dades[[#This Row],[Dia]],Dades[[#This Row],[Mes]],Dades[[#This Row],[Hora]],Dades[[#This Row],[Min]])</f>
        <v>0100</v>
      </c>
      <c r="G138" s="38"/>
      <c r="H138" s="38"/>
    </row>
    <row r="139" spans="2:8" x14ac:dyDescent="0.35">
      <c r="B139" s="39">
        <f>DAY(Dades[[#This Row],[Date_Hour]])</f>
        <v>0</v>
      </c>
      <c r="C139" s="39">
        <f>MONTH(Dades[[#This Row],[Date_Hour]])</f>
        <v>1</v>
      </c>
      <c r="D139" s="39">
        <f t="shared" si="1"/>
        <v>0</v>
      </c>
      <c r="E139" s="39">
        <f>MINUTE(Dades[[#This Row],[Date_Hour]])</f>
        <v>0</v>
      </c>
      <c r="F139" s="39" t="str">
        <f>CONCATENATE(Dades[[#This Row],[Dia]],Dades[[#This Row],[Mes]],Dades[[#This Row],[Hora]],Dades[[#This Row],[Min]])</f>
        <v>0100</v>
      </c>
      <c r="G139" s="38"/>
      <c r="H139" s="38"/>
    </row>
    <row r="140" spans="2:8" x14ac:dyDescent="0.35">
      <c r="B140" s="39">
        <f>DAY(Dades[[#This Row],[Date_Hour]])</f>
        <v>0</v>
      </c>
      <c r="C140" s="39">
        <f>MONTH(Dades[[#This Row],[Date_Hour]])</f>
        <v>1</v>
      </c>
      <c r="D140" s="39">
        <f t="shared" si="1"/>
        <v>0</v>
      </c>
      <c r="E140" s="39">
        <f>MINUTE(Dades[[#This Row],[Date_Hour]])</f>
        <v>0</v>
      </c>
      <c r="F140" s="39" t="str">
        <f>CONCATENATE(Dades[[#This Row],[Dia]],Dades[[#This Row],[Mes]],Dades[[#This Row],[Hora]],Dades[[#This Row],[Min]])</f>
        <v>0100</v>
      </c>
      <c r="G140" s="38"/>
      <c r="H140" s="38"/>
    </row>
    <row r="141" spans="2:8" x14ac:dyDescent="0.35">
      <c r="B141" s="39">
        <f>DAY(Dades[[#This Row],[Date_Hour]])</f>
        <v>0</v>
      </c>
      <c r="C141" s="39">
        <f>MONTH(Dades[[#This Row],[Date_Hour]])</f>
        <v>1</v>
      </c>
      <c r="D141" s="39">
        <f t="shared" ref="D141:D204" si="2">HOUR(G141)</f>
        <v>0</v>
      </c>
      <c r="E141" s="39">
        <f>MINUTE(Dades[[#This Row],[Date_Hour]])</f>
        <v>0</v>
      </c>
      <c r="F141" s="39" t="str">
        <f>CONCATENATE(Dades[[#This Row],[Dia]],Dades[[#This Row],[Mes]],Dades[[#This Row],[Hora]],Dades[[#This Row],[Min]])</f>
        <v>0100</v>
      </c>
      <c r="G141" s="38"/>
      <c r="H141" s="38"/>
    </row>
    <row r="142" spans="2:8" x14ac:dyDescent="0.35">
      <c r="B142" s="39">
        <f>DAY(Dades[[#This Row],[Date_Hour]])</f>
        <v>0</v>
      </c>
      <c r="C142" s="39">
        <f>MONTH(Dades[[#This Row],[Date_Hour]])</f>
        <v>1</v>
      </c>
      <c r="D142" s="39">
        <f t="shared" si="2"/>
        <v>0</v>
      </c>
      <c r="E142" s="39">
        <f>MINUTE(Dades[[#This Row],[Date_Hour]])</f>
        <v>0</v>
      </c>
      <c r="F142" s="39" t="str">
        <f>CONCATENATE(Dades[[#This Row],[Dia]],Dades[[#This Row],[Mes]],Dades[[#This Row],[Hora]],Dades[[#This Row],[Min]])</f>
        <v>0100</v>
      </c>
      <c r="G142" s="38"/>
      <c r="H142" s="38"/>
    </row>
    <row r="143" spans="2:8" x14ac:dyDescent="0.35">
      <c r="B143" s="39">
        <f>DAY(Dades[[#This Row],[Date_Hour]])</f>
        <v>0</v>
      </c>
      <c r="C143" s="39">
        <f>MONTH(Dades[[#This Row],[Date_Hour]])</f>
        <v>1</v>
      </c>
      <c r="D143" s="39">
        <f t="shared" si="2"/>
        <v>0</v>
      </c>
      <c r="E143" s="39">
        <f>MINUTE(Dades[[#This Row],[Date_Hour]])</f>
        <v>0</v>
      </c>
      <c r="F143" s="39" t="str">
        <f>CONCATENATE(Dades[[#This Row],[Dia]],Dades[[#This Row],[Mes]],Dades[[#This Row],[Hora]],Dades[[#This Row],[Min]])</f>
        <v>0100</v>
      </c>
      <c r="G143" s="38"/>
      <c r="H143" s="38"/>
    </row>
    <row r="144" spans="2:8" x14ac:dyDescent="0.35">
      <c r="B144" s="39">
        <f>DAY(Dades[[#This Row],[Date_Hour]])</f>
        <v>0</v>
      </c>
      <c r="C144" s="39">
        <f>MONTH(Dades[[#This Row],[Date_Hour]])</f>
        <v>1</v>
      </c>
      <c r="D144" s="39">
        <f t="shared" si="2"/>
        <v>0</v>
      </c>
      <c r="E144" s="39">
        <f>MINUTE(Dades[[#This Row],[Date_Hour]])</f>
        <v>0</v>
      </c>
      <c r="F144" s="39" t="str">
        <f>CONCATENATE(Dades[[#This Row],[Dia]],Dades[[#This Row],[Mes]],Dades[[#This Row],[Hora]],Dades[[#This Row],[Min]])</f>
        <v>0100</v>
      </c>
      <c r="G144" s="38"/>
      <c r="H144" s="38"/>
    </row>
    <row r="145" spans="2:8" x14ac:dyDescent="0.35">
      <c r="B145" s="39">
        <f>DAY(Dades[[#This Row],[Date_Hour]])</f>
        <v>0</v>
      </c>
      <c r="C145" s="39">
        <f>MONTH(Dades[[#This Row],[Date_Hour]])</f>
        <v>1</v>
      </c>
      <c r="D145" s="39">
        <f t="shared" si="2"/>
        <v>0</v>
      </c>
      <c r="E145" s="39">
        <f>MINUTE(Dades[[#This Row],[Date_Hour]])</f>
        <v>0</v>
      </c>
      <c r="F145" s="39" t="str">
        <f>CONCATENATE(Dades[[#This Row],[Dia]],Dades[[#This Row],[Mes]],Dades[[#This Row],[Hora]],Dades[[#This Row],[Min]])</f>
        <v>0100</v>
      </c>
      <c r="G145" s="38"/>
      <c r="H145" s="38"/>
    </row>
    <row r="146" spans="2:8" x14ac:dyDescent="0.35">
      <c r="B146" s="39">
        <f>DAY(Dades[[#This Row],[Date_Hour]])</f>
        <v>0</v>
      </c>
      <c r="C146" s="39">
        <f>MONTH(Dades[[#This Row],[Date_Hour]])</f>
        <v>1</v>
      </c>
      <c r="D146" s="39">
        <f t="shared" si="2"/>
        <v>0</v>
      </c>
      <c r="E146" s="39">
        <f>MINUTE(Dades[[#This Row],[Date_Hour]])</f>
        <v>0</v>
      </c>
      <c r="F146" s="39" t="str">
        <f>CONCATENATE(Dades[[#This Row],[Dia]],Dades[[#This Row],[Mes]],Dades[[#This Row],[Hora]],Dades[[#This Row],[Min]])</f>
        <v>0100</v>
      </c>
      <c r="G146" s="38"/>
      <c r="H146" s="38"/>
    </row>
    <row r="147" spans="2:8" x14ac:dyDescent="0.35">
      <c r="B147" s="39">
        <f>DAY(Dades[[#This Row],[Date_Hour]])</f>
        <v>0</v>
      </c>
      <c r="C147" s="39">
        <f>MONTH(Dades[[#This Row],[Date_Hour]])</f>
        <v>1</v>
      </c>
      <c r="D147" s="39">
        <f t="shared" si="2"/>
        <v>0</v>
      </c>
      <c r="E147" s="39">
        <f>MINUTE(Dades[[#This Row],[Date_Hour]])</f>
        <v>0</v>
      </c>
      <c r="F147" s="39" t="str">
        <f>CONCATENATE(Dades[[#This Row],[Dia]],Dades[[#This Row],[Mes]],Dades[[#This Row],[Hora]],Dades[[#This Row],[Min]])</f>
        <v>0100</v>
      </c>
      <c r="G147" s="38"/>
      <c r="H147" s="38"/>
    </row>
    <row r="148" spans="2:8" x14ac:dyDescent="0.35">
      <c r="B148" s="39">
        <f>DAY(Dades[[#This Row],[Date_Hour]])</f>
        <v>0</v>
      </c>
      <c r="C148" s="39">
        <f>MONTH(Dades[[#This Row],[Date_Hour]])</f>
        <v>1</v>
      </c>
      <c r="D148" s="39">
        <f t="shared" si="2"/>
        <v>0</v>
      </c>
      <c r="E148" s="39">
        <f>MINUTE(Dades[[#This Row],[Date_Hour]])</f>
        <v>0</v>
      </c>
      <c r="F148" s="39" t="str">
        <f>CONCATENATE(Dades[[#This Row],[Dia]],Dades[[#This Row],[Mes]],Dades[[#This Row],[Hora]],Dades[[#This Row],[Min]])</f>
        <v>0100</v>
      </c>
      <c r="G148" s="38"/>
      <c r="H148" s="38"/>
    </row>
    <row r="149" spans="2:8" x14ac:dyDescent="0.35">
      <c r="B149" s="39">
        <f>DAY(Dades[[#This Row],[Date_Hour]])</f>
        <v>0</v>
      </c>
      <c r="C149" s="39">
        <f>MONTH(Dades[[#This Row],[Date_Hour]])</f>
        <v>1</v>
      </c>
      <c r="D149" s="39">
        <f t="shared" si="2"/>
        <v>0</v>
      </c>
      <c r="E149" s="39">
        <f>MINUTE(Dades[[#This Row],[Date_Hour]])</f>
        <v>0</v>
      </c>
      <c r="F149" s="39" t="str">
        <f>CONCATENATE(Dades[[#This Row],[Dia]],Dades[[#This Row],[Mes]],Dades[[#This Row],[Hora]],Dades[[#This Row],[Min]])</f>
        <v>0100</v>
      </c>
      <c r="G149" s="38"/>
      <c r="H149" s="38"/>
    </row>
    <row r="150" spans="2:8" x14ac:dyDescent="0.35">
      <c r="B150" s="39">
        <f>DAY(Dades[[#This Row],[Date_Hour]])</f>
        <v>0</v>
      </c>
      <c r="C150" s="39">
        <f>MONTH(Dades[[#This Row],[Date_Hour]])</f>
        <v>1</v>
      </c>
      <c r="D150" s="39">
        <f t="shared" si="2"/>
        <v>0</v>
      </c>
      <c r="E150" s="39">
        <f>MINUTE(Dades[[#This Row],[Date_Hour]])</f>
        <v>0</v>
      </c>
      <c r="F150" s="39" t="str">
        <f>CONCATENATE(Dades[[#This Row],[Dia]],Dades[[#This Row],[Mes]],Dades[[#This Row],[Hora]],Dades[[#This Row],[Min]])</f>
        <v>0100</v>
      </c>
      <c r="G150" s="38"/>
      <c r="H150" s="38"/>
    </row>
    <row r="151" spans="2:8" x14ac:dyDescent="0.35">
      <c r="B151" s="39">
        <f>DAY(Dades[[#This Row],[Date_Hour]])</f>
        <v>0</v>
      </c>
      <c r="C151" s="39">
        <f>MONTH(Dades[[#This Row],[Date_Hour]])</f>
        <v>1</v>
      </c>
      <c r="D151" s="39">
        <f t="shared" si="2"/>
        <v>0</v>
      </c>
      <c r="E151" s="39">
        <f>MINUTE(Dades[[#This Row],[Date_Hour]])</f>
        <v>0</v>
      </c>
      <c r="F151" s="39" t="str">
        <f>CONCATENATE(Dades[[#This Row],[Dia]],Dades[[#This Row],[Mes]],Dades[[#This Row],[Hora]],Dades[[#This Row],[Min]])</f>
        <v>0100</v>
      </c>
      <c r="G151" s="38"/>
      <c r="H151" s="38"/>
    </row>
    <row r="152" spans="2:8" x14ac:dyDescent="0.35">
      <c r="B152" s="39">
        <f>DAY(Dades[[#This Row],[Date_Hour]])</f>
        <v>0</v>
      </c>
      <c r="C152" s="39">
        <f>MONTH(Dades[[#This Row],[Date_Hour]])</f>
        <v>1</v>
      </c>
      <c r="D152" s="39">
        <f t="shared" si="2"/>
        <v>0</v>
      </c>
      <c r="E152" s="39">
        <f>MINUTE(Dades[[#This Row],[Date_Hour]])</f>
        <v>0</v>
      </c>
      <c r="F152" s="39" t="str">
        <f>CONCATENATE(Dades[[#This Row],[Dia]],Dades[[#This Row],[Mes]],Dades[[#This Row],[Hora]],Dades[[#This Row],[Min]])</f>
        <v>0100</v>
      </c>
      <c r="G152" s="38"/>
      <c r="H152" s="38"/>
    </row>
    <row r="153" spans="2:8" x14ac:dyDescent="0.35">
      <c r="B153" s="39">
        <f>DAY(Dades[[#This Row],[Date_Hour]])</f>
        <v>0</v>
      </c>
      <c r="C153" s="39">
        <f>MONTH(Dades[[#This Row],[Date_Hour]])</f>
        <v>1</v>
      </c>
      <c r="D153" s="39">
        <f t="shared" si="2"/>
        <v>0</v>
      </c>
      <c r="E153" s="39">
        <f>MINUTE(Dades[[#This Row],[Date_Hour]])</f>
        <v>0</v>
      </c>
      <c r="F153" s="39" t="str">
        <f>CONCATENATE(Dades[[#This Row],[Dia]],Dades[[#This Row],[Mes]],Dades[[#This Row],[Hora]],Dades[[#This Row],[Min]])</f>
        <v>0100</v>
      </c>
      <c r="G153" s="38"/>
      <c r="H153" s="38"/>
    </row>
    <row r="154" spans="2:8" x14ac:dyDescent="0.35">
      <c r="B154" s="39">
        <f>DAY(Dades[[#This Row],[Date_Hour]])</f>
        <v>0</v>
      </c>
      <c r="C154" s="39">
        <f>MONTH(Dades[[#This Row],[Date_Hour]])</f>
        <v>1</v>
      </c>
      <c r="D154" s="39">
        <f t="shared" si="2"/>
        <v>0</v>
      </c>
      <c r="E154" s="39">
        <f>MINUTE(Dades[[#This Row],[Date_Hour]])</f>
        <v>0</v>
      </c>
      <c r="F154" s="39" t="str">
        <f>CONCATENATE(Dades[[#This Row],[Dia]],Dades[[#This Row],[Mes]],Dades[[#This Row],[Hora]],Dades[[#This Row],[Min]])</f>
        <v>0100</v>
      </c>
      <c r="G154" s="38"/>
      <c r="H154" s="38"/>
    </row>
    <row r="155" spans="2:8" x14ac:dyDescent="0.35">
      <c r="B155" s="39">
        <f>DAY(Dades[[#This Row],[Date_Hour]])</f>
        <v>0</v>
      </c>
      <c r="C155" s="39">
        <f>MONTH(Dades[[#This Row],[Date_Hour]])</f>
        <v>1</v>
      </c>
      <c r="D155" s="39">
        <f t="shared" si="2"/>
        <v>0</v>
      </c>
      <c r="E155" s="39">
        <f>MINUTE(Dades[[#This Row],[Date_Hour]])</f>
        <v>0</v>
      </c>
      <c r="F155" s="39" t="str">
        <f>CONCATENATE(Dades[[#This Row],[Dia]],Dades[[#This Row],[Mes]],Dades[[#This Row],[Hora]],Dades[[#This Row],[Min]])</f>
        <v>0100</v>
      </c>
      <c r="G155" s="38"/>
      <c r="H155" s="38"/>
    </row>
    <row r="156" spans="2:8" x14ac:dyDescent="0.35">
      <c r="B156" s="39">
        <f>DAY(Dades[[#This Row],[Date_Hour]])</f>
        <v>0</v>
      </c>
      <c r="C156" s="39">
        <f>MONTH(Dades[[#This Row],[Date_Hour]])</f>
        <v>1</v>
      </c>
      <c r="D156" s="39">
        <f t="shared" si="2"/>
        <v>0</v>
      </c>
      <c r="E156" s="39">
        <f>MINUTE(Dades[[#This Row],[Date_Hour]])</f>
        <v>0</v>
      </c>
      <c r="F156" s="39" t="str">
        <f>CONCATENATE(Dades[[#This Row],[Dia]],Dades[[#This Row],[Mes]],Dades[[#This Row],[Hora]],Dades[[#This Row],[Min]])</f>
        <v>0100</v>
      </c>
      <c r="G156" s="38"/>
      <c r="H156" s="38"/>
    </row>
    <row r="157" spans="2:8" x14ac:dyDescent="0.35">
      <c r="B157" s="39">
        <f>DAY(Dades[[#This Row],[Date_Hour]])</f>
        <v>0</v>
      </c>
      <c r="C157" s="39">
        <f>MONTH(Dades[[#This Row],[Date_Hour]])</f>
        <v>1</v>
      </c>
      <c r="D157" s="39">
        <f t="shared" si="2"/>
        <v>0</v>
      </c>
      <c r="E157" s="39">
        <f>MINUTE(Dades[[#This Row],[Date_Hour]])</f>
        <v>0</v>
      </c>
      <c r="F157" s="39" t="str">
        <f>CONCATENATE(Dades[[#This Row],[Dia]],Dades[[#This Row],[Mes]],Dades[[#This Row],[Hora]],Dades[[#This Row],[Min]])</f>
        <v>0100</v>
      </c>
      <c r="G157" s="38"/>
      <c r="H157" s="38"/>
    </row>
    <row r="158" spans="2:8" x14ac:dyDescent="0.35">
      <c r="B158" s="39">
        <f>DAY(Dades[[#This Row],[Date_Hour]])</f>
        <v>0</v>
      </c>
      <c r="C158" s="39">
        <f>MONTH(Dades[[#This Row],[Date_Hour]])</f>
        <v>1</v>
      </c>
      <c r="D158" s="39">
        <f t="shared" si="2"/>
        <v>0</v>
      </c>
      <c r="E158" s="39">
        <f>MINUTE(Dades[[#This Row],[Date_Hour]])</f>
        <v>0</v>
      </c>
      <c r="F158" s="39" t="str">
        <f>CONCATENATE(Dades[[#This Row],[Dia]],Dades[[#This Row],[Mes]],Dades[[#This Row],[Hora]],Dades[[#This Row],[Min]])</f>
        <v>0100</v>
      </c>
      <c r="G158" s="38"/>
      <c r="H158" s="38"/>
    </row>
    <row r="159" spans="2:8" x14ac:dyDescent="0.35">
      <c r="B159" s="39">
        <f>DAY(Dades[[#This Row],[Date_Hour]])</f>
        <v>0</v>
      </c>
      <c r="C159" s="39">
        <f>MONTH(Dades[[#This Row],[Date_Hour]])</f>
        <v>1</v>
      </c>
      <c r="D159" s="39">
        <f t="shared" si="2"/>
        <v>0</v>
      </c>
      <c r="E159" s="39">
        <f>MINUTE(Dades[[#This Row],[Date_Hour]])</f>
        <v>0</v>
      </c>
      <c r="F159" s="39" t="str">
        <f>CONCATENATE(Dades[[#This Row],[Dia]],Dades[[#This Row],[Mes]],Dades[[#This Row],[Hora]],Dades[[#This Row],[Min]])</f>
        <v>0100</v>
      </c>
      <c r="G159" s="38"/>
      <c r="H159" s="38"/>
    </row>
    <row r="160" spans="2:8" x14ac:dyDescent="0.35">
      <c r="B160" s="39">
        <f>DAY(Dades[[#This Row],[Date_Hour]])</f>
        <v>0</v>
      </c>
      <c r="C160" s="39">
        <f>MONTH(Dades[[#This Row],[Date_Hour]])</f>
        <v>1</v>
      </c>
      <c r="D160" s="39">
        <f t="shared" si="2"/>
        <v>0</v>
      </c>
      <c r="E160" s="39">
        <f>MINUTE(Dades[[#This Row],[Date_Hour]])</f>
        <v>0</v>
      </c>
      <c r="F160" s="39" t="str">
        <f>CONCATENATE(Dades[[#This Row],[Dia]],Dades[[#This Row],[Mes]],Dades[[#This Row],[Hora]],Dades[[#This Row],[Min]])</f>
        <v>0100</v>
      </c>
      <c r="G160" s="38"/>
      <c r="H160" s="38"/>
    </row>
    <row r="161" spans="2:8" x14ac:dyDescent="0.35">
      <c r="B161" s="39">
        <f>DAY(Dades[[#This Row],[Date_Hour]])</f>
        <v>0</v>
      </c>
      <c r="C161" s="39">
        <f>MONTH(Dades[[#This Row],[Date_Hour]])</f>
        <v>1</v>
      </c>
      <c r="D161" s="39">
        <f t="shared" si="2"/>
        <v>0</v>
      </c>
      <c r="E161" s="39">
        <f>MINUTE(Dades[[#This Row],[Date_Hour]])</f>
        <v>0</v>
      </c>
      <c r="F161" s="39" t="str">
        <f>CONCATENATE(Dades[[#This Row],[Dia]],Dades[[#This Row],[Mes]],Dades[[#This Row],[Hora]],Dades[[#This Row],[Min]])</f>
        <v>0100</v>
      </c>
      <c r="G161" s="38"/>
      <c r="H161" s="38"/>
    </row>
    <row r="162" spans="2:8" x14ac:dyDescent="0.35">
      <c r="B162" s="39">
        <f>DAY(Dades[[#This Row],[Date_Hour]])</f>
        <v>0</v>
      </c>
      <c r="C162" s="39">
        <f>MONTH(Dades[[#This Row],[Date_Hour]])</f>
        <v>1</v>
      </c>
      <c r="D162" s="39">
        <f t="shared" si="2"/>
        <v>0</v>
      </c>
      <c r="E162" s="39">
        <f>MINUTE(Dades[[#This Row],[Date_Hour]])</f>
        <v>0</v>
      </c>
      <c r="F162" s="39" t="str">
        <f>CONCATENATE(Dades[[#This Row],[Dia]],Dades[[#This Row],[Mes]],Dades[[#This Row],[Hora]],Dades[[#This Row],[Min]])</f>
        <v>0100</v>
      </c>
      <c r="G162" s="38"/>
      <c r="H162" s="38"/>
    </row>
    <row r="163" spans="2:8" x14ac:dyDescent="0.35">
      <c r="B163" s="39">
        <f>DAY(Dades[[#This Row],[Date_Hour]])</f>
        <v>0</v>
      </c>
      <c r="C163" s="39">
        <f>MONTH(Dades[[#This Row],[Date_Hour]])</f>
        <v>1</v>
      </c>
      <c r="D163" s="39">
        <f t="shared" si="2"/>
        <v>0</v>
      </c>
      <c r="E163" s="39">
        <f>MINUTE(Dades[[#This Row],[Date_Hour]])</f>
        <v>0</v>
      </c>
      <c r="F163" s="39" t="str">
        <f>CONCATENATE(Dades[[#This Row],[Dia]],Dades[[#This Row],[Mes]],Dades[[#This Row],[Hora]],Dades[[#This Row],[Min]])</f>
        <v>0100</v>
      </c>
      <c r="G163" s="38"/>
      <c r="H163" s="38"/>
    </row>
    <row r="164" spans="2:8" x14ac:dyDescent="0.35">
      <c r="B164" s="39">
        <f>DAY(Dades[[#This Row],[Date_Hour]])</f>
        <v>0</v>
      </c>
      <c r="C164" s="39">
        <f>MONTH(Dades[[#This Row],[Date_Hour]])</f>
        <v>1</v>
      </c>
      <c r="D164" s="39">
        <f t="shared" si="2"/>
        <v>0</v>
      </c>
      <c r="E164" s="39">
        <f>MINUTE(Dades[[#This Row],[Date_Hour]])</f>
        <v>0</v>
      </c>
      <c r="F164" s="39" t="str">
        <f>CONCATENATE(Dades[[#This Row],[Dia]],Dades[[#This Row],[Mes]],Dades[[#This Row],[Hora]],Dades[[#This Row],[Min]])</f>
        <v>0100</v>
      </c>
      <c r="G164" s="38"/>
      <c r="H164" s="38"/>
    </row>
    <row r="165" spans="2:8" x14ac:dyDescent="0.35">
      <c r="B165" s="39">
        <f>DAY(Dades[[#This Row],[Date_Hour]])</f>
        <v>0</v>
      </c>
      <c r="C165" s="39">
        <f>MONTH(Dades[[#This Row],[Date_Hour]])</f>
        <v>1</v>
      </c>
      <c r="D165" s="39">
        <f t="shared" si="2"/>
        <v>0</v>
      </c>
      <c r="E165" s="39">
        <f>MINUTE(Dades[[#This Row],[Date_Hour]])</f>
        <v>0</v>
      </c>
      <c r="F165" s="39" t="str">
        <f>CONCATENATE(Dades[[#This Row],[Dia]],Dades[[#This Row],[Mes]],Dades[[#This Row],[Hora]],Dades[[#This Row],[Min]])</f>
        <v>0100</v>
      </c>
      <c r="G165" s="38"/>
      <c r="H165" s="38"/>
    </row>
    <row r="166" spans="2:8" x14ac:dyDescent="0.35">
      <c r="B166" s="39">
        <f>DAY(Dades[[#This Row],[Date_Hour]])</f>
        <v>0</v>
      </c>
      <c r="C166" s="39">
        <f>MONTH(Dades[[#This Row],[Date_Hour]])</f>
        <v>1</v>
      </c>
      <c r="D166" s="39">
        <f t="shared" si="2"/>
        <v>0</v>
      </c>
      <c r="E166" s="39">
        <f>MINUTE(Dades[[#This Row],[Date_Hour]])</f>
        <v>0</v>
      </c>
      <c r="F166" s="39" t="str">
        <f>CONCATENATE(Dades[[#This Row],[Dia]],Dades[[#This Row],[Mes]],Dades[[#This Row],[Hora]],Dades[[#This Row],[Min]])</f>
        <v>0100</v>
      </c>
      <c r="G166" s="38"/>
      <c r="H166" s="38"/>
    </row>
    <row r="167" spans="2:8" x14ac:dyDescent="0.35">
      <c r="B167" s="39">
        <f>DAY(Dades[[#This Row],[Date_Hour]])</f>
        <v>0</v>
      </c>
      <c r="C167" s="39">
        <f>MONTH(Dades[[#This Row],[Date_Hour]])</f>
        <v>1</v>
      </c>
      <c r="D167" s="39">
        <f t="shared" si="2"/>
        <v>0</v>
      </c>
      <c r="E167" s="39">
        <f>MINUTE(Dades[[#This Row],[Date_Hour]])</f>
        <v>0</v>
      </c>
      <c r="F167" s="39" t="str">
        <f>CONCATENATE(Dades[[#This Row],[Dia]],Dades[[#This Row],[Mes]],Dades[[#This Row],[Hora]],Dades[[#This Row],[Min]])</f>
        <v>0100</v>
      </c>
      <c r="G167" s="38"/>
      <c r="H167" s="38"/>
    </row>
    <row r="168" spans="2:8" x14ac:dyDescent="0.35">
      <c r="B168" s="39">
        <f>DAY(Dades[[#This Row],[Date_Hour]])</f>
        <v>0</v>
      </c>
      <c r="C168" s="39">
        <f>MONTH(Dades[[#This Row],[Date_Hour]])</f>
        <v>1</v>
      </c>
      <c r="D168" s="39">
        <f t="shared" si="2"/>
        <v>0</v>
      </c>
      <c r="E168" s="39">
        <f>MINUTE(Dades[[#This Row],[Date_Hour]])</f>
        <v>0</v>
      </c>
      <c r="F168" s="39" t="str">
        <f>CONCATENATE(Dades[[#This Row],[Dia]],Dades[[#This Row],[Mes]],Dades[[#This Row],[Hora]],Dades[[#This Row],[Min]])</f>
        <v>0100</v>
      </c>
      <c r="G168" s="38"/>
      <c r="H168" s="38"/>
    </row>
    <row r="169" spans="2:8" x14ac:dyDescent="0.35">
      <c r="B169" s="39">
        <f>DAY(Dades[[#This Row],[Date_Hour]])</f>
        <v>0</v>
      </c>
      <c r="C169" s="39">
        <f>MONTH(Dades[[#This Row],[Date_Hour]])</f>
        <v>1</v>
      </c>
      <c r="D169" s="39">
        <f t="shared" si="2"/>
        <v>0</v>
      </c>
      <c r="E169" s="39">
        <f>MINUTE(Dades[[#This Row],[Date_Hour]])</f>
        <v>0</v>
      </c>
      <c r="F169" s="39" t="str">
        <f>CONCATENATE(Dades[[#This Row],[Dia]],Dades[[#This Row],[Mes]],Dades[[#This Row],[Hora]],Dades[[#This Row],[Min]])</f>
        <v>0100</v>
      </c>
      <c r="G169" s="38"/>
      <c r="H169" s="38"/>
    </row>
    <row r="170" spans="2:8" x14ac:dyDescent="0.35">
      <c r="B170" s="39">
        <f>DAY(Dades[[#This Row],[Date_Hour]])</f>
        <v>0</v>
      </c>
      <c r="C170" s="39">
        <f>MONTH(Dades[[#This Row],[Date_Hour]])</f>
        <v>1</v>
      </c>
      <c r="D170" s="39">
        <f t="shared" si="2"/>
        <v>0</v>
      </c>
      <c r="E170" s="39">
        <f>MINUTE(Dades[[#This Row],[Date_Hour]])</f>
        <v>0</v>
      </c>
      <c r="F170" s="39" t="str">
        <f>CONCATENATE(Dades[[#This Row],[Dia]],Dades[[#This Row],[Mes]],Dades[[#This Row],[Hora]],Dades[[#This Row],[Min]])</f>
        <v>0100</v>
      </c>
      <c r="G170" s="38"/>
      <c r="H170" s="38"/>
    </row>
    <row r="171" spans="2:8" x14ac:dyDescent="0.35">
      <c r="B171" s="39">
        <f>DAY(Dades[[#This Row],[Date_Hour]])</f>
        <v>0</v>
      </c>
      <c r="C171" s="39">
        <f>MONTH(Dades[[#This Row],[Date_Hour]])</f>
        <v>1</v>
      </c>
      <c r="D171" s="39">
        <f t="shared" si="2"/>
        <v>0</v>
      </c>
      <c r="E171" s="39">
        <f>MINUTE(Dades[[#This Row],[Date_Hour]])</f>
        <v>0</v>
      </c>
      <c r="F171" s="39" t="str">
        <f>CONCATENATE(Dades[[#This Row],[Dia]],Dades[[#This Row],[Mes]],Dades[[#This Row],[Hora]],Dades[[#This Row],[Min]])</f>
        <v>0100</v>
      </c>
      <c r="G171" s="38"/>
      <c r="H171" s="38"/>
    </row>
    <row r="172" spans="2:8" x14ac:dyDescent="0.35">
      <c r="B172" s="39">
        <f>DAY(Dades[[#This Row],[Date_Hour]])</f>
        <v>0</v>
      </c>
      <c r="C172" s="39">
        <f>MONTH(Dades[[#This Row],[Date_Hour]])</f>
        <v>1</v>
      </c>
      <c r="D172" s="39">
        <f t="shared" si="2"/>
        <v>0</v>
      </c>
      <c r="E172" s="39">
        <f>MINUTE(Dades[[#This Row],[Date_Hour]])</f>
        <v>0</v>
      </c>
      <c r="F172" s="39" t="str">
        <f>CONCATENATE(Dades[[#This Row],[Dia]],Dades[[#This Row],[Mes]],Dades[[#This Row],[Hora]],Dades[[#This Row],[Min]])</f>
        <v>0100</v>
      </c>
      <c r="G172" s="38"/>
      <c r="H172" s="38"/>
    </row>
    <row r="173" spans="2:8" x14ac:dyDescent="0.35">
      <c r="B173" s="39">
        <f>DAY(Dades[[#This Row],[Date_Hour]])</f>
        <v>0</v>
      </c>
      <c r="C173" s="39">
        <f>MONTH(Dades[[#This Row],[Date_Hour]])</f>
        <v>1</v>
      </c>
      <c r="D173" s="39">
        <f t="shared" si="2"/>
        <v>0</v>
      </c>
      <c r="E173" s="39">
        <f>MINUTE(Dades[[#This Row],[Date_Hour]])</f>
        <v>0</v>
      </c>
      <c r="F173" s="39" t="str">
        <f>CONCATENATE(Dades[[#This Row],[Dia]],Dades[[#This Row],[Mes]],Dades[[#This Row],[Hora]],Dades[[#This Row],[Min]])</f>
        <v>0100</v>
      </c>
      <c r="G173" s="38"/>
      <c r="H173" s="38"/>
    </row>
    <row r="174" spans="2:8" x14ac:dyDescent="0.35">
      <c r="B174" s="39">
        <f>DAY(Dades[[#This Row],[Date_Hour]])</f>
        <v>0</v>
      </c>
      <c r="C174" s="39">
        <f>MONTH(Dades[[#This Row],[Date_Hour]])</f>
        <v>1</v>
      </c>
      <c r="D174" s="39">
        <f t="shared" si="2"/>
        <v>0</v>
      </c>
      <c r="E174" s="39">
        <f>MINUTE(Dades[[#This Row],[Date_Hour]])</f>
        <v>0</v>
      </c>
      <c r="F174" s="39" t="str">
        <f>CONCATENATE(Dades[[#This Row],[Dia]],Dades[[#This Row],[Mes]],Dades[[#This Row],[Hora]],Dades[[#This Row],[Min]])</f>
        <v>0100</v>
      </c>
      <c r="G174" s="38"/>
      <c r="H174" s="38"/>
    </row>
    <row r="175" spans="2:8" x14ac:dyDescent="0.35">
      <c r="B175" s="39">
        <f>DAY(Dades[[#This Row],[Date_Hour]])</f>
        <v>0</v>
      </c>
      <c r="C175" s="39">
        <f>MONTH(Dades[[#This Row],[Date_Hour]])</f>
        <v>1</v>
      </c>
      <c r="D175" s="39">
        <f t="shared" si="2"/>
        <v>0</v>
      </c>
      <c r="E175" s="39">
        <f>MINUTE(Dades[[#This Row],[Date_Hour]])</f>
        <v>0</v>
      </c>
      <c r="F175" s="39" t="str">
        <f>CONCATENATE(Dades[[#This Row],[Dia]],Dades[[#This Row],[Mes]],Dades[[#This Row],[Hora]],Dades[[#This Row],[Min]])</f>
        <v>0100</v>
      </c>
      <c r="G175" s="38"/>
      <c r="H175" s="38"/>
    </row>
    <row r="176" spans="2:8" x14ac:dyDescent="0.35">
      <c r="B176" s="39">
        <f>DAY(Dades[[#This Row],[Date_Hour]])</f>
        <v>0</v>
      </c>
      <c r="C176" s="39">
        <f>MONTH(Dades[[#This Row],[Date_Hour]])</f>
        <v>1</v>
      </c>
      <c r="D176" s="39">
        <f t="shared" si="2"/>
        <v>0</v>
      </c>
      <c r="E176" s="39">
        <f>MINUTE(Dades[[#This Row],[Date_Hour]])</f>
        <v>0</v>
      </c>
      <c r="F176" s="39" t="str">
        <f>CONCATENATE(Dades[[#This Row],[Dia]],Dades[[#This Row],[Mes]],Dades[[#This Row],[Hora]],Dades[[#This Row],[Min]])</f>
        <v>0100</v>
      </c>
      <c r="G176" s="38"/>
      <c r="H176" s="38"/>
    </row>
    <row r="177" spans="2:8" x14ac:dyDescent="0.35">
      <c r="B177" s="39">
        <f>DAY(Dades[[#This Row],[Date_Hour]])</f>
        <v>0</v>
      </c>
      <c r="C177" s="39">
        <f>MONTH(Dades[[#This Row],[Date_Hour]])</f>
        <v>1</v>
      </c>
      <c r="D177" s="39">
        <f t="shared" si="2"/>
        <v>0</v>
      </c>
      <c r="E177" s="39">
        <f>MINUTE(Dades[[#This Row],[Date_Hour]])</f>
        <v>0</v>
      </c>
      <c r="F177" s="39" t="str">
        <f>CONCATENATE(Dades[[#This Row],[Dia]],Dades[[#This Row],[Mes]],Dades[[#This Row],[Hora]],Dades[[#This Row],[Min]])</f>
        <v>0100</v>
      </c>
      <c r="G177" s="38"/>
      <c r="H177" s="38"/>
    </row>
    <row r="178" spans="2:8" x14ac:dyDescent="0.35">
      <c r="B178" s="39">
        <f>DAY(Dades[[#This Row],[Date_Hour]])</f>
        <v>0</v>
      </c>
      <c r="C178" s="39">
        <f>MONTH(Dades[[#This Row],[Date_Hour]])</f>
        <v>1</v>
      </c>
      <c r="D178" s="39">
        <f t="shared" si="2"/>
        <v>0</v>
      </c>
      <c r="E178" s="39">
        <f>MINUTE(Dades[[#This Row],[Date_Hour]])</f>
        <v>0</v>
      </c>
      <c r="F178" s="39" t="str">
        <f>CONCATENATE(Dades[[#This Row],[Dia]],Dades[[#This Row],[Mes]],Dades[[#This Row],[Hora]],Dades[[#This Row],[Min]])</f>
        <v>0100</v>
      </c>
      <c r="G178" s="38"/>
      <c r="H178" s="38"/>
    </row>
    <row r="179" spans="2:8" x14ac:dyDescent="0.35">
      <c r="B179" s="39">
        <f>DAY(Dades[[#This Row],[Date_Hour]])</f>
        <v>0</v>
      </c>
      <c r="C179" s="39">
        <f>MONTH(Dades[[#This Row],[Date_Hour]])</f>
        <v>1</v>
      </c>
      <c r="D179" s="39">
        <f t="shared" si="2"/>
        <v>0</v>
      </c>
      <c r="E179" s="39">
        <f>MINUTE(Dades[[#This Row],[Date_Hour]])</f>
        <v>0</v>
      </c>
      <c r="F179" s="39" t="str">
        <f>CONCATENATE(Dades[[#This Row],[Dia]],Dades[[#This Row],[Mes]],Dades[[#This Row],[Hora]],Dades[[#This Row],[Min]])</f>
        <v>0100</v>
      </c>
      <c r="G179" s="38"/>
      <c r="H179" s="38"/>
    </row>
    <row r="180" spans="2:8" x14ac:dyDescent="0.35">
      <c r="B180" s="39">
        <f>DAY(Dades[[#This Row],[Date_Hour]])</f>
        <v>0</v>
      </c>
      <c r="C180" s="39">
        <f>MONTH(Dades[[#This Row],[Date_Hour]])</f>
        <v>1</v>
      </c>
      <c r="D180" s="39">
        <f t="shared" si="2"/>
        <v>0</v>
      </c>
      <c r="E180" s="39">
        <f>MINUTE(Dades[[#This Row],[Date_Hour]])</f>
        <v>0</v>
      </c>
      <c r="F180" s="39" t="str">
        <f>CONCATENATE(Dades[[#This Row],[Dia]],Dades[[#This Row],[Mes]],Dades[[#This Row],[Hora]],Dades[[#This Row],[Min]])</f>
        <v>0100</v>
      </c>
      <c r="G180" s="38"/>
      <c r="H180" s="38"/>
    </row>
    <row r="181" spans="2:8" x14ac:dyDescent="0.35">
      <c r="B181" s="39">
        <f>DAY(Dades[[#This Row],[Date_Hour]])</f>
        <v>0</v>
      </c>
      <c r="C181" s="39">
        <f>MONTH(Dades[[#This Row],[Date_Hour]])</f>
        <v>1</v>
      </c>
      <c r="D181" s="39">
        <f t="shared" si="2"/>
        <v>0</v>
      </c>
      <c r="E181" s="39">
        <f>MINUTE(Dades[[#This Row],[Date_Hour]])</f>
        <v>0</v>
      </c>
      <c r="F181" s="39" t="str">
        <f>CONCATENATE(Dades[[#This Row],[Dia]],Dades[[#This Row],[Mes]],Dades[[#This Row],[Hora]],Dades[[#This Row],[Min]])</f>
        <v>0100</v>
      </c>
      <c r="G181" s="38"/>
      <c r="H181" s="38"/>
    </row>
    <row r="182" spans="2:8" x14ac:dyDescent="0.35">
      <c r="B182" s="39">
        <f>DAY(Dades[[#This Row],[Date_Hour]])</f>
        <v>0</v>
      </c>
      <c r="C182" s="39">
        <f>MONTH(Dades[[#This Row],[Date_Hour]])</f>
        <v>1</v>
      </c>
      <c r="D182" s="39">
        <f t="shared" si="2"/>
        <v>0</v>
      </c>
      <c r="E182" s="39">
        <f>MINUTE(Dades[[#This Row],[Date_Hour]])</f>
        <v>0</v>
      </c>
      <c r="F182" s="39" t="str">
        <f>CONCATENATE(Dades[[#This Row],[Dia]],Dades[[#This Row],[Mes]],Dades[[#This Row],[Hora]],Dades[[#This Row],[Min]])</f>
        <v>0100</v>
      </c>
      <c r="G182" s="38"/>
      <c r="H182" s="38"/>
    </row>
    <row r="183" spans="2:8" x14ac:dyDescent="0.35">
      <c r="B183" s="39">
        <f>DAY(Dades[[#This Row],[Date_Hour]])</f>
        <v>0</v>
      </c>
      <c r="C183" s="39">
        <f>MONTH(Dades[[#This Row],[Date_Hour]])</f>
        <v>1</v>
      </c>
      <c r="D183" s="39">
        <f t="shared" si="2"/>
        <v>0</v>
      </c>
      <c r="E183" s="39">
        <f>MINUTE(Dades[[#This Row],[Date_Hour]])</f>
        <v>0</v>
      </c>
      <c r="F183" s="39" t="str">
        <f>CONCATENATE(Dades[[#This Row],[Dia]],Dades[[#This Row],[Mes]],Dades[[#This Row],[Hora]],Dades[[#This Row],[Min]])</f>
        <v>0100</v>
      </c>
      <c r="G183" s="38"/>
      <c r="H183" s="38"/>
    </row>
    <row r="184" spans="2:8" x14ac:dyDescent="0.35">
      <c r="B184" s="39">
        <f>DAY(Dades[[#This Row],[Date_Hour]])</f>
        <v>0</v>
      </c>
      <c r="C184" s="39">
        <f>MONTH(Dades[[#This Row],[Date_Hour]])</f>
        <v>1</v>
      </c>
      <c r="D184" s="39">
        <f t="shared" si="2"/>
        <v>0</v>
      </c>
      <c r="E184" s="39">
        <f>MINUTE(Dades[[#This Row],[Date_Hour]])</f>
        <v>0</v>
      </c>
      <c r="F184" s="39" t="str">
        <f>CONCATENATE(Dades[[#This Row],[Dia]],Dades[[#This Row],[Mes]],Dades[[#This Row],[Hora]],Dades[[#This Row],[Min]])</f>
        <v>0100</v>
      </c>
      <c r="G184" s="38"/>
      <c r="H184" s="38"/>
    </row>
    <row r="185" spans="2:8" x14ac:dyDescent="0.35">
      <c r="B185" s="39">
        <f>DAY(Dades[[#This Row],[Date_Hour]])</f>
        <v>0</v>
      </c>
      <c r="C185" s="39">
        <f>MONTH(Dades[[#This Row],[Date_Hour]])</f>
        <v>1</v>
      </c>
      <c r="D185" s="39">
        <f t="shared" si="2"/>
        <v>0</v>
      </c>
      <c r="E185" s="39">
        <f>MINUTE(Dades[[#This Row],[Date_Hour]])</f>
        <v>0</v>
      </c>
      <c r="F185" s="39" t="str">
        <f>CONCATENATE(Dades[[#This Row],[Dia]],Dades[[#This Row],[Mes]],Dades[[#This Row],[Hora]],Dades[[#This Row],[Min]])</f>
        <v>0100</v>
      </c>
      <c r="G185" s="38"/>
      <c r="H185" s="38"/>
    </row>
    <row r="186" spans="2:8" x14ac:dyDescent="0.35">
      <c r="B186" s="39">
        <f>DAY(Dades[[#This Row],[Date_Hour]])</f>
        <v>0</v>
      </c>
      <c r="C186" s="39">
        <f>MONTH(Dades[[#This Row],[Date_Hour]])</f>
        <v>1</v>
      </c>
      <c r="D186" s="39">
        <f t="shared" si="2"/>
        <v>0</v>
      </c>
      <c r="E186" s="39">
        <f>MINUTE(Dades[[#This Row],[Date_Hour]])</f>
        <v>0</v>
      </c>
      <c r="F186" s="39" t="str">
        <f>CONCATENATE(Dades[[#This Row],[Dia]],Dades[[#This Row],[Mes]],Dades[[#This Row],[Hora]],Dades[[#This Row],[Min]])</f>
        <v>0100</v>
      </c>
      <c r="G186" s="38"/>
      <c r="H186" s="38"/>
    </row>
    <row r="187" spans="2:8" x14ac:dyDescent="0.35">
      <c r="B187" s="39">
        <f>DAY(Dades[[#This Row],[Date_Hour]])</f>
        <v>0</v>
      </c>
      <c r="C187" s="39">
        <f>MONTH(Dades[[#This Row],[Date_Hour]])</f>
        <v>1</v>
      </c>
      <c r="D187" s="39">
        <f t="shared" si="2"/>
        <v>0</v>
      </c>
      <c r="E187" s="39">
        <f>MINUTE(Dades[[#This Row],[Date_Hour]])</f>
        <v>0</v>
      </c>
      <c r="F187" s="39" t="str">
        <f>CONCATENATE(Dades[[#This Row],[Dia]],Dades[[#This Row],[Mes]],Dades[[#This Row],[Hora]],Dades[[#This Row],[Min]])</f>
        <v>0100</v>
      </c>
      <c r="G187" s="38"/>
      <c r="H187" s="38"/>
    </row>
    <row r="188" spans="2:8" x14ac:dyDescent="0.35">
      <c r="B188" s="39">
        <f>DAY(Dades[[#This Row],[Date_Hour]])</f>
        <v>0</v>
      </c>
      <c r="C188" s="39">
        <f>MONTH(Dades[[#This Row],[Date_Hour]])</f>
        <v>1</v>
      </c>
      <c r="D188" s="39">
        <f t="shared" si="2"/>
        <v>0</v>
      </c>
      <c r="E188" s="39">
        <f>MINUTE(Dades[[#This Row],[Date_Hour]])</f>
        <v>0</v>
      </c>
      <c r="F188" s="39" t="str">
        <f>CONCATENATE(Dades[[#This Row],[Dia]],Dades[[#This Row],[Mes]],Dades[[#This Row],[Hora]],Dades[[#This Row],[Min]])</f>
        <v>0100</v>
      </c>
      <c r="G188" s="38"/>
      <c r="H188" s="38"/>
    </row>
    <row r="189" spans="2:8" x14ac:dyDescent="0.35">
      <c r="B189" s="39">
        <f>DAY(Dades[[#This Row],[Date_Hour]])</f>
        <v>0</v>
      </c>
      <c r="C189" s="39">
        <f>MONTH(Dades[[#This Row],[Date_Hour]])</f>
        <v>1</v>
      </c>
      <c r="D189" s="39">
        <f t="shared" si="2"/>
        <v>0</v>
      </c>
      <c r="E189" s="39">
        <f>MINUTE(Dades[[#This Row],[Date_Hour]])</f>
        <v>0</v>
      </c>
      <c r="F189" s="39" t="str">
        <f>CONCATENATE(Dades[[#This Row],[Dia]],Dades[[#This Row],[Mes]],Dades[[#This Row],[Hora]],Dades[[#This Row],[Min]])</f>
        <v>0100</v>
      </c>
      <c r="G189" s="38"/>
      <c r="H189" s="38"/>
    </row>
    <row r="190" spans="2:8" x14ac:dyDescent="0.35">
      <c r="B190" s="39">
        <f>DAY(Dades[[#This Row],[Date_Hour]])</f>
        <v>0</v>
      </c>
      <c r="C190" s="39">
        <f>MONTH(Dades[[#This Row],[Date_Hour]])</f>
        <v>1</v>
      </c>
      <c r="D190" s="39">
        <f t="shared" si="2"/>
        <v>0</v>
      </c>
      <c r="E190" s="39">
        <f>MINUTE(Dades[[#This Row],[Date_Hour]])</f>
        <v>0</v>
      </c>
      <c r="F190" s="39" t="str">
        <f>CONCATENATE(Dades[[#This Row],[Dia]],Dades[[#This Row],[Mes]],Dades[[#This Row],[Hora]],Dades[[#This Row],[Min]])</f>
        <v>0100</v>
      </c>
      <c r="G190" s="38"/>
      <c r="H190" s="38"/>
    </row>
    <row r="191" spans="2:8" x14ac:dyDescent="0.35">
      <c r="B191" s="39">
        <f>DAY(Dades[[#This Row],[Date_Hour]])</f>
        <v>0</v>
      </c>
      <c r="C191" s="39">
        <f>MONTH(Dades[[#This Row],[Date_Hour]])</f>
        <v>1</v>
      </c>
      <c r="D191" s="39">
        <f t="shared" si="2"/>
        <v>0</v>
      </c>
      <c r="E191" s="39">
        <f>MINUTE(Dades[[#This Row],[Date_Hour]])</f>
        <v>0</v>
      </c>
      <c r="F191" s="39" t="str">
        <f>CONCATENATE(Dades[[#This Row],[Dia]],Dades[[#This Row],[Mes]],Dades[[#This Row],[Hora]],Dades[[#This Row],[Min]])</f>
        <v>0100</v>
      </c>
      <c r="G191" s="38"/>
      <c r="H191" s="38"/>
    </row>
    <row r="192" spans="2:8" x14ac:dyDescent="0.35">
      <c r="B192" s="39">
        <f>DAY(Dades[[#This Row],[Date_Hour]])</f>
        <v>0</v>
      </c>
      <c r="C192" s="39">
        <f>MONTH(Dades[[#This Row],[Date_Hour]])</f>
        <v>1</v>
      </c>
      <c r="D192" s="39">
        <f t="shared" si="2"/>
        <v>0</v>
      </c>
      <c r="E192" s="39">
        <f>MINUTE(Dades[[#This Row],[Date_Hour]])</f>
        <v>0</v>
      </c>
      <c r="F192" s="39" t="str">
        <f>CONCATENATE(Dades[[#This Row],[Dia]],Dades[[#This Row],[Mes]],Dades[[#This Row],[Hora]],Dades[[#This Row],[Min]])</f>
        <v>0100</v>
      </c>
      <c r="G192" s="38"/>
      <c r="H192" s="38"/>
    </row>
    <row r="193" spans="2:8" x14ac:dyDescent="0.35">
      <c r="B193" s="39">
        <f>DAY(Dades[[#This Row],[Date_Hour]])</f>
        <v>0</v>
      </c>
      <c r="C193" s="39">
        <f>MONTH(Dades[[#This Row],[Date_Hour]])</f>
        <v>1</v>
      </c>
      <c r="D193" s="39">
        <f t="shared" si="2"/>
        <v>0</v>
      </c>
      <c r="E193" s="39">
        <f>MINUTE(Dades[[#This Row],[Date_Hour]])</f>
        <v>0</v>
      </c>
      <c r="F193" s="39" t="str">
        <f>CONCATENATE(Dades[[#This Row],[Dia]],Dades[[#This Row],[Mes]],Dades[[#This Row],[Hora]],Dades[[#This Row],[Min]])</f>
        <v>0100</v>
      </c>
      <c r="G193" s="38"/>
      <c r="H193" s="38"/>
    </row>
    <row r="194" spans="2:8" x14ac:dyDescent="0.35">
      <c r="B194" s="39">
        <f>DAY(Dades[[#This Row],[Date_Hour]])</f>
        <v>0</v>
      </c>
      <c r="C194" s="39">
        <f>MONTH(Dades[[#This Row],[Date_Hour]])</f>
        <v>1</v>
      </c>
      <c r="D194" s="39">
        <f t="shared" si="2"/>
        <v>0</v>
      </c>
      <c r="E194" s="39">
        <f>MINUTE(Dades[[#This Row],[Date_Hour]])</f>
        <v>0</v>
      </c>
      <c r="F194" s="39" t="str">
        <f>CONCATENATE(Dades[[#This Row],[Dia]],Dades[[#This Row],[Mes]],Dades[[#This Row],[Hora]],Dades[[#This Row],[Min]])</f>
        <v>0100</v>
      </c>
      <c r="G194" s="38"/>
      <c r="H194" s="38"/>
    </row>
    <row r="195" spans="2:8" x14ac:dyDescent="0.35">
      <c r="B195" s="39">
        <f>DAY(Dades[[#This Row],[Date_Hour]])</f>
        <v>0</v>
      </c>
      <c r="C195" s="39">
        <f>MONTH(Dades[[#This Row],[Date_Hour]])</f>
        <v>1</v>
      </c>
      <c r="D195" s="39">
        <f t="shared" si="2"/>
        <v>0</v>
      </c>
      <c r="E195" s="39">
        <f>MINUTE(Dades[[#This Row],[Date_Hour]])</f>
        <v>0</v>
      </c>
      <c r="F195" s="39" t="str">
        <f>CONCATENATE(Dades[[#This Row],[Dia]],Dades[[#This Row],[Mes]],Dades[[#This Row],[Hora]],Dades[[#This Row],[Min]])</f>
        <v>0100</v>
      </c>
      <c r="G195" s="38"/>
      <c r="H195" s="38"/>
    </row>
    <row r="196" spans="2:8" x14ac:dyDescent="0.35">
      <c r="B196" s="39">
        <f>DAY(Dades[[#This Row],[Date_Hour]])</f>
        <v>0</v>
      </c>
      <c r="C196" s="39">
        <f>MONTH(Dades[[#This Row],[Date_Hour]])</f>
        <v>1</v>
      </c>
      <c r="D196" s="39">
        <f t="shared" si="2"/>
        <v>0</v>
      </c>
      <c r="E196" s="39">
        <f>MINUTE(Dades[[#This Row],[Date_Hour]])</f>
        <v>0</v>
      </c>
      <c r="F196" s="39" t="str">
        <f>CONCATENATE(Dades[[#This Row],[Dia]],Dades[[#This Row],[Mes]],Dades[[#This Row],[Hora]],Dades[[#This Row],[Min]])</f>
        <v>0100</v>
      </c>
      <c r="G196" s="38"/>
      <c r="H196" s="38"/>
    </row>
    <row r="197" spans="2:8" x14ac:dyDescent="0.35">
      <c r="B197" s="39">
        <f>DAY(Dades[[#This Row],[Date_Hour]])</f>
        <v>0</v>
      </c>
      <c r="C197" s="39">
        <f>MONTH(Dades[[#This Row],[Date_Hour]])</f>
        <v>1</v>
      </c>
      <c r="D197" s="39">
        <f t="shared" si="2"/>
        <v>0</v>
      </c>
      <c r="E197" s="39">
        <f>MINUTE(Dades[[#This Row],[Date_Hour]])</f>
        <v>0</v>
      </c>
      <c r="F197" s="39" t="str">
        <f>CONCATENATE(Dades[[#This Row],[Dia]],Dades[[#This Row],[Mes]],Dades[[#This Row],[Hora]],Dades[[#This Row],[Min]])</f>
        <v>0100</v>
      </c>
      <c r="G197" s="38"/>
      <c r="H197" s="38"/>
    </row>
    <row r="198" spans="2:8" x14ac:dyDescent="0.35">
      <c r="B198" s="39">
        <f>DAY(Dades[[#This Row],[Date_Hour]])</f>
        <v>0</v>
      </c>
      <c r="C198" s="39">
        <f>MONTH(Dades[[#This Row],[Date_Hour]])</f>
        <v>1</v>
      </c>
      <c r="D198" s="39">
        <f t="shared" si="2"/>
        <v>0</v>
      </c>
      <c r="E198" s="39">
        <f>MINUTE(Dades[[#This Row],[Date_Hour]])</f>
        <v>0</v>
      </c>
      <c r="F198" s="39" t="str">
        <f>CONCATENATE(Dades[[#This Row],[Dia]],Dades[[#This Row],[Mes]],Dades[[#This Row],[Hora]],Dades[[#This Row],[Min]])</f>
        <v>0100</v>
      </c>
      <c r="G198" s="38"/>
      <c r="H198" s="38"/>
    </row>
    <row r="199" spans="2:8" x14ac:dyDescent="0.35">
      <c r="B199" s="39">
        <f>DAY(Dades[[#This Row],[Date_Hour]])</f>
        <v>0</v>
      </c>
      <c r="C199" s="39">
        <f>MONTH(Dades[[#This Row],[Date_Hour]])</f>
        <v>1</v>
      </c>
      <c r="D199" s="39">
        <f t="shared" si="2"/>
        <v>0</v>
      </c>
      <c r="E199" s="39">
        <f>MINUTE(Dades[[#This Row],[Date_Hour]])</f>
        <v>0</v>
      </c>
      <c r="F199" s="39" t="str">
        <f>CONCATENATE(Dades[[#This Row],[Dia]],Dades[[#This Row],[Mes]],Dades[[#This Row],[Hora]],Dades[[#This Row],[Min]])</f>
        <v>0100</v>
      </c>
      <c r="G199" s="38"/>
      <c r="H199" s="38"/>
    </row>
    <row r="200" spans="2:8" x14ac:dyDescent="0.35">
      <c r="B200" s="39">
        <f>DAY(Dades[[#This Row],[Date_Hour]])</f>
        <v>0</v>
      </c>
      <c r="C200" s="39">
        <f>MONTH(Dades[[#This Row],[Date_Hour]])</f>
        <v>1</v>
      </c>
      <c r="D200" s="39">
        <f t="shared" si="2"/>
        <v>0</v>
      </c>
      <c r="E200" s="39">
        <f>MINUTE(Dades[[#This Row],[Date_Hour]])</f>
        <v>0</v>
      </c>
      <c r="F200" s="39" t="str">
        <f>CONCATENATE(Dades[[#This Row],[Dia]],Dades[[#This Row],[Mes]],Dades[[#This Row],[Hora]],Dades[[#This Row],[Min]])</f>
        <v>0100</v>
      </c>
      <c r="G200" s="38"/>
      <c r="H200" s="38"/>
    </row>
    <row r="201" spans="2:8" x14ac:dyDescent="0.35">
      <c r="B201" s="39">
        <f>DAY(Dades[[#This Row],[Date_Hour]])</f>
        <v>0</v>
      </c>
      <c r="C201" s="39">
        <f>MONTH(Dades[[#This Row],[Date_Hour]])</f>
        <v>1</v>
      </c>
      <c r="D201" s="39">
        <f t="shared" si="2"/>
        <v>0</v>
      </c>
      <c r="E201" s="39">
        <f>MINUTE(Dades[[#This Row],[Date_Hour]])</f>
        <v>0</v>
      </c>
      <c r="F201" s="39" t="str">
        <f>CONCATENATE(Dades[[#This Row],[Dia]],Dades[[#This Row],[Mes]],Dades[[#This Row],[Hora]],Dades[[#This Row],[Min]])</f>
        <v>0100</v>
      </c>
      <c r="G201" s="38"/>
      <c r="H201" s="38"/>
    </row>
    <row r="202" spans="2:8" x14ac:dyDescent="0.35">
      <c r="B202" s="39">
        <f>DAY(Dades[[#This Row],[Date_Hour]])</f>
        <v>0</v>
      </c>
      <c r="C202" s="39">
        <f>MONTH(Dades[[#This Row],[Date_Hour]])</f>
        <v>1</v>
      </c>
      <c r="D202" s="39">
        <f t="shared" si="2"/>
        <v>0</v>
      </c>
      <c r="E202" s="39">
        <f>MINUTE(Dades[[#This Row],[Date_Hour]])</f>
        <v>0</v>
      </c>
      <c r="F202" s="39" t="str">
        <f>CONCATENATE(Dades[[#This Row],[Dia]],Dades[[#This Row],[Mes]],Dades[[#This Row],[Hora]],Dades[[#This Row],[Min]])</f>
        <v>0100</v>
      </c>
      <c r="G202" s="38"/>
      <c r="H202" s="38"/>
    </row>
    <row r="203" spans="2:8" x14ac:dyDescent="0.35">
      <c r="B203" s="39">
        <f>DAY(Dades[[#This Row],[Date_Hour]])</f>
        <v>0</v>
      </c>
      <c r="C203" s="39">
        <f>MONTH(Dades[[#This Row],[Date_Hour]])</f>
        <v>1</v>
      </c>
      <c r="D203" s="39">
        <f t="shared" si="2"/>
        <v>0</v>
      </c>
      <c r="E203" s="39">
        <f>MINUTE(Dades[[#This Row],[Date_Hour]])</f>
        <v>0</v>
      </c>
      <c r="F203" s="39" t="str">
        <f>CONCATENATE(Dades[[#This Row],[Dia]],Dades[[#This Row],[Mes]],Dades[[#This Row],[Hora]],Dades[[#This Row],[Min]])</f>
        <v>0100</v>
      </c>
      <c r="G203" s="38"/>
      <c r="H203" s="38"/>
    </row>
    <row r="204" spans="2:8" x14ac:dyDescent="0.35">
      <c r="B204" s="39">
        <f>DAY(Dades[[#This Row],[Date_Hour]])</f>
        <v>0</v>
      </c>
      <c r="C204" s="39">
        <f>MONTH(Dades[[#This Row],[Date_Hour]])</f>
        <v>1</v>
      </c>
      <c r="D204" s="39">
        <f t="shared" si="2"/>
        <v>0</v>
      </c>
      <c r="E204" s="39">
        <f>MINUTE(Dades[[#This Row],[Date_Hour]])</f>
        <v>0</v>
      </c>
      <c r="F204" s="39" t="str">
        <f>CONCATENATE(Dades[[#This Row],[Dia]],Dades[[#This Row],[Mes]],Dades[[#This Row],[Hora]],Dades[[#This Row],[Min]])</f>
        <v>0100</v>
      </c>
      <c r="G204" s="38"/>
      <c r="H204" s="38"/>
    </row>
    <row r="205" spans="2:8" x14ac:dyDescent="0.35">
      <c r="B205" s="39">
        <f>DAY(Dades[[#This Row],[Date_Hour]])</f>
        <v>0</v>
      </c>
      <c r="C205" s="39">
        <f>MONTH(Dades[[#This Row],[Date_Hour]])</f>
        <v>1</v>
      </c>
      <c r="D205" s="39">
        <f t="shared" ref="D205:D268" si="3">HOUR(G205)</f>
        <v>0</v>
      </c>
      <c r="E205" s="39">
        <f>MINUTE(Dades[[#This Row],[Date_Hour]])</f>
        <v>0</v>
      </c>
      <c r="F205" s="39" t="str">
        <f>CONCATENATE(Dades[[#This Row],[Dia]],Dades[[#This Row],[Mes]],Dades[[#This Row],[Hora]],Dades[[#This Row],[Min]])</f>
        <v>0100</v>
      </c>
      <c r="G205" s="38"/>
      <c r="H205" s="38"/>
    </row>
    <row r="206" spans="2:8" x14ac:dyDescent="0.35">
      <c r="B206" s="39">
        <f>DAY(Dades[[#This Row],[Date_Hour]])</f>
        <v>0</v>
      </c>
      <c r="C206" s="39">
        <f>MONTH(Dades[[#This Row],[Date_Hour]])</f>
        <v>1</v>
      </c>
      <c r="D206" s="39">
        <f t="shared" si="3"/>
        <v>0</v>
      </c>
      <c r="E206" s="39">
        <f>MINUTE(Dades[[#This Row],[Date_Hour]])</f>
        <v>0</v>
      </c>
      <c r="F206" s="39" t="str">
        <f>CONCATENATE(Dades[[#This Row],[Dia]],Dades[[#This Row],[Mes]],Dades[[#This Row],[Hora]],Dades[[#This Row],[Min]])</f>
        <v>0100</v>
      </c>
      <c r="G206" s="38"/>
      <c r="H206" s="38"/>
    </row>
    <row r="207" spans="2:8" x14ac:dyDescent="0.35">
      <c r="B207" s="39">
        <f>DAY(Dades[[#This Row],[Date_Hour]])</f>
        <v>0</v>
      </c>
      <c r="C207" s="39">
        <f>MONTH(Dades[[#This Row],[Date_Hour]])</f>
        <v>1</v>
      </c>
      <c r="D207" s="39">
        <f t="shared" si="3"/>
        <v>0</v>
      </c>
      <c r="E207" s="39">
        <f>MINUTE(Dades[[#This Row],[Date_Hour]])</f>
        <v>0</v>
      </c>
      <c r="F207" s="39" t="str">
        <f>CONCATENATE(Dades[[#This Row],[Dia]],Dades[[#This Row],[Mes]],Dades[[#This Row],[Hora]],Dades[[#This Row],[Min]])</f>
        <v>0100</v>
      </c>
      <c r="G207" s="38"/>
      <c r="H207" s="38"/>
    </row>
    <row r="208" spans="2:8" x14ac:dyDescent="0.35">
      <c r="B208" s="39">
        <f>DAY(Dades[[#This Row],[Date_Hour]])</f>
        <v>0</v>
      </c>
      <c r="C208" s="39">
        <f>MONTH(Dades[[#This Row],[Date_Hour]])</f>
        <v>1</v>
      </c>
      <c r="D208" s="39">
        <f t="shared" si="3"/>
        <v>0</v>
      </c>
      <c r="E208" s="39">
        <f>MINUTE(Dades[[#This Row],[Date_Hour]])</f>
        <v>0</v>
      </c>
      <c r="F208" s="39" t="str">
        <f>CONCATENATE(Dades[[#This Row],[Dia]],Dades[[#This Row],[Mes]],Dades[[#This Row],[Hora]],Dades[[#This Row],[Min]])</f>
        <v>0100</v>
      </c>
      <c r="G208" s="38"/>
      <c r="H208" s="38"/>
    </row>
    <row r="209" spans="2:8" x14ac:dyDescent="0.35">
      <c r="B209" s="39">
        <f>DAY(Dades[[#This Row],[Date_Hour]])</f>
        <v>0</v>
      </c>
      <c r="C209" s="39">
        <f>MONTH(Dades[[#This Row],[Date_Hour]])</f>
        <v>1</v>
      </c>
      <c r="D209" s="39">
        <f t="shared" si="3"/>
        <v>0</v>
      </c>
      <c r="E209" s="39">
        <f>MINUTE(Dades[[#This Row],[Date_Hour]])</f>
        <v>0</v>
      </c>
      <c r="F209" s="39" t="str">
        <f>CONCATENATE(Dades[[#This Row],[Dia]],Dades[[#This Row],[Mes]],Dades[[#This Row],[Hora]],Dades[[#This Row],[Min]])</f>
        <v>0100</v>
      </c>
      <c r="G209" s="38"/>
      <c r="H209" s="38"/>
    </row>
    <row r="210" spans="2:8" x14ac:dyDescent="0.35">
      <c r="B210" s="39">
        <f>DAY(Dades[[#This Row],[Date_Hour]])</f>
        <v>0</v>
      </c>
      <c r="C210" s="39">
        <f>MONTH(Dades[[#This Row],[Date_Hour]])</f>
        <v>1</v>
      </c>
      <c r="D210" s="39">
        <f t="shared" si="3"/>
        <v>0</v>
      </c>
      <c r="E210" s="39">
        <f>MINUTE(Dades[[#This Row],[Date_Hour]])</f>
        <v>0</v>
      </c>
      <c r="F210" s="39" t="str">
        <f>CONCATENATE(Dades[[#This Row],[Dia]],Dades[[#This Row],[Mes]],Dades[[#This Row],[Hora]],Dades[[#This Row],[Min]])</f>
        <v>0100</v>
      </c>
      <c r="G210" s="38"/>
      <c r="H210" s="38"/>
    </row>
    <row r="211" spans="2:8" x14ac:dyDescent="0.35">
      <c r="B211" s="39">
        <f>DAY(Dades[[#This Row],[Date_Hour]])</f>
        <v>0</v>
      </c>
      <c r="C211" s="39">
        <f>MONTH(Dades[[#This Row],[Date_Hour]])</f>
        <v>1</v>
      </c>
      <c r="D211" s="39">
        <f t="shared" si="3"/>
        <v>0</v>
      </c>
      <c r="E211" s="39">
        <f>MINUTE(Dades[[#This Row],[Date_Hour]])</f>
        <v>0</v>
      </c>
      <c r="F211" s="39" t="str">
        <f>CONCATENATE(Dades[[#This Row],[Dia]],Dades[[#This Row],[Mes]],Dades[[#This Row],[Hora]],Dades[[#This Row],[Min]])</f>
        <v>0100</v>
      </c>
      <c r="G211" s="38"/>
      <c r="H211" s="38"/>
    </row>
    <row r="212" spans="2:8" x14ac:dyDescent="0.35">
      <c r="B212" s="39">
        <f>DAY(Dades[[#This Row],[Date_Hour]])</f>
        <v>0</v>
      </c>
      <c r="C212" s="39">
        <f>MONTH(Dades[[#This Row],[Date_Hour]])</f>
        <v>1</v>
      </c>
      <c r="D212" s="39">
        <f t="shared" si="3"/>
        <v>0</v>
      </c>
      <c r="E212" s="39">
        <f>MINUTE(Dades[[#This Row],[Date_Hour]])</f>
        <v>0</v>
      </c>
      <c r="F212" s="39" t="str">
        <f>CONCATENATE(Dades[[#This Row],[Dia]],Dades[[#This Row],[Mes]],Dades[[#This Row],[Hora]],Dades[[#This Row],[Min]])</f>
        <v>0100</v>
      </c>
      <c r="G212" s="38"/>
      <c r="H212" s="38"/>
    </row>
    <row r="213" spans="2:8" x14ac:dyDescent="0.35">
      <c r="B213" s="39">
        <f>DAY(Dades[[#This Row],[Date_Hour]])</f>
        <v>0</v>
      </c>
      <c r="C213" s="39">
        <f>MONTH(Dades[[#This Row],[Date_Hour]])</f>
        <v>1</v>
      </c>
      <c r="D213" s="39">
        <f t="shared" si="3"/>
        <v>0</v>
      </c>
      <c r="E213" s="39">
        <f>MINUTE(Dades[[#This Row],[Date_Hour]])</f>
        <v>0</v>
      </c>
      <c r="F213" s="39" t="str">
        <f>CONCATENATE(Dades[[#This Row],[Dia]],Dades[[#This Row],[Mes]],Dades[[#This Row],[Hora]],Dades[[#This Row],[Min]])</f>
        <v>0100</v>
      </c>
      <c r="G213" s="38"/>
      <c r="H213" s="38"/>
    </row>
    <row r="214" spans="2:8" x14ac:dyDescent="0.35">
      <c r="B214" s="39">
        <f>DAY(Dades[[#This Row],[Date_Hour]])</f>
        <v>0</v>
      </c>
      <c r="C214" s="39">
        <f>MONTH(Dades[[#This Row],[Date_Hour]])</f>
        <v>1</v>
      </c>
      <c r="D214" s="39">
        <f t="shared" si="3"/>
        <v>0</v>
      </c>
      <c r="E214" s="39">
        <f>MINUTE(Dades[[#This Row],[Date_Hour]])</f>
        <v>0</v>
      </c>
      <c r="F214" s="39" t="str">
        <f>CONCATENATE(Dades[[#This Row],[Dia]],Dades[[#This Row],[Mes]],Dades[[#This Row],[Hora]],Dades[[#This Row],[Min]])</f>
        <v>0100</v>
      </c>
      <c r="G214" s="38"/>
      <c r="H214" s="38"/>
    </row>
    <row r="215" spans="2:8" x14ac:dyDescent="0.35">
      <c r="B215" s="39">
        <f>DAY(Dades[[#This Row],[Date_Hour]])</f>
        <v>0</v>
      </c>
      <c r="C215" s="39">
        <f>MONTH(Dades[[#This Row],[Date_Hour]])</f>
        <v>1</v>
      </c>
      <c r="D215" s="39">
        <f t="shared" si="3"/>
        <v>0</v>
      </c>
      <c r="E215" s="39">
        <f>MINUTE(Dades[[#This Row],[Date_Hour]])</f>
        <v>0</v>
      </c>
      <c r="F215" s="39" t="str">
        <f>CONCATENATE(Dades[[#This Row],[Dia]],Dades[[#This Row],[Mes]],Dades[[#This Row],[Hora]],Dades[[#This Row],[Min]])</f>
        <v>0100</v>
      </c>
      <c r="G215" s="38"/>
      <c r="H215" s="38"/>
    </row>
    <row r="216" spans="2:8" x14ac:dyDescent="0.35">
      <c r="B216" s="39">
        <f>DAY(Dades[[#This Row],[Date_Hour]])</f>
        <v>0</v>
      </c>
      <c r="C216" s="39">
        <f>MONTH(Dades[[#This Row],[Date_Hour]])</f>
        <v>1</v>
      </c>
      <c r="D216" s="39">
        <f t="shared" si="3"/>
        <v>0</v>
      </c>
      <c r="E216" s="39">
        <f>MINUTE(Dades[[#This Row],[Date_Hour]])</f>
        <v>0</v>
      </c>
      <c r="F216" s="39" t="str">
        <f>CONCATENATE(Dades[[#This Row],[Dia]],Dades[[#This Row],[Mes]],Dades[[#This Row],[Hora]],Dades[[#This Row],[Min]])</f>
        <v>0100</v>
      </c>
      <c r="G216" s="38"/>
      <c r="H216" s="38"/>
    </row>
    <row r="217" spans="2:8" x14ac:dyDescent="0.35">
      <c r="B217" s="39">
        <f>DAY(Dades[[#This Row],[Date_Hour]])</f>
        <v>0</v>
      </c>
      <c r="C217" s="39">
        <f>MONTH(Dades[[#This Row],[Date_Hour]])</f>
        <v>1</v>
      </c>
      <c r="D217" s="39">
        <f t="shared" si="3"/>
        <v>0</v>
      </c>
      <c r="E217" s="39">
        <f>MINUTE(Dades[[#This Row],[Date_Hour]])</f>
        <v>0</v>
      </c>
      <c r="F217" s="39" t="str">
        <f>CONCATENATE(Dades[[#This Row],[Dia]],Dades[[#This Row],[Mes]],Dades[[#This Row],[Hora]],Dades[[#This Row],[Min]])</f>
        <v>0100</v>
      </c>
      <c r="G217" s="38"/>
      <c r="H217" s="38"/>
    </row>
    <row r="218" spans="2:8" x14ac:dyDescent="0.35">
      <c r="B218" s="39">
        <f>DAY(Dades[[#This Row],[Date_Hour]])</f>
        <v>0</v>
      </c>
      <c r="C218" s="39">
        <f>MONTH(Dades[[#This Row],[Date_Hour]])</f>
        <v>1</v>
      </c>
      <c r="D218" s="39">
        <f t="shared" si="3"/>
        <v>0</v>
      </c>
      <c r="E218" s="39">
        <f>MINUTE(Dades[[#This Row],[Date_Hour]])</f>
        <v>0</v>
      </c>
      <c r="F218" s="39" t="str">
        <f>CONCATENATE(Dades[[#This Row],[Dia]],Dades[[#This Row],[Mes]],Dades[[#This Row],[Hora]],Dades[[#This Row],[Min]])</f>
        <v>0100</v>
      </c>
      <c r="G218" s="38"/>
      <c r="H218" s="38"/>
    </row>
    <row r="219" spans="2:8" x14ac:dyDescent="0.35">
      <c r="B219" s="39">
        <f>DAY(Dades[[#This Row],[Date_Hour]])</f>
        <v>0</v>
      </c>
      <c r="C219" s="39">
        <f>MONTH(Dades[[#This Row],[Date_Hour]])</f>
        <v>1</v>
      </c>
      <c r="D219" s="39">
        <f t="shared" si="3"/>
        <v>0</v>
      </c>
      <c r="E219" s="39">
        <f>MINUTE(Dades[[#This Row],[Date_Hour]])</f>
        <v>0</v>
      </c>
      <c r="F219" s="39" t="str">
        <f>CONCATENATE(Dades[[#This Row],[Dia]],Dades[[#This Row],[Mes]],Dades[[#This Row],[Hora]],Dades[[#This Row],[Min]])</f>
        <v>0100</v>
      </c>
      <c r="G219" s="38"/>
      <c r="H219" s="38"/>
    </row>
    <row r="220" spans="2:8" x14ac:dyDescent="0.35">
      <c r="B220" s="39">
        <f>DAY(Dades[[#This Row],[Date_Hour]])</f>
        <v>0</v>
      </c>
      <c r="C220" s="39">
        <f>MONTH(Dades[[#This Row],[Date_Hour]])</f>
        <v>1</v>
      </c>
      <c r="D220" s="39">
        <f t="shared" si="3"/>
        <v>0</v>
      </c>
      <c r="E220" s="39">
        <f>MINUTE(Dades[[#This Row],[Date_Hour]])</f>
        <v>0</v>
      </c>
      <c r="F220" s="39" t="str">
        <f>CONCATENATE(Dades[[#This Row],[Dia]],Dades[[#This Row],[Mes]],Dades[[#This Row],[Hora]],Dades[[#This Row],[Min]])</f>
        <v>0100</v>
      </c>
      <c r="G220" s="38"/>
      <c r="H220" s="38"/>
    </row>
    <row r="221" spans="2:8" x14ac:dyDescent="0.35">
      <c r="B221" s="39">
        <f>DAY(Dades[[#This Row],[Date_Hour]])</f>
        <v>0</v>
      </c>
      <c r="C221" s="39">
        <f>MONTH(Dades[[#This Row],[Date_Hour]])</f>
        <v>1</v>
      </c>
      <c r="D221" s="39">
        <f t="shared" si="3"/>
        <v>0</v>
      </c>
      <c r="E221" s="39">
        <f>MINUTE(Dades[[#This Row],[Date_Hour]])</f>
        <v>0</v>
      </c>
      <c r="F221" s="39" t="str">
        <f>CONCATENATE(Dades[[#This Row],[Dia]],Dades[[#This Row],[Mes]],Dades[[#This Row],[Hora]],Dades[[#This Row],[Min]])</f>
        <v>0100</v>
      </c>
      <c r="G221" s="38"/>
      <c r="H221" s="38"/>
    </row>
    <row r="222" spans="2:8" x14ac:dyDescent="0.35">
      <c r="B222" s="39">
        <f>DAY(Dades[[#This Row],[Date_Hour]])</f>
        <v>0</v>
      </c>
      <c r="C222" s="39">
        <f>MONTH(Dades[[#This Row],[Date_Hour]])</f>
        <v>1</v>
      </c>
      <c r="D222" s="39">
        <f t="shared" si="3"/>
        <v>0</v>
      </c>
      <c r="E222" s="39">
        <f>MINUTE(Dades[[#This Row],[Date_Hour]])</f>
        <v>0</v>
      </c>
      <c r="F222" s="39" t="str">
        <f>CONCATENATE(Dades[[#This Row],[Dia]],Dades[[#This Row],[Mes]],Dades[[#This Row],[Hora]],Dades[[#This Row],[Min]])</f>
        <v>0100</v>
      </c>
      <c r="G222" s="38"/>
      <c r="H222" s="38"/>
    </row>
    <row r="223" spans="2:8" x14ac:dyDescent="0.35">
      <c r="B223" s="39">
        <f>DAY(Dades[[#This Row],[Date_Hour]])</f>
        <v>0</v>
      </c>
      <c r="C223" s="39">
        <f>MONTH(Dades[[#This Row],[Date_Hour]])</f>
        <v>1</v>
      </c>
      <c r="D223" s="39">
        <f t="shared" si="3"/>
        <v>0</v>
      </c>
      <c r="E223" s="39">
        <f>MINUTE(Dades[[#This Row],[Date_Hour]])</f>
        <v>0</v>
      </c>
      <c r="F223" s="39" t="str">
        <f>CONCATENATE(Dades[[#This Row],[Dia]],Dades[[#This Row],[Mes]],Dades[[#This Row],[Hora]],Dades[[#This Row],[Min]])</f>
        <v>0100</v>
      </c>
      <c r="G223" s="38"/>
      <c r="H223" s="38"/>
    </row>
    <row r="224" spans="2:8" x14ac:dyDescent="0.35">
      <c r="B224" s="39">
        <f>DAY(Dades[[#This Row],[Date_Hour]])</f>
        <v>0</v>
      </c>
      <c r="C224" s="39">
        <f>MONTH(Dades[[#This Row],[Date_Hour]])</f>
        <v>1</v>
      </c>
      <c r="D224" s="39">
        <f t="shared" si="3"/>
        <v>0</v>
      </c>
      <c r="E224" s="39">
        <f>MINUTE(Dades[[#This Row],[Date_Hour]])</f>
        <v>0</v>
      </c>
      <c r="F224" s="39" t="str">
        <f>CONCATENATE(Dades[[#This Row],[Dia]],Dades[[#This Row],[Mes]],Dades[[#This Row],[Hora]],Dades[[#This Row],[Min]])</f>
        <v>0100</v>
      </c>
      <c r="G224" s="38"/>
      <c r="H224" s="38"/>
    </row>
    <row r="225" spans="2:8" x14ac:dyDescent="0.35">
      <c r="B225" s="39">
        <f>DAY(Dades[[#This Row],[Date_Hour]])</f>
        <v>0</v>
      </c>
      <c r="C225" s="39">
        <f>MONTH(Dades[[#This Row],[Date_Hour]])</f>
        <v>1</v>
      </c>
      <c r="D225" s="39">
        <f t="shared" si="3"/>
        <v>0</v>
      </c>
      <c r="E225" s="39">
        <f>MINUTE(Dades[[#This Row],[Date_Hour]])</f>
        <v>0</v>
      </c>
      <c r="F225" s="39" t="str">
        <f>CONCATENATE(Dades[[#This Row],[Dia]],Dades[[#This Row],[Mes]],Dades[[#This Row],[Hora]],Dades[[#This Row],[Min]])</f>
        <v>0100</v>
      </c>
      <c r="G225" s="38"/>
      <c r="H225" s="38"/>
    </row>
    <row r="226" spans="2:8" x14ac:dyDescent="0.35">
      <c r="B226" s="39">
        <f>DAY(Dades[[#This Row],[Date_Hour]])</f>
        <v>0</v>
      </c>
      <c r="C226" s="39">
        <f>MONTH(Dades[[#This Row],[Date_Hour]])</f>
        <v>1</v>
      </c>
      <c r="D226" s="39">
        <f t="shared" si="3"/>
        <v>0</v>
      </c>
      <c r="E226" s="39">
        <f>MINUTE(Dades[[#This Row],[Date_Hour]])</f>
        <v>0</v>
      </c>
      <c r="F226" s="39" t="str">
        <f>CONCATENATE(Dades[[#This Row],[Dia]],Dades[[#This Row],[Mes]],Dades[[#This Row],[Hora]],Dades[[#This Row],[Min]])</f>
        <v>0100</v>
      </c>
      <c r="G226" s="38"/>
      <c r="H226" s="38"/>
    </row>
    <row r="227" spans="2:8" x14ac:dyDescent="0.35">
      <c r="B227" s="39">
        <f>DAY(Dades[[#This Row],[Date_Hour]])</f>
        <v>0</v>
      </c>
      <c r="C227" s="39">
        <f>MONTH(Dades[[#This Row],[Date_Hour]])</f>
        <v>1</v>
      </c>
      <c r="D227" s="39">
        <f t="shared" si="3"/>
        <v>0</v>
      </c>
      <c r="E227" s="39">
        <f>MINUTE(Dades[[#This Row],[Date_Hour]])</f>
        <v>0</v>
      </c>
      <c r="F227" s="39" t="str">
        <f>CONCATENATE(Dades[[#This Row],[Dia]],Dades[[#This Row],[Mes]],Dades[[#This Row],[Hora]],Dades[[#This Row],[Min]])</f>
        <v>0100</v>
      </c>
      <c r="G227" s="38"/>
      <c r="H227" s="38"/>
    </row>
    <row r="228" spans="2:8" x14ac:dyDescent="0.35">
      <c r="B228" s="39">
        <f>DAY(Dades[[#This Row],[Date_Hour]])</f>
        <v>0</v>
      </c>
      <c r="C228" s="39">
        <f>MONTH(Dades[[#This Row],[Date_Hour]])</f>
        <v>1</v>
      </c>
      <c r="D228" s="39">
        <f t="shared" si="3"/>
        <v>0</v>
      </c>
      <c r="E228" s="39">
        <f>MINUTE(Dades[[#This Row],[Date_Hour]])</f>
        <v>0</v>
      </c>
      <c r="F228" s="39" t="str">
        <f>CONCATENATE(Dades[[#This Row],[Dia]],Dades[[#This Row],[Mes]],Dades[[#This Row],[Hora]],Dades[[#This Row],[Min]])</f>
        <v>0100</v>
      </c>
      <c r="G228" s="38"/>
      <c r="H228" s="38"/>
    </row>
    <row r="229" spans="2:8" x14ac:dyDescent="0.35">
      <c r="B229" s="39">
        <f>DAY(Dades[[#This Row],[Date_Hour]])</f>
        <v>0</v>
      </c>
      <c r="C229" s="39">
        <f>MONTH(Dades[[#This Row],[Date_Hour]])</f>
        <v>1</v>
      </c>
      <c r="D229" s="39">
        <f t="shared" si="3"/>
        <v>0</v>
      </c>
      <c r="E229" s="39">
        <f>MINUTE(Dades[[#This Row],[Date_Hour]])</f>
        <v>0</v>
      </c>
      <c r="F229" s="39" t="str">
        <f>CONCATENATE(Dades[[#This Row],[Dia]],Dades[[#This Row],[Mes]],Dades[[#This Row],[Hora]],Dades[[#This Row],[Min]])</f>
        <v>0100</v>
      </c>
      <c r="G229" s="38"/>
      <c r="H229" s="38"/>
    </row>
    <row r="230" spans="2:8" x14ac:dyDescent="0.35">
      <c r="B230" s="39">
        <f>DAY(Dades[[#This Row],[Date_Hour]])</f>
        <v>0</v>
      </c>
      <c r="C230" s="39">
        <f>MONTH(Dades[[#This Row],[Date_Hour]])</f>
        <v>1</v>
      </c>
      <c r="D230" s="39">
        <f t="shared" si="3"/>
        <v>0</v>
      </c>
      <c r="E230" s="39">
        <f>MINUTE(Dades[[#This Row],[Date_Hour]])</f>
        <v>0</v>
      </c>
      <c r="F230" s="39" t="str">
        <f>CONCATENATE(Dades[[#This Row],[Dia]],Dades[[#This Row],[Mes]],Dades[[#This Row],[Hora]],Dades[[#This Row],[Min]])</f>
        <v>0100</v>
      </c>
      <c r="G230" s="38"/>
      <c r="H230" s="38"/>
    </row>
    <row r="231" spans="2:8" x14ac:dyDescent="0.35">
      <c r="B231" s="39">
        <f>DAY(Dades[[#This Row],[Date_Hour]])</f>
        <v>0</v>
      </c>
      <c r="C231" s="39">
        <f>MONTH(Dades[[#This Row],[Date_Hour]])</f>
        <v>1</v>
      </c>
      <c r="D231" s="39">
        <f t="shared" si="3"/>
        <v>0</v>
      </c>
      <c r="E231" s="39">
        <f>MINUTE(Dades[[#This Row],[Date_Hour]])</f>
        <v>0</v>
      </c>
      <c r="F231" s="39" t="str">
        <f>CONCATENATE(Dades[[#This Row],[Dia]],Dades[[#This Row],[Mes]],Dades[[#This Row],[Hora]],Dades[[#This Row],[Min]])</f>
        <v>0100</v>
      </c>
      <c r="G231" s="38"/>
      <c r="H231" s="38"/>
    </row>
    <row r="232" spans="2:8" x14ac:dyDescent="0.35">
      <c r="B232" s="39">
        <f>DAY(Dades[[#This Row],[Date_Hour]])</f>
        <v>0</v>
      </c>
      <c r="C232" s="39">
        <f>MONTH(Dades[[#This Row],[Date_Hour]])</f>
        <v>1</v>
      </c>
      <c r="D232" s="39">
        <f t="shared" si="3"/>
        <v>0</v>
      </c>
      <c r="E232" s="39">
        <f>MINUTE(Dades[[#This Row],[Date_Hour]])</f>
        <v>0</v>
      </c>
      <c r="F232" s="39" t="str">
        <f>CONCATENATE(Dades[[#This Row],[Dia]],Dades[[#This Row],[Mes]],Dades[[#This Row],[Hora]],Dades[[#This Row],[Min]])</f>
        <v>0100</v>
      </c>
      <c r="G232" s="38"/>
      <c r="H232" s="38"/>
    </row>
    <row r="233" spans="2:8" x14ac:dyDescent="0.35">
      <c r="B233" s="39">
        <f>DAY(Dades[[#This Row],[Date_Hour]])</f>
        <v>0</v>
      </c>
      <c r="C233" s="39">
        <f>MONTH(Dades[[#This Row],[Date_Hour]])</f>
        <v>1</v>
      </c>
      <c r="D233" s="39">
        <f t="shared" si="3"/>
        <v>0</v>
      </c>
      <c r="E233" s="39">
        <f>MINUTE(Dades[[#This Row],[Date_Hour]])</f>
        <v>0</v>
      </c>
      <c r="F233" s="39" t="str">
        <f>CONCATENATE(Dades[[#This Row],[Dia]],Dades[[#This Row],[Mes]],Dades[[#This Row],[Hora]],Dades[[#This Row],[Min]])</f>
        <v>0100</v>
      </c>
      <c r="G233" s="38"/>
      <c r="H233" s="38"/>
    </row>
    <row r="234" spans="2:8" x14ac:dyDescent="0.35">
      <c r="B234" s="39">
        <f>DAY(Dades[[#This Row],[Date_Hour]])</f>
        <v>0</v>
      </c>
      <c r="C234" s="39">
        <f>MONTH(Dades[[#This Row],[Date_Hour]])</f>
        <v>1</v>
      </c>
      <c r="D234" s="39">
        <f t="shared" si="3"/>
        <v>0</v>
      </c>
      <c r="E234" s="39">
        <f>MINUTE(Dades[[#This Row],[Date_Hour]])</f>
        <v>0</v>
      </c>
      <c r="F234" s="39" t="str">
        <f>CONCATENATE(Dades[[#This Row],[Dia]],Dades[[#This Row],[Mes]],Dades[[#This Row],[Hora]],Dades[[#This Row],[Min]])</f>
        <v>0100</v>
      </c>
      <c r="G234" s="38"/>
      <c r="H234" s="38"/>
    </row>
    <row r="235" spans="2:8" x14ac:dyDescent="0.35">
      <c r="B235" s="39">
        <f>DAY(Dades[[#This Row],[Date_Hour]])</f>
        <v>0</v>
      </c>
      <c r="C235" s="39">
        <f>MONTH(Dades[[#This Row],[Date_Hour]])</f>
        <v>1</v>
      </c>
      <c r="D235" s="39">
        <f t="shared" si="3"/>
        <v>0</v>
      </c>
      <c r="E235" s="39">
        <f>MINUTE(Dades[[#This Row],[Date_Hour]])</f>
        <v>0</v>
      </c>
      <c r="F235" s="39" t="str">
        <f>CONCATENATE(Dades[[#This Row],[Dia]],Dades[[#This Row],[Mes]],Dades[[#This Row],[Hora]],Dades[[#This Row],[Min]])</f>
        <v>0100</v>
      </c>
      <c r="G235" s="38"/>
      <c r="H235" s="38"/>
    </row>
    <row r="236" spans="2:8" x14ac:dyDescent="0.35">
      <c r="B236" s="39">
        <f>DAY(Dades[[#This Row],[Date_Hour]])</f>
        <v>0</v>
      </c>
      <c r="C236" s="39">
        <f>MONTH(Dades[[#This Row],[Date_Hour]])</f>
        <v>1</v>
      </c>
      <c r="D236" s="39">
        <f t="shared" si="3"/>
        <v>0</v>
      </c>
      <c r="E236" s="39">
        <f>MINUTE(Dades[[#This Row],[Date_Hour]])</f>
        <v>0</v>
      </c>
      <c r="F236" s="39" t="str">
        <f>CONCATENATE(Dades[[#This Row],[Dia]],Dades[[#This Row],[Mes]],Dades[[#This Row],[Hora]],Dades[[#This Row],[Min]])</f>
        <v>0100</v>
      </c>
      <c r="G236" s="38"/>
      <c r="H236" s="38"/>
    </row>
    <row r="237" spans="2:8" x14ac:dyDescent="0.35">
      <c r="B237" s="39">
        <f>DAY(Dades[[#This Row],[Date_Hour]])</f>
        <v>0</v>
      </c>
      <c r="C237" s="39">
        <f>MONTH(Dades[[#This Row],[Date_Hour]])</f>
        <v>1</v>
      </c>
      <c r="D237" s="39">
        <f t="shared" si="3"/>
        <v>0</v>
      </c>
      <c r="E237" s="39">
        <f>MINUTE(Dades[[#This Row],[Date_Hour]])</f>
        <v>0</v>
      </c>
      <c r="F237" s="39" t="str">
        <f>CONCATENATE(Dades[[#This Row],[Dia]],Dades[[#This Row],[Mes]],Dades[[#This Row],[Hora]],Dades[[#This Row],[Min]])</f>
        <v>0100</v>
      </c>
      <c r="G237" s="38"/>
      <c r="H237" s="38"/>
    </row>
    <row r="238" spans="2:8" x14ac:dyDescent="0.35">
      <c r="B238" s="39">
        <f>DAY(Dades[[#This Row],[Date_Hour]])</f>
        <v>0</v>
      </c>
      <c r="C238" s="39">
        <f>MONTH(Dades[[#This Row],[Date_Hour]])</f>
        <v>1</v>
      </c>
      <c r="D238" s="39">
        <f t="shared" si="3"/>
        <v>0</v>
      </c>
      <c r="E238" s="39">
        <f>MINUTE(Dades[[#This Row],[Date_Hour]])</f>
        <v>0</v>
      </c>
      <c r="F238" s="39" t="str">
        <f>CONCATENATE(Dades[[#This Row],[Dia]],Dades[[#This Row],[Mes]],Dades[[#This Row],[Hora]],Dades[[#This Row],[Min]])</f>
        <v>0100</v>
      </c>
      <c r="G238" s="38"/>
      <c r="H238" s="38"/>
    </row>
    <row r="239" spans="2:8" x14ac:dyDescent="0.35">
      <c r="B239" s="39">
        <f>DAY(Dades[[#This Row],[Date_Hour]])</f>
        <v>0</v>
      </c>
      <c r="C239" s="39">
        <f>MONTH(Dades[[#This Row],[Date_Hour]])</f>
        <v>1</v>
      </c>
      <c r="D239" s="39">
        <f t="shared" si="3"/>
        <v>0</v>
      </c>
      <c r="E239" s="39">
        <f>MINUTE(Dades[[#This Row],[Date_Hour]])</f>
        <v>0</v>
      </c>
      <c r="F239" s="39" t="str">
        <f>CONCATENATE(Dades[[#This Row],[Dia]],Dades[[#This Row],[Mes]],Dades[[#This Row],[Hora]],Dades[[#This Row],[Min]])</f>
        <v>0100</v>
      </c>
      <c r="G239" s="38"/>
      <c r="H239" s="38"/>
    </row>
    <row r="240" spans="2:8" x14ac:dyDescent="0.35">
      <c r="B240" s="39">
        <f>DAY(Dades[[#This Row],[Date_Hour]])</f>
        <v>0</v>
      </c>
      <c r="C240" s="39">
        <f>MONTH(Dades[[#This Row],[Date_Hour]])</f>
        <v>1</v>
      </c>
      <c r="D240" s="39">
        <f t="shared" si="3"/>
        <v>0</v>
      </c>
      <c r="E240" s="39">
        <f>MINUTE(Dades[[#This Row],[Date_Hour]])</f>
        <v>0</v>
      </c>
      <c r="F240" s="39" t="str">
        <f>CONCATENATE(Dades[[#This Row],[Dia]],Dades[[#This Row],[Mes]],Dades[[#This Row],[Hora]],Dades[[#This Row],[Min]])</f>
        <v>0100</v>
      </c>
      <c r="G240" s="38"/>
      <c r="H240" s="38"/>
    </row>
    <row r="241" spans="2:8" x14ac:dyDescent="0.35">
      <c r="B241" s="39">
        <f>DAY(Dades[[#This Row],[Date_Hour]])</f>
        <v>0</v>
      </c>
      <c r="C241" s="39">
        <f>MONTH(Dades[[#This Row],[Date_Hour]])</f>
        <v>1</v>
      </c>
      <c r="D241" s="39">
        <f t="shared" si="3"/>
        <v>0</v>
      </c>
      <c r="E241" s="39">
        <f>MINUTE(Dades[[#This Row],[Date_Hour]])</f>
        <v>0</v>
      </c>
      <c r="F241" s="39" t="str">
        <f>CONCATENATE(Dades[[#This Row],[Dia]],Dades[[#This Row],[Mes]],Dades[[#This Row],[Hora]],Dades[[#This Row],[Min]])</f>
        <v>0100</v>
      </c>
      <c r="G241" s="38"/>
      <c r="H241" s="38"/>
    </row>
    <row r="242" spans="2:8" x14ac:dyDescent="0.35">
      <c r="B242" s="39">
        <f>DAY(Dades[[#This Row],[Date_Hour]])</f>
        <v>0</v>
      </c>
      <c r="C242" s="39">
        <f>MONTH(Dades[[#This Row],[Date_Hour]])</f>
        <v>1</v>
      </c>
      <c r="D242" s="39">
        <f t="shared" si="3"/>
        <v>0</v>
      </c>
      <c r="E242" s="39">
        <f>MINUTE(Dades[[#This Row],[Date_Hour]])</f>
        <v>0</v>
      </c>
      <c r="F242" s="39" t="str">
        <f>CONCATENATE(Dades[[#This Row],[Dia]],Dades[[#This Row],[Mes]],Dades[[#This Row],[Hora]],Dades[[#This Row],[Min]])</f>
        <v>0100</v>
      </c>
      <c r="G242" s="38"/>
      <c r="H242" s="38"/>
    </row>
    <row r="243" spans="2:8" x14ac:dyDescent="0.35">
      <c r="B243" s="39">
        <f>DAY(Dades[[#This Row],[Date_Hour]])</f>
        <v>0</v>
      </c>
      <c r="C243" s="39">
        <f>MONTH(Dades[[#This Row],[Date_Hour]])</f>
        <v>1</v>
      </c>
      <c r="D243" s="39">
        <f t="shared" si="3"/>
        <v>0</v>
      </c>
      <c r="E243" s="39">
        <f>MINUTE(Dades[[#This Row],[Date_Hour]])</f>
        <v>0</v>
      </c>
      <c r="F243" s="39" t="str">
        <f>CONCATENATE(Dades[[#This Row],[Dia]],Dades[[#This Row],[Mes]],Dades[[#This Row],[Hora]],Dades[[#This Row],[Min]])</f>
        <v>0100</v>
      </c>
      <c r="G243" s="38"/>
      <c r="H243" s="38"/>
    </row>
    <row r="244" spans="2:8" x14ac:dyDescent="0.35">
      <c r="B244" s="39">
        <f>DAY(Dades[[#This Row],[Date_Hour]])</f>
        <v>0</v>
      </c>
      <c r="C244" s="39">
        <f>MONTH(Dades[[#This Row],[Date_Hour]])</f>
        <v>1</v>
      </c>
      <c r="D244" s="39">
        <f t="shared" si="3"/>
        <v>0</v>
      </c>
      <c r="E244" s="39">
        <f>MINUTE(Dades[[#This Row],[Date_Hour]])</f>
        <v>0</v>
      </c>
      <c r="F244" s="39" t="str">
        <f>CONCATENATE(Dades[[#This Row],[Dia]],Dades[[#This Row],[Mes]],Dades[[#This Row],[Hora]],Dades[[#This Row],[Min]])</f>
        <v>0100</v>
      </c>
      <c r="G244" s="38"/>
      <c r="H244" s="38"/>
    </row>
    <row r="245" spans="2:8" x14ac:dyDescent="0.35">
      <c r="B245" s="39">
        <f>DAY(Dades[[#This Row],[Date_Hour]])</f>
        <v>0</v>
      </c>
      <c r="C245" s="39">
        <f>MONTH(Dades[[#This Row],[Date_Hour]])</f>
        <v>1</v>
      </c>
      <c r="D245" s="39">
        <f t="shared" si="3"/>
        <v>0</v>
      </c>
      <c r="E245" s="39">
        <f>MINUTE(Dades[[#This Row],[Date_Hour]])</f>
        <v>0</v>
      </c>
      <c r="F245" s="39" t="str">
        <f>CONCATENATE(Dades[[#This Row],[Dia]],Dades[[#This Row],[Mes]],Dades[[#This Row],[Hora]],Dades[[#This Row],[Min]])</f>
        <v>0100</v>
      </c>
      <c r="G245" s="38"/>
      <c r="H245" s="38"/>
    </row>
    <row r="246" spans="2:8" x14ac:dyDescent="0.35">
      <c r="B246" s="39">
        <f>DAY(Dades[[#This Row],[Date_Hour]])</f>
        <v>0</v>
      </c>
      <c r="C246" s="39">
        <f>MONTH(Dades[[#This Row],[Date_Hour]])</f>
        <v>1</v>
      </c>
      <c r="D246" s="39">
        <f t="shared" si="3"/>
        <v>0</v>
      </c>
      <c r="E246" s="39">
        <f>MINUTE(Dades[[#This Row],[Date_Hour]])</f>
        <v>0</v>
      </c>
      <c r="F246" s="39" t="str">
        <f>CONCATENATE(Dades[[#This Row],[Dia]],Dades[[#This Row],[Mes]],Dades[[#This Row],[Hora]],Dades[[#This Row],[Min]])</f>
        <v>0100</v>
      </c>
      <c r="G246" s="38"/>
      <c r="H246" s="38"/>
    </row>
    <row r="247" spans="2:8" x14ac:dyDescent="0.35">
      <c r="B247" s="39">
        <f>DAY(Dades[[#This Row],[Date_Hour]])</f>
        <v>0</v>
      </c>
      <c r="C247" s="39">
        <f>MONTH(Dades[[#This Row],[Date_Hour]])</f>
        <v>1</v>
      </c>
      <c r="D247" s="39">
        <f t="shared" si="3"/>
        <v>0</v>
      </c>
      <c r="E247" s="39">
        <f>MINUTE(Dades[[#This Row],[Date_Hour]])</f>
        <v>0</v>
      </c>
      <c r="F247" s="39" t="str">
        <f>CONCATENATE(Dades[[#This Row],[Dia]],Dades[[#This Row],[Mes]],Dades[[#This Row],[Hora]],Dades[[#This Row],[Min]])</f>
        <v>0100</v>
      </c>
      <c r="G247" s="38"/>
      <c r="H247" s="38"/>
    </row>
    <row r="248" spans="2:8" x14ac:dyDescent="0.35">
      <c r="B248" s="39">
        <f>DAY(Dades[[#This Row],[Date_Hour]])</f>
        <v>0</v>
      </c>
      <c r="C248" s="39">
        <f>MONTH(Dades[[#This Row],[Date_Hour]])</f>
        <v>1</v>
      </c>
      <c r="D248" s="39">
        <f t="shared" si="3"/>
        <v>0</v>
      </c>
      <c r="E248" s="39">
        <f>MINUTE(Dades[[#This Row],[Date_Hour]])</f>
        <v>0</v>
      </c>
      <c r="F248" s="39" t="str">
        <f>CONCATENATE(Dades[[#This Row],[Dia]],Dades[[#This Row],[Mes]],Dades[[#This Row],[Hora]],Dades[[#This Row],[Min]])</f>
        <v>0100</v>
      </c>
      <c r="G248" s="38"/>
      <c r="H248" s="38"/>
    </row>
    <row r="249" spans="2:8" x14ac:dyDescent="0.35">
      <c r="B249" s="39">
        <f>DAY(Dades[[#This Row],[Date_Hour]])</f>
        <v>0</v>
      </c>
      <c r="C249" s="39">
        <f>MONTH(Dades[[#This Row],[Date_Hour]])</f>
        <v>1</v>
      </c>
      <c r="D249" s="39">
        <f t="shared" si="3"/>
        <v>0</v>
      </c>
      <c r="E249" s="39">
        <f>MINUTE(Dades[[#This Row],[Date_Hour]])</f>
        <v>0</v>
      </c>
      <c r="F249" s="39" t="str">
        <f>CONCATENATE(Dades[[#This Row],[Dia]],Dades[[#This Row],[Mes]],Dades[[#This Row],[Hora]],Dades[[#This Row],[Min]])</f>
        <v>0100</v>
      </c>
      <c r="G249" s="38"/>
      <c r="H249" s="38"/>
    </row>
    <row r="250" spans="2:8" x14ac:dyDescent="0.35">
      <c r="B250" s="39">
        <f>DAY(Dades[[#This Row],[Date_Hour]])</f>
        <v>0</v>
      </c>
      <c r="C250" s="39">
        <f>MONTH(Dades[[#This Row],[Date_Hour]])</f>
        <v>1</v>
      </c>
      <c r="D250" s="39">
        <f t="shared" si="3"/>
        <v>0</v>
      </c>
      <c r="E250" s="39">
        <f>MINUTE(Dades[[#This Row],[Date_Hour]])</f>
        <v>0</v>
      </c>
      <c r="F250" s="39" t="str">
        <f>CONCATENATE(Dades[[#This Row],[Dia]],Dades[[#This Row],[Mes]],Dades[[#This Row],[Hora]],Dades[[#This Row],[Min]])</f>
        <v>0100</v>
      </c>
      <c r="G250" s="38"/>
      <c r="H250" s="38"/>
    </row>
    <row r="251" spans="2:8" x14ac:dyDescent="0.35">
      <c r="B251" s="39">
        <f>DAY(Dades[[#This Row],[Date_Hour]])</f>
        <v>0</v>
      </c>
      <c r="C251" s="39">
        <f>MONTH(Dades[[#This Row],[Date_Hour]])</f>
        <v>1</v>
      </c>
      <c r="D251" s="39">
        <f t="shared" si="3"/>
        <v>0</v>
      </c>
      <c r="E251" s="39">
        <f>MINUTE(Dades[[#This Row],[Date_Hour]])</f>
        <v>0</v>
      </c>
      <c r="F251" s="39" t="str">
        <f>CONCATENATE(Dades[[#This Row],[Dia]],Dades[[#This Row],[Mes]],Dades[[#This Row],[Hora]],Dades[[#This Row],[Min]])</f>
        <v>0100</v>
      </c>
      <c r="G251" s="38"/>
      <c r="H251" s="38"/>
    </row>
    <row r="252" spans="2:8" x14ac:dyDescent="0.35">
      <c r="B252" s="39">
        <f>DAY(Dades[[#This Row],[Date_Hour]])</f>
        <v>0</v>
      </c>
      <c r="C252" s="39">
        <f>MONTH(Dades[[#This Row],[Date_Hour]])</f>
        <v>1</v>
      </c>
      <c r="D252" s="39">
        <f t="shared" si="3"/>
        <v>0</v>
      </c>
      <c r="E252" s="39">
        <f>MINUTE(Dades[[#This Row],[Date_Hour]])</f>
        <v>0</v>
      </c>
      <c r="F252" s="39" t="str">
        <f>CONCATENATE(Dades[[#This Row],[Dia]],Dades[[#This Row],[Mes]],Dades[[#This Row],[Hora]],Dades[[#This Row],[Min]])</f>
        <v>0100</v>
      </c>
      <c r="G252" s="38"/>
      <c r="H252" s="38"/>
    </row>
    <row r="253" spans="2:8" x14ac:dyDescent="0.35">
      <c r="B253" s="39">
        <f>DAY(Dades[[#This Row],[Date_Hour]])</f>
        <v>0</v>
      </c>
      <c r="C253" s="39">
        <f>MONTH(Dades[[#This Row],[Date_Hour]])</f>
        <v>1</v>
      </c>
      <c r="D253" s="39">
        <f t="shared" si="3"/>
        <v>0</v>
      </c>
      <c r="E253" s="39">
        <f>MINUTE(Dades[[#This Row],[Date_Hour]])</f>
        <v>0</v>
      </c>
      <c r="F253" s="39" t="str">
        <f>CONCATENATE(Dades[[#This Row],[Dia]],Dades[[#This Row],[Mes]],Dades[[#This Row],[Hora]],Dades[[#This Row],[Min]])</f>
        <v>0100</v>
      </c>
      <c r="G253" s="38"/>
      <c r="H253" s="38"/>
    </row>
    <row r="254" spans="2:8" x14ac:dyDescent="0.35">
      <c r="B254" s="39">
        <f>DAY(Dades[[#This Row],[Date_Hour]])</f>
        <v>0</v>
      </c>
      <c r="C254" s="39">
        <f>MONTH(Dades[[#This Row],[Date_Hour]])</f>
        <v>1</v>
      </c>
      <c r="D254" s="39">
        <f t="shared" si="3"/>
        <v>0</v>
      </c>
      <c r="E254" s="39">
        <f>MINUTE(Dades[[#This Row],[Date_Hour]])</f>
        <v>0</v>
      </c>
      <c r="F254" s="39" t="str">
        <f>CONCATENATE(Dades[[#This Row],[Dia]],Dades[[#This Row],[Mes]],Dades[[#This Row],[Hora]],Dades[[#This Row],[Min]])</f>
        <v>0100</v>
      </c>
      <c r="G254" s="38"/>
      <c r="H254" s="38"/>
    </row>
    <row r="255" spans="2:8" x14ac:dyDescent="0.35">
      <c r="B255" s="39">
        <f>DAY(Dades[[#This Row],[Date_Hour]])</f>
        <v>0</v>
      </c>
      <c r="C255" s="39">
        <f>MONTH(Dades[[#This Row],[Date_Hour]])</f>
        <v>1</v>
      </c>
      <c r="D255" s="39">
        <f t="shared" si="3"/>
        <v>0</v>
      </c>
      <c r="E255" s="39">
        <f>MINUTE(Dades[[#This Row],[Date_Hour]])</f>
        <v>0</v>
      </c>
      <c r="F255" s="39" t="str">
        <f>CONCATENATE(Dades[[#This Row],[Dia]],Dades[[#This Row],[Mes]],Dades[[#This Row],[Hora]],Dades[[#This Row],[Min]])</f>
        <v>0100</v>
      </c>
      <c r="G255" s="38"/>
      <c r="H255" s="38"/>
    </row>
    <row r="256" spans="2:8" x14ac:dyDescent="0.35">
      <c r="B256" s="39">
        <f>DAY(Dades[[#This Row],[Date_Hour]])</f>
        <v>0</v>
      </c>
      <c r="C256" s="39">
        <f>MONTH(Dades[[#This Row],[Date_Hour]])</f>
        <v>1</v>
      </c>
      <c r="D256" s="39">
        <f t="shared" si="3"/>
        <v>0</v>
      </c>
      <c r="E256" s="39">
        <f>MINUTE(Dades[[#This Row],[Date_Hour]])</f>
        <v>0</v>
      </c>
      <c r="F256" s="39" t="str">
        <f>CONCATENATE(Dades[[#This Row],[Dia]],Dades[[#This Row],[Mes]],Dades[[#This Row],[Hora]],Dades[[#This Row],[Min]])</f>
        <v>0100</v>
      </c>
      <c r="G256" s="38"/>
      <c r="H256" s="38"/>
    </row>
    <row r="257" spans="2:8" x14ac:dyDescent="0.35">
      <c r="B257" s="39">
        <f>DAY(Dades[[#This Row],[Date_Hour]])</f>
        <v>0</v>
      </c>
      <c r="C257" s="39">
        <f>MONTH(Dades[[#This Row],[Date_Hour]])</f>
        <v>1</v>
      </c>
      <c r="D257" s="39">
        <f t="shared" si="3"/>
        <v>0</v>
      </c>
      <c r="E257" s="39">
        <f>MINUTE(Dades[[#This Row],[Date_Hour]])</f>
        <v>0</v>
      </c>
      <c r="F257" s="39" t="str">
        <f>CONCATENATE(Dades[[#This Row],[Dia]],Dades[[#This Row],[Mes]],Dades[[#This Row],[Hora]],Dades[[#This Row],[Min]])</f>
        <v>0100</v>
      </c>
      <c r="G257" s="38"/>
      <c r="H257" s="38"/>
    </row>
    <row r="258" spans="2:8" x14ac:dyDescent="0.35">
      <c r="B258" s="39">
        <f>DAY(Dades[[#This Row],[Date_Hour]])</f>
        <v>0</v>
      </c>
      <c r="C258" s="39">
        <f>MONTH(Dades[[#This Row],[Date_Hour]])</f>
        <v>1</v>
      </c>
      <c r="D258" s="39">
        <f t="shared" si="3"/>
        <v>0</v>
      </c>
      <c r="E258" s="39">
        <f>MINUTE(Dades[[#This Row],[Date_Hour]])</f>
        <v>0</v>
      </c>
      <c r="F258" s="39" t="str">
        <f>CONCATENATE(Dades[[#This Row],[Dia]],Dades[[#This Row],[Mes]],Dades[[#This Row],[Hora]],Dades[[#This Row],[Min]])</f>
        <v>0100</v>
      </c>
      <c r="G258" s="38"/>
      <c r="H258" s="38"/>
    </row>
    <row r="259" spans="2:8" x14ac:dyDescent="0.35">
      <c r="B259" s="39">
        <f>DAY(Dades[[#This Row],[Date_Hour]])</f>
        <v>0</v>
      </c>
      <c r="C259" s="39">
        <f>MONTH(Dades[[#This Row],[Date_Hour]])</f>
        <v>1</v>
      </c>
      <c r="D259" s="39">
        <f t="shared" si="3"/>
        <v>0</v>
      </c>
      <c r="E259" s="39">
        <f>MINUTE(Dades[[#This Row],[Date_Hour]])</f>
        <v>0</v>
      </c>
      <c r="F259" s="39" t="str">
        <f>CONCATENATE(Dades[[#This Row],[Dia]],Dades[[#This Row],[Mes]],Dades[[#This Row],[Hora]],Dades[[#This Row],[Min]])</f>
        <v>0100</v>
      </c>
      <c r="G259" s="38"/>
      <c r="H259" s="38"/>
    </row>
    <row r="260" spans="2:8" x14ac:dyDescent="0.35">
      <c r="B260" s="39">
        <f>DAY(Dades[[#This Row],[Date_Hour]])</f>
        <v>0</v>
      </c>
      <c r="C260" s="39">
        <f>MONTH(Dades[[#This Row],[Date_Hour]])</f>
        <v>1</v>
      </c>
      <c r="D260" s="39">
        <f t="shared" si="3"/>
        <v>0</v>
      </c>
      <c r="E260" s="39">
        <f>MINUTE(Dades[[#This Row],[Date_Hour]])</f>
        <v>0</v>
      </c>
      <c r="F260" s="39" t="str">
        <f>CONCATENATE(Dades[[#This Row],[Dia]],Dades[[#This Row],[Mes]],Dades[[#This Row],[Hora]],Dades[[#This Row],[Min]])</f>
        <v>0100</v>
      </c>
      <c r="G260" s="38"/>
      <c r="H260" s="38"/>
    </row>
    <row r="261" spans="2:8" x14ac:dyDescent="0.35">
      <c r="B261" s="39">
        <f>DAY(Dades[[#This Row],[Date_Hour]])</f>
        <v>0</v>
      </c>
      <c r="C261" s="39">
        <f>MONTH(Dades[[#This Row],[Date_Hour]])</f>
        <v>1</v>
      </c>
      <c r="D261" s="39">
        <f t="shared" si="3"/>
        <v>0</v>
      </c>
      <c r="E261" s="39">
        <f>MINUTE(Dades[[#This Row],[Date_Hour]])</f>
        <v>0</v>
      </c>
      <c r="F261" s="39" t="str">
        <f>CONCATENATE(Dades[[#This Row],[Dia]],Dades[[#This Row],[Mes]],Dades[[#This Row],[Hora]],Dades[[#This Row],[Min]])</f>
        <v>0100</v>
      </c>
      <c r="G261" s="38"/>
      <c r="H261" s="38"/>
    </row>
    <row r="262" spans="2:8" x14ac:dyDescent="0.35">
      <c r="B262" s="39">
        <f>DAY(Dades[[#This Row],[Date_Hour]])</f>
        <v>0</v>
      </c>
      <c r="C262" s="39">
        <f>MONTH(Dades[[#This Row],[Date_Hour]])</f>
        <v>1</v>
      </c>
      <c r="D262" s="39">
        <f t="shared" si="3"/>
        <v>0</v>
      </c>
      <c r="E262" s="39">
        <f>MINUTE(Dades[[#This Row],[Date_Hour]])</f>
        <v>0</v>
      </c>
      <c r="F262" s="39" t="str">
        <f>CONCATENATE(Dades[[#This Row],[Dia]],Dades[[#This Row],[Mes]],Dades[[#This Row],[Hora]],Dades[[#This Row],[Min]])</f>
        <v>0100</v>
      </c>
      <c r="G262" s="38"/>
      <c r="H262" s="38"/>
    </row>
    <row r="263" spans="2:8" x14ac:dyDescent="0.35">
      <c r="B263" s="39">
        <f>DAY(Dades[[#This Row],[Date_Hour]])</f>
        <v>0</v>
      </c>
      <c r="C263" s="39">
        <f>MONTH(Dades[[#This Row],[Date_Hour]])</f>
        <v>1</v>
      </c>
      <c r="D263" s="39">
        <f t="shared" si="3"/>
        <v>0</v>
      </c>
      <c r="E263" s="39">
        <f>MINUTE(Dades[[#This Row],[Date_Hour]])</f>
        <v>0</v>
      </c>
      <c r="F263" s="39" t="str">
        <f>CONCATENATE(Dades[[#This Row],[Dia]],Dades[[#This Row],[Mes]],Dades[[#This Row],[Hora]],Dades[[#This Row],[Min]])</f>
        <v>0100</v>
      </c>
      <c r="G263" s="38"/>
      <c r="H263" s="38"/>
    </row>
    <row r="264" spans="2:8" x14ac:dyDescent="0.35">
      <c r="B264" s="39">
        <f>DAY(Dades[[#This Row],[Date_Hour]])</f>
        <v>0</v>
      </c>
      <c r="C264" s="39">
        <f>MONTH(Dades[[#This Row],[Date_Hour]])</f>
        <v>1</v>
      </c>
      <c r="D264" s="39">
        <f t="shared" si="3"/>
        <v>0</v>
      </c>
      <c r="E264" s="39">
        <f>MINUTE(Dades[[#This Row],[Date_Hour]])</f>
        <v>0</v>
      </c>
      <c r="F264" s="39" t="str">
        <f>CONCATENATE(Dades[[#This Row],[Dia]],Dades[[#This Row],[Mes]],Dades[[#This Row],[Hora]],Dades[[#This Row],[Min]])</f>
        <v>0100</v>
      </c>
      <c r="G264" s="38"/>
      <c r="H264" s="38"/>
    </row>
    <row r="265" spans="2:8" x14ac:dyDescent="0.35">
      <c r="B265" s="39">
        <f>DAY(Dades[[#This Row],[Date_Hour]])</f>
        <v>0</v>
      </c>
      <c r="C265" s="39">
        <f>MONTH(Dades[[#This Row],[Date_Hour]])</f>
        <v>1</v>
      </c>
      <c r="D265" s="39">
        <f t="shared" si="3"/>
        <v>0</v>
      </c>
      <c r="E265" s="39">
        <f>MINUTE(Dades[[#This Row],[Date_Hour]])</f>
        <v>0</v>
      </c>
      <c r="F265" s="39" t="str">
        <f>CONCATENATE(Dades[[#This Row],[Dia]],Dades[[#This Row],[Mes]],Dades[[#This Row],[Hora]],Dades[[#This Row],[Min]])</f>
        <v>0100</v>
      </c>
      <c r="G265" s="38"/>
      <c r="H265" s="38"/>
    </row>
    <row r="266" spans="2:8" x14ac:dyDescent="0.35">
      <c r="B266" s="39">
        <f>DAY(Dades[[#This Row],[Date_Hour]])</f>
        <v>0</v>
      </c>
      <c r="C266" s="39">
        <f>MONTH(Dades[[#This Row],[Date_Hour]])</f>
        <v>1</v>
      </c>
      <c r="D266" s="39">
        <f t="shared" si="3"/>
        <v>0</v>
      </c>
      <c r="E266" s="39">
        <f>MINUTE(Dades[[#This Row],[Date_Hour]])</f>
        <v>0</v>
      </c>
      <c r="F266" s="39" t="str">
        <f>CONCATENATE(Dades[[#This Row],[Dia]],Dades[[#This Row],[Mes]],Dades[[#This Row],[Hora]],Dades[[#This Row],[Min]])</f>
        <v>0100</v>
      </c>
      <c r="G266" s="38"/>
      <c r="H266" s="38"/>
    </row>
    <row r="267" spans="2:8" x14ac:dyDescent="0.35">
      <c r="B267" s="39">
        <f>DAY(Dades[[#This Row],[Date_Hour]])</f>
        <v>0</v>
      </c>
      <c r="C267" s="39">
        <f>MONTH(Dades[[#This Row],[Date_Hour]])</f>
        <v>1</v>
      </c>
      <c r="D267" s="39">
        <f t="shared" si="3"/>
        <v>0</v>
      </c>
      <c r="E267" s="39">
        <f>MINUTE(Dades[[#This Row],[Date_Hour]])</f>
        <v>0</v>
      </c>
      <c r="F267" s="39" t="str">
        <f>CONCATENATE(Dades[[#This Row],[Dia]],Dades[[#This Row],[Mes]],Dades[[#This Row],[Hora]],Dades[[#This Row],[Min]])</f>
        <v>0100</v>
      </c>
      <c r="G267" s="38"/>
      <c r="H267" s="38"/>
    </row>
    <row r="268" spans="2:8" x14ac:dyDescent="0.35">
      <c r="B268" s="39">
        <f>DAY(Dades[[#This Row],[Date_Hour]])</f>
        <v>0</v>
      </c>
      <c r="C268" s="39">
        <f>MONTH(Dades[[#This Row],[Date_Hour]])</f>
        <v>1</v>
      </c>
      <c r="D268" s="39">
        <f t="shared" si="3"/>
        <v>0</v>
      </c>
      <c r="E268" s="39">
        <f>MINUTE(Dades[[#This Row],[Date_Hour]])</f>
        <v>0</v>
      </c>
      <c r="F268" s="39" t="str">
        <f>CONCATENATE(Dades[[#This Row],[Dia]],Dades[[#This Row],[Mes]],Dades[[#This Row],[Hora]],Dades[[#This Row],[Min]])</f>
        <v>0100</v>
      </c>
      <c r="G268" s="38"/>
      <c r="H268" s="38"/>
    </row>
    <row r="269" spans="2:8" x14ac:dyDescent="0.35">
      <c r="B269" s="39">
        <f>DAY(Dades[[#This Row],[Date_Hour]])</f>
        <v>0</v>
      </c>
      <c r="C269" s="39">
        <f>MONTH(Dades[[#This Row],[Date_Hour]])</f>
        <v>1</v>
      </c>
      <c r="D269" s="39">
        <f t="shared" ref="D269:D332" si="4">HOUR(G269)</f>
        <v>0</v>
      </c>
      <c r="E269" s="39">
        <f>MINUTE(Dades[[#This Row],[Date_Hour]])</f>
        <v>0</v>
      </c>
      <c r="F269" s="39" t="str">
        <f>CONCATENATE(Dades[[#This Row],[Dia]],Dades[[#This Row],[Mes]],Dades[[#This Row],[Hora]],Dades[[#This Row],[Min]])</f>
        <v>0100</v>
      </c>
      <c r="G269" s="38"/>
      <c r="H269" s="38"/>
    </row>
    <row r="270" spans="2:8" x14ac:dyDescent="0.35">
      <c r="B270" s="39">
        <f>DAY(Dades[[#This Row],[Date_Hour]])</f>
        <v>0</v>
      </c>
      <c r="C270" s="39">
        <f>MONTH(Dades[[#This Row],[Date_Hour]])</f>
        <v>1</v>
      </c>
      <c r="D270" s="39">
        <f t="shared" si="4"/>
        <v>0</v>
      </c>
      <c r="E270" s="39">
        <f>MINUTE(Dades[[#This Row],[Date_Hour]])</f>
        <v>0</v>
      </c>
      <c r="F270" s="39" t="str">
        <f>CONCATENATE(Dades[[#This Row],[Dia]],Dades[[#This Row],[Mes]],Dades[[#This Row],[Hora]],Dades[[#This Row],[Min]])</f>
        <v>0100</v>
      </c>
      <c r="G270" s="38"/>
      <c r="H270" s="38"/>
    </row>
    <row r="271" spans="2:8" x14ac:dyDescent="0.35">
      <c r="B271" s="39">
        <f>DAY(Dades[[#This Row],[Date_Hour]])</f>
        <v>0</v>
      </c>
      <c r="C271" s="39">
        <f>MONTH(Dades[[#This Row],[Date_Hour]])</f>
        <v>1</v>
      </c>
      <c r="D271" s="39">
        <f t="shared" si="4"/>
        <v>0</v>
      </c>
      <c r="E271" s="39">
        <f>MINUTE(Dades[[#This Row],[Date_Hour]])</f>
        <v>0</v>
      </c>
      <c r="F271" s="39" t="str">
        <f>CONCATENATE(Dades[[#This Row],[Dia]],Dades[[#This Row],[Mes]],Dades[[#This Row],[Hora]],Dades[[#This Row],[Min]])</f>
        <v>0100</v>
      </c>
      <c r="G271" s="38"/>
      <c r="H271" s="38"/>
    </row>
    <row r="272" spans="2:8" x14ac:dyDescent="0.35">
      <c r="B272" s="39">
        <f>DAY(Dades[[#This Row],[Date_Hour]])</f>
        <v>0</v>
      </c>
      <c r="C272" s="39">
        <f>MONTH(Dades[[#This Row],[Date_Hour]])</f>
        <v>1</v>
      </c>
      <c r="D272" s="39">
        <f t="shared" si="4"/>
        <v>0</v>
      </c>
      <c r="E272" s="39">
        <f>MINUTE(Dades[[#This Row],[Date_Hour]])</f>
        <v>0</v>
      </c>
      <c r="F272" s="39" t="str">
        <f>CONCATENATE(Dades[[#This Row],[Dia]],Dades[[#This Row],[Mes]],Dades[[#This Row],[Hora]],Dades[[#This Row],[Min]])</f>
        <v>0100</v>
      </c>
      <c r="G272" s="38"/>
      <c r="H272" s="38"/>
    </row>
    <row r="273" spans="2:8" x14ac:dyDescent="0.35">
      <c r="B273" s="39">
        <f>DAY(Dades[[#This Row],[Date_Hour]])</f>
        <v>0</v>
      </c>
      <c r="C273" s="39">
        <f>MONTH(Dades[[#This Row],[Date_Hour]])</f>
        <v>1</v>
      </c>
      <c r="D273" s="39">
        <f t="shared" si="4"/>
        <v>0</v>
      </c>
      <c r="E273" s="39">
        <f>MINUTE(Dades[[#This Row],[Date_Hour]])</f>
        <v>0</v>
      </c>
      <c r="F273" s="39" t="str">
        <f>CONCATENATE(Dades[[#This Row],[Dia]],Dades[[#This Row],[Mes]],Dades[[#This Row],[Hora]],Dades[[#This Row],[Min]])</f>
        <v>0100</v>
      </c>
      <c r="G273" s="38"/>
      <c r="H273" s="38"/>
    </row>
    <row r="274" spans="2:8" x14ac:dyDescent="0.35">
      <c r="B274" s="39">
        <f>DAY(Dades[[#This Row],[Date_Hour]])</f>
        <v>0</v>
      </c>
      <c r="C274" s="39">
        <f>MONTH(Dades[[#This Row],[Date_Hour]])</f>
        <v>1</v>
      </c>
      <c r="D274" s="39">
        <f t="shared" si="4"/>
        <v>0</v>
      </c>
      <c r="E274" s="39">
        <f>MINUTE(Dades[[#This Row],[Date_Hour]])</f>
        <v>0</v>
      </c>
      <c r="F274" s="39" t="str">
        <f>CONCATENATE(Dades[[#This Row],[Dia]],Dades[[#This Row],[Mes]],Dades[[#This Row],[Hora]],Dades[[#This Row],[Min]])</f>
        <v>0100</v>
      </c>
      <c r="G274" s="38"/>
      <c r="H274" s="38"/>
    </row>
    <row r="275" spans="2:8" x14ac:dyDescent="0.35">
      <c r="B275" s="39">
        <f>DAY(Dades[[#This Row],[Date_Hour]])</f>
        <v>0</v>
      </c>
      <c r="C275" s="39">
        <f>MONTH(Dades[[#This Row],[Date_Hour]])</f>
        <v>1</v>
      </c>
      <c r="D275" s="39">
        <f t="shared" si="4"/>
        <v>0</v>
      </c>
      <c r="E275" s="39">
        <f>MINUTE(Dades[[#This Row],[Date_Hour]])</f>
        <v>0</v>
      </c>
      <c r="F275" s="39" t="str">
        <f>CONCATENATE(Dades[[#This Row],[Dia]],Dades[[#This Row],[Mes]],Dades[[#This Row],[Hora]],Dades[[#This Row],[Min]])</f>
        <v>0100</v>
      </c>
      <c r="G275" s="38"/>
      <c r="H275" s="38"/>
    </row>
    <row r="276" spans="2:8" x14ac:dyDescent="0.35">
      <c r="B276" s="39">
        <f>DAY(Dades[[#This Row],[Date_Hour]])</f>
        <v>0</v>
      </c>
      <c r="C276" s="39">
        <f>MONTH(Dades[[#This Row],[Date_Hour]])</f>
        <v>1</v>
      </c>
      <c r="D276" s="39">
        <f t="shared" si="4"/>
        <v>0</v>
      </c>
      <c r="E276" s="39">
        <f>MINUTE(Dades[[#This Row],[Date_Hour]])</f>
        <v>0</v>
      </c>
      <c r="F276" s="39" t="str">
        <f>CONCATENATE(Dades[[#This Row],[Dia]],Dades[[#This Row],[Mes]],Dades[[#This Row],[Hora]],Dades[[#This Row],[Min]])</f>
        <v>0100</v>
      </c>
      <c r="G276" s="38"/>
      <c r="H276" s="38"/>
    </row>
    <row r="277" spans="2:8" x14ac:dyDescent="0.35">
      <c r="B277" s="39">
        <f>DAY(Dades[[#This Row],[Date_Hour]])</f>
        <v>0</v>
      </c>
      <c r="C277" s="39">
        <f>MONTH(Dades[[#This Row],[Date_Hour]])</f>
        <v>1</v>
      </c>
      <c r="D277" s="39">
        <f t="shared" si="4"/>
        <v>0</v>
      </c>
      <c r="E277" s="39">
        <f>MINUTE(Dades[[#This Row],[Date_Hour]])</f>
        <v>0</v>
      </c>
      <c r="F277" s="39" t="str">
        <f>CONCATENATE(Dades[[#This Row],[Dia]],Dades[[#This Row],[Mes]],Dades[[#This Row],[Hora]],Dades[[#This Row],[Min]])</f>
        <v>0100</v>
      </c>
      <c r="G277" s="38"/>
      <c r="H277" s="38"/>
    </row>
    <row r="278" spans="2:8" x14ac:dyDescent="0.35">
      <c r="B278" s="39">
        <f>DAY(Dades[[#This Row],[Date_Hour]])</f>
        <v>0</v>
      </c>
      <c r="C278" s="39">
        <f>MONTH(Dades[[#This Row],[Date_Hour]])</f>
        <v>1</v>
      </c>
      <c r="D278" s="39">
        <f t="shared" si="4"/>
        <v>0</v>
      </c>
      <c r="E278" s="39">
        <f>MINUTE(Dades[[#This Row],[Date_Hour]])</f>
        <v>0</v>
      </c>
      <c r="F278" s="39" t="str">
        <f>CONCATENATE(Dades[[#This Row],[Dia]],Dades[[#This Row],[Mes]],Dades[[#This Row],[Hora]],Dades[[#This Row],[Min]])</f>
        <v>0100</v>
      </c>
      <c r="G278" s="38"/>
      <c r="H278" s="38"/>
    </row>
    <row r="279" spans="2:8" x14ac:dyDescent="0.35">
      <c r="B279" s="39">
        <f>DAY(Dades[[#This Row],[Date_Hour]])</f>
        <v>0</v>
      </c>
      <c r="C279" s="39">
        <f>MONTH(Dades[[#This Row],[Date_Hour]])</f>
        <v>1</v>
      </c>
      <c r="D279" s="39">
        <f t="shared" si="4"/>
        <v>0</v>
      </c>
      <c r="E279" s="39">
        <f>MINUTE(Dades[[#This Row],[Date_Hour]])</f>
        <v>0</v>
      </c>
      <c r="F279" s="39" t="str">
        <f>CONCATENATE(Dades[[#This Row],[Dia]],Dades[[#This Row],[Mes]],Dades[[#This Row],[Hora]],Dades[[#This Row],[Min]])</f>
        <v>0100</v>
      </c>
      <c r="G279" s="38"/>
      <c r="H279" s="38"/>
    </row>
    <row r="280" spans="2:8" x14ac:dyDescent="0.35">
      <c r="B280" s="39">
        <f>DAY(Dades[[#This Row],[Date_Hour]])</f>
        <v>0</v>
      </c>
      <c r="C280" s="39">
        <f>MONTH(Dades[[#This Row],[Date_Hour]])</f>
        <v>1</v>
      </c>
      <c r="D280" s="39">
        <f t="shared" si="4"/>
        <v>0</v>
      </c>
      <c r="E280" s="39">
        <f>MINUTE(Dades[[#This Row],[Date_Hour]])</f>
        <v>0</v>
      </c>
      <c r="F280" s="39" t="str">
        <f>CONCATENATE(Dades[[#This Row],[Dia]],Dades[[#This Row],[Mes]],Dades[[#This Row],[Hora]],Dades[[#This Row],[Min]])</f>
        <v>0100</v>
      </c>
      <c r="G280" s="38"/>
      <c r="H280" s="38"/>
    </row>
    <row r="281" spans="2:8" x14ac:dyDescent="0.35">
      <c r="B281" s="39">
        <f>DAY(Dades[[#This Row],[Date_Hour]])</f>
        <v>0</v>
      </c>
      <c r="C281" s="39">
        <f>MONTH(Dades[[#This Row],[Date_Hour]])</f>
        <v>1</v>
      </c>
      <c r="D281" s="39">
        <f t="shared" si="4"/>
        <v>0</v>
      </c>
      <c r="E281" s="39">
        <f>MINUTE(Dades[[#This Row],[Date_Hour]])</f>
        <v>0</v>
      </c>
      <c r="F281" s="39" t="str">
        <f>CONCATENATE(Dades[[#This Row],[Dia]],Dades[[#This Row],[Mes]],Dades[[#This Row],[Hora]],Dades[[#This Row],[Min]])</f>
        <v>0100</v>
      </c>
      <c r="G281" s="38"/>
      <c r="H281" s="38"/>
    </row>
    <row r="282" spans="2:8" x14ac:dyDescent="0.35">
      <c r="B282" s="39">
        <f>DAY(Dades[[#This Row],[Date_Hour]])</f>
        <v>0</v>
      </c>
      <c r="C282" s="39">
        <f>MONTH(Dades[[#This Row],[Date_Hour]])</f>
        <v>1</v>
      </c>
      <c r="D282" s="39">
        <f t="shared" si="4"/>
        <v>0</v>
      </c>
      <c r="E282" s="39">
        <f>MINUTE(Dades[[#This Row],[Date_Hour]])</f>
        <v>0</v>
      </c>
      <c r="F282" s="39" t="str">
        <f>CONCATENATE(Dades[[#This Row],[Dia]],Dades[[#This Row],[Mes]],Dades[[#This Row],[Hora]],Dades[[#This Row],[Min]])</f>
        <v>0100</v>
      </c>
      <c r="G282" s="38"/>
      <c r="H282" s="38"/>
    </row>
    <row r="283" spans="2:8" x14ac:dyDescent="0.35">
      <c r="B283" s="39">
        <f>DAY(Dades[[#This Row],[Date_Hour]])</f>
        <v>0</v>
      </c>
      <c r="C283" s="39">
        <f>MONTH(Dades[[#This Row],[Date_Hour]])</f>
        <v>1</v>
      </c>
      <c r="D283" s="39">
        <f t="shared" si="4"/>
        <v>0</v>
      </c>
      <c r="E283" s="39">
        <f>MINUTE(Dades[[#This Row],[Date_Hour]])</f>
        <v>0</v>
      </c>
      <c r="F283" s="39" t="str">
        <f>CONCATENATE(Dades[[#This Row],[Dia]],Dades[[#This Row],[Mes]],Dades[[#This Row],[Hora]],Dades[[#This Row],[Min]])</f>
        <v>0100</v>
      </c>
      <c r="G283" s="38"/>
      <c r="H283" s="38"/>
    </row>
    <row r="284" spans="2:8" x14ac:dyDescent="0.35">
      <c r="B284" s="39">
        <f>DAY(Dades[[#This Row],[Date_Hour]])</f>
        <v>0</v>
      </c>
      <c r="C284" s="39">
        <f>MONTH(Dades[[#This Row],[Date_Hour]])</f>
        <v>1</v>
      </c>
      <c r="D284" s="39">
        <f t="shared" si="4"/>
        <v>0</v>
      </c>
      <c r="E284" s="39">
        <f>MINUTE(Dades[[#This Row],[Date_Hour]])</f>
        <v>0</v>
      </c>
      <c r="F284" s="39" t="str">
        <f>CONCATENATE(Dades[[#This Row],[Dia]],Dades[[#This Row],[Mes]],Dades[[#This Row],[Hora]],Dades[[#This Row],[Min]])</f>
        <v>0100</v>
      </c>
      <c r="G284" s="38"/>
      <c r="H284" s="38"/>
    </row>
    <row r="285" spans="2:8" x14ac:dyDescent="0.35">
      <c r="B285" s="39">
        <f>DAY(Dades[[#This Row],[Date_Hour]])</f>
        <v>0</v>
      </c>
      <c r="C285" s="39">
        <f>MONTH(Dades[[#This Row],[Date_Hour]])</f>
        <v>1</v>
      </c>
      <c r="D285" s="39">
        <f t="shared" si="4"/>
        <v>0</v>
      </c>
      <c r="E285" s="39">
        <f>MINUTE(Dades[[#This Row],[Date_Hour]])</f>
        <v>0</v>
      </c>
      <c r="F285" s="39" t="str">
        <f>CONCATENATE(Dades[[#This Row],[Dia]],Dades[[#This Row],[Mes]],Dades[[#This Row],[Hora]],Dades[[#This Row],[Min]])</f>
        <v>0100</v>
      </c>
      <c r="G285" s="38"/>
      <c r="H285" s="38"/>
    </row>
    <row r="286" spans="2:8" x14ac:dyDescent="0.35">
      <c r="B286" s="39">
        <f>DAY(Dades[[#This Row],[Date_Hour]])</f>
        <v>0</v>
      </c>
      <c r="C286" s="39">
        <f>MONTH(Dades[[#This Row],[Date_Hour]])</f>
        <v>1</v>
      </c>
      <c r="D286" s="39">
        <f t="shared" si="4"/>
        <v>0</v>
      </c>
      <c r="E286" s="39">
        <f>MINUTE(Dades[[#This Row],[Date_Hour]])</f>
        <v>0</v>
      </c>
      <c r="F286" s="39" t="str">
        <f>CONCATENATE(Dades[[#This Row],[Dia]],Dades[[#This Row],[Mes]],Dades[[#This Row],[Hora]],Dades[[#This Row],[Min]])</f>
        <v>0100</v>
      </c>
      <c r="G286" s="38"/>
      <c r="H286" s="38"/>
    </row>
    <row r="287" spans="2:8" x14ac:dyDescent="0.35">
      <c r="B287" s="39">
        <f>DAY(Dades[[#This Row],[Date_Hour]])</f>
        <v>0</v>
      </c>
      <c r="C287" s="39">
        <f>MONTH(Dades[[#This Row],[Date_Hour]])</f>
        <v>1</v>
      </c>
      <c r="D287" s="39">
        <f t="shared" si="4"/>
        <v>0</v>
      </c>
      <c r="E287" s="39">
        <f>MINUTE(Dades[[#This Row],[Date_Hour]])</f>
        <v>0</v>
      </c>
      <c r="F287" s="39" t="str">
        <f>CONCATENATE(Dades[[#This Row],[Dia]],Dades[[#This Row],[Mes]],Dades[[#This Row],[Hora]],Dades[[#This Row],[Min]])</f>
        <v>0100</v>
      </c>
      <c r="G287" s="38"/>
      <c r="H287" s="38"/>
    </row>
    <row r="288" spans="2:8" x14ac:dyDescent="0.35">
      <c r="B288" s="39">
        <f>DAY(Dades[[#This Row],[Date_Hour]])</f>
        <v>0</v>
      </c>
      <c r="C288" s="39">
        <f>MONTH(Dades[[#This Row],[Date_Hour]])</f>
        <v>1</v>
      </c>
      <c r="D288" s="39">
        <f t="shared" si="4"/>
        <v>0</v>
      </c>
      <c r="E288" s="39">
        <f>MINUTE(Dades[[#This Row],[Date_Hour]])</f>
        <v>0</v>
      </c>
      <c r="F288" s="39" t="str">
        <f>CONCATENATE(Dades[[#This Row],[Dia]],Dades[[#This Row],[Mes]],Dades[[#This Row],[Hora]],Dades[[#This Row],[Min]])</f>
        <v>0100</v>
      </c>
      <c r="G288" s="38"/>
      <c r="H288" s="38"/>
    </row>
    <row r="289" spans="2:8" x14ac:dyDescent="0.35">
      <c r="B289" s="39">
        <f>DAY(Dades[[#This Row],[Date_Hour]])</f>
        <v>0</v>
      </c>
      <c r="C289" s="39">
        <f>MONTH(Dades[[#This Row],[Date_Hour]])</f>
        <v>1</v>
      </c>
      <c r="D289" s="39">
        <f t="shared" si="4"/>
        <v>0</v>
      </c>
      <c r="E289" s="39">
        <f>MINUTE(Dades[[#This Row],[Date_Hour]])</f>
        <v>0</v>
      </c>
      <c r="F289" s="39" t="str">
        <f>CONCATENATE(Dades[[#This Row],[Dia]],Dades[[#This Row],[Mes]],Dades[[#This Row],[Hora]],Dades[[#This Row],[Min]])</f>
        <v>0100</v>
      </c>
      <c r="G289" s="38"/>
      <c r="H289" s="38"/>
    </row>
    <row r="290" spans="2:8" x14ac:dyDescent="0.35">
      <c r="B290" s="39">
        <f>DAY(Dades[[#This Row],[Date_Hour]])</f>
        <v>0</v>
      </c>
      <c r="C290" s="39">
        <f>MONTH(Dades[[#This Row],[Date_Hour]])</f>
        <v>1</v>
      </c>
      <c r="D290" s="39">
        <f t="shared" si="4"/>
        <v>0</v>
      </c>
      <c r="E290" s="39">
        <f>MINUTE(Dades[[#This Row],[Date_Hour]])</f>
        <v>0</v>
      </c>
      <c r="F290" s="39" t="str">
        <f>CONCATENATE(Dades[[#This Row],[Dia]],Dades[[#This Row],[Mes]],Dades[[#This Row],[Hora]],Dades[[#This Row],[Min]])</f>
        <v>0100</v>
      </c>
      <c r="G290" s="38"/>
      <c r="H290" s="38"/>
    </row>
    <row r="291" spans="2:8" x14ac:dyDescent="0.35">
      <c r="B291" s="39">
        <f>DAY(Dades[[#This Row],[Date_Hour]])</f>
        <v>0</v>
      </c>
      <c r="C291" s="39">
        <f>MONTH(Dades[[#This Row],[Date_Hour]])</f>
        <v>1</v>
      </c>
      <c r="D291" s="39">
        <f t="shared" si="4"/>
        <v>0</v>
      </c>
      <c r="E291" s="39">
        <f>MINUTE(Dades[[#This Row],[Date_Hour]])</f>
        <v>0</v>
      </c>
      <c r="F291" s="39" t="str">
        <f>CONCATENATE(Dades[[#This Row],[Dia]],Dades[[#This Row],[Mes]],Dades[[#This Row],[Hora]],Dades[[#This Row],[Min]])</f>
        <v>0100</v>
      </c>
      <c r="G291" s="38"/>
      <c r="H291" s="38"/>
    </row>
    <row r="292" spans="2:8" x14ac:dyDescent="0.35">
      <c r="B292" s="39">
        <f>DAY(Dades[[#This Row],[Date_Hour]])</f>
        <v>0</v>
      </c>
      <c r="C292" s="39">
        <f>MONTH(Dades[[#This Row],[Date_Hour]])</f>
        <v>1</v>
      </c>
      <c r="D292" s="39">
        <f t="shared" si="4"/>
        <v>0</v>
      </c>
      <c r="E292" s="39">
        <f>MINUTE(Dades[[#This Row],[Date_Hour]])</f>
        <v>0</v>
      </c>
      <c r="F292" s="39" t="str">
        <f>CONCATENATE(Dades[[#This Row],[Dia]],Dades[[#This Row],[Mes]],Dades[[#This Row],[Hora]],Dades[[#This Row],[Min]])</f>
        <v>0100</v>
      </c>
      <c r="G292" s="38"/>
      <c r="H292" s="38"/>
    </row>
    <row r="293" spans="2:8" x14ac:dyDescent="0.35">
      <c r="B293" s="39">
        <f>DAY(Dades[[#This Row],[Date_Hour]])</f>
        <v>0</v>
      </c>
      <c r="C293" s="39">
        <f>MONTH(Dades[[#This Row],[Date_Hour]])</f>
        <v>1</v>
      </c>
      <c r="D293" s="39">
        <f t="shared" si="4"/>
        <v>0</v>
      </c>
      <c r="E293" s="39">
        <f>MINUTE(Dades[[#This Row],[Date_Hour]])</f>
        <v>0</v>
      </c>
      <c r="F293" s="39" t="str">
        <f>CONCATENATE(Dades[[#This Row],[Dia]],Dades[[#This Row],[Mes]],Dades[[#This Row],[Hora]],Dades[[#This Row],[Min]])</f>
        <v>0100</v>
      </c>
      <c r="G293" s="38"/>
      <c r="H293" s="38"/>
    </row>
    <row r="294" spans="2:8" x14ac:dyDescent="0.35">
      <c r="B294" s="39">
        <f>DAY(Dades[[#This Row],[Date_Hour]])</f>
        <v>0</v>
      </c>
      <c r="C294" s="39">
        <f>MONTH(Dades[[#This Row],[Date_Hour]])</f>
        <v>1</v>
      </c>
      <c r="D294" s="39">
        <f t="shared" si="4"/>
        <v>0</v>
      </c>
      <c r="E294" s="39">
        <f>MINUTE(Dades[[#This Row],[Date_Hour]])</f>
        <v>0</v>
      </c>
      <c r="F294" s="39" t="str">
        <f>CONCATENATE(Dades[[#This Row],[Dia]],Dades[[#This Row],[Mes]],Dades[[#This Row],[Hora]],Dades[[#This Row],[Min]])</f>
        <v>0100</v>
      </c>
      <c r="G294" s="38"/>
      <c r="H294" s="38"/>
    </row>
    <row r="295" spans="2:8" x14ac:dyDescent="0.35">
      <c r="B295" s="39">
        <f>DAY(Dades[[#This Row],[Date_Hour]])</f>
        <v>0</v>
      </c>
      <c r="C295" s="39">
        <f>MONTH(Dades[[#This Row],[Date_Hour]])</f>
        <v>1</v>
      </c>
      <c r="D295" s="39">
        <f t="shared" si="4"/>
        <v>0</v>
      </c>
      <c r="E295" s="39">
        <f>MINUTE(Dades[[#This Row],[Date_Hour]])</f>
        <v>0</v>
      </c>
      <c r="F295" s="39" t="str">
        <f>CONCATENATE(Dades[[#This Row],[Dia]],Dades[[#This Row],[Mes]],Dades[[#This Row],[Hora]],Dades[[#This Row],[Min]])</f>
        <v>0100</v>
      </c>
      <c r="G295" s="38"/>
      <c r="H295" s="38"/>
    </row>
    <row r="296" spans="2:8" x14ac:dyDescent="0.35">
      <c r="B296" s="39">
        <f>DAY(Dades[[#This Row],[Date_Hour]])</f>
        <v>0</v>
      </c>
      <c r="C296" s="39">
        <f>MONTH(Dades[[#This Row],[Date_Hour]])</f>
        <v>1</v>
      </c>
      <c r="D296" s="39">
        <f t="shared" si="4"/>
        <v>0</v>
      </c>
      <c r="E296" s="39">
        <f>MINUTE(Dades[[#This Row],[Date_Hour]])</f>
        <v>0</v>
      </c>
      <c r="F296" s="39" t="str">
        <f>CONCATENATE(Dades[[#This Row],[Dia]],Dades[[#This Row],[Mes]],Dades[[#This Row],[Hora]],Dades[[#This Row],[Min]])</f>
        <v>0100</v>
      </c>
      <c r="G296" s="38"/>
      <c r="H296" s="38"/>
    </row>
    <row r="297" spans="2:8" x14ac:dyDescent="0.35">
      <c r="B297" s="39">
        <f>DAY(Dades[[#This Row],[Date_Hour]])</f>
        <v>0</v>
      </c>
      <c r="C297" s="39">
        <f>MONTH(Dades[[#This Row],[Date_Hour]])</f>
        <v>1</v>
      </c>
      <c r="D297" s="39">
        <f t="shared" si="4"/>
        <v>0</v>
      </c>
      <c r="E297" s="39">
        <f>MINUTE(Dades[[#This Row],[Date_Hour]])</f>
        <v>0</v>
      </c>
      <c r="F297" s="39" t="str">
        <f>CONCATENATE(Dades[[#This Row],[Dia]],Dades[[#This Row],[Mes]],Dades[[#This Row],[Hora]],Dades[[#This Row],[Min]])</f>
        <v>0100</v>
      </c>
      <c r="G297" s="38"/>
      <c r="H297" s="38"/>
    </row>
    <row r="298" spans="2:8" x14ac:dyDescent="0.35">
      <c r="B298" s="39">
        <f>DAY(Dades[[#This Row],[Date_Hour]])</f>
        <v>0</v>
      </c>
      <c r="C298" s="39">
        <f>MONTH(Dades[[#This Row],[Date_Hour]])</f>
        <v>1</v>
      </c>
      <c r="D298" s="39">
        <f t="shared" si="4"/>
        <v>0</v>
      </c>
      <c r="E298" s="39">
        <f>MINUTE(Dades[[#This Row],[Date_Hour]])</f>
        <v>0</v>
      </c>
      <c r="F298" s="39" t="str">
        <f>CONCATENATE(Dades[[#This Row],[Dia]],Dades[[#This Row],[Mes]],Dades[[#This Row],[Hora]],Dades[[#This Row],[Min]])</f>
        <v>0100</v>
      </c>
      <c r="G298" s="38"/>
      <c r="H298" s="38"/>
    </row>
    <row r="299" spans="2:8" x14ac:dyDescent="0.35">
      <c r="B299" s="39">
        <f>DAY(Dades[[#This Row],[Date_Hour]])</f>
        <v>0</v>
      </c>
      <c r="C299" s="39">
        <f>MONTH(Dades[[#This Row],[Date_Hour]])</f>
        <v>1</v>
      </c>
      <c r="D299" s="39">
        <f t="shared" si="4"/>
        <v>0</v>
      </c>
      <c r="E299" s="39">
        <f>MINUTE(Dades[[#This Row],[Date_Hour]])</f>
        <v>0</v>
      </c>
      <c r="F299" s="39" t="str">
        <f>CONCATENATE(Dades[[#This Row],[Dia]],Dades[[#This Row],[Mes]],Dades[[#This Row],[Hora]],Dades[[#This Row],[Min]])</f>
        <v>0100</v>
      </c>
      <c r="G299" s="38"/>
      <c r="H299" s="38"/>
    </row>
    <row r="300" spans="2:8" x14ac:dyDescent="0.35">
      <c r="B300" s="39">
        <f>DAY(Dades[[#This Row],[Date_Hour]])</f>
        <v>0</v>
      </c>
      <c r="C300" s="39">
        <f>MONTH(Dades[[#This Row],[Date_Hour]])</f>
        <v>1</v>
      </c>
      <c r="D300" s="39">
        <f t="shared" si="4"/>
        <v>0</v>
      </c>
      <c r="E300" s="39">
        <f>MINUTE(Dades[[#This Row],[Date_Hour]])</f>
        <v>0</v>
      </c>
      <c r="F300" s="39" t="str">
        <f>CONCATENATE(Dades[[#This Row],[Dia]],Dades[[#This Row],[Mes]],Dades[[#This Row],[Hora]],Dades[[#This Row],[Min]])</f>
        <v>0100</v>
      </c>
      <c r="G300" s="38"/>
      <c r="H300" s="38"/>
    </row>
    <row r="301" spans="2:8" x14ac:dyDescent="0.35">
      <c r="B301" s="39">
        <f>DAY(Dades[[#This Row],[Date_Hour]])</f>
        <v>0</v>
      </c>
      <c r="C301" s="39">
        <f>MONTH(Dades[[#This Row],[Date_Hour]])</f>
        <v>1</v>
      </c>
      <c r="D301" s="39">
        <f t="shared" si="4"/>
        <v>0</v>
      </c>
      <c r="E301" s="39">
        <f>MINUTE(Dades[[#This Row],[Date_Hour]])</f>
        <v>0</v>
      </c>
      <c r="F301" s="39" t="str">
        <f>CONCATENATE(Dades[[#This Row],[Dia]],Dades[[#This Row],[Mes]],Dades[[#This Row],[Hora]],Dades[[#This Row],[Min]])</f>
        <v>0100</v>
      </c>
      <c r="G301" s="38"/>
      <c r="H301" s="38"/>
    </row>
    <row r="302" spans="2:8" x14ac:dyDescent="0.35">
      <c r="B302" s="39">
        <f>DAY(Dades[[#This Row],[Date_Hour]])</f>
        <v>0</v>
      </c>
      <c r="C302" s="39">
        <f>MONTH(Dades[[#This Row],[Date_Hour]])</f>
        <v>1</v>
      </c>
      <c r="D302" s="39">
        <f t="shared" si="4"/>
        <v>0</v>
      </c>
      <c r="E302" s="39">
        <f>MINUTE(Dades[[#This Row],[Date_Hour]])</f>
        <v>0</v>
      </c>
      <c r="F302" s="39" t="str">
        <f>CONCATENATE(Dades[[#This Row],[Dia]],Dades[[#This Row],[Mes]],Dades[[#This Row],[Hora]],Dades[[#This Row],[Min]])</f>
        <v>0100</v>
      </c>
      <c r="G302" s="38"/>
      <c r="H302" s="38"/>
    </row>
    <row r="303" spans="2:8" x14ac:dyDescent="0.35">
      <c r="B303" s="39">
        <f>DAY(Dades[[#This Row],[Date_Hour]])</f>
        <v>0</v>
      </c>
      <c r="C303" s="39">
        <f>MONTH(Dades[[#This Row],[Date_Hour]])</f>
        <v>1</v>
      </c>
      <c r="D303" s="39">
        <f t="shared" si="4"/>
        <v>0</v>
      </c>
      <c r="E303" s="39">
        <f>MINUTE(Dades[[#This Row],[Date_Hour]])</f>
        <v>0</v>
      </c>
      <c r="F303" s="39" t="str">
        <f>CONCATENATE(Dades[[#This Row],[Dia]],Dades[[#This Row],[Mes]],Dades[[#This Row],[Hora]],Dades[[#This Row],[Min]])</f>
        <v>0100</v>
      </c>
      <c r="G303" s="38"/>
      <c r="H303" s="38"/>
    </row>
    <row r="304" spans="2:8" x14ac:dyDescent="0.35">
      <c r="B304" s="39">
        <f>DAY(Dades[[#This Row],[Date_Hour]])</f>
        <v>0</v>
      </c>
      <c r="C304" s="39">
        <f>MONTH(Dades[[#This Row],[Date_Hour]])</f>
        <v>1</v>
      </c>
      <c r="D304" s="39">
        <f t="shared" si="4"/>
        <v>0</v>
      </c>
      <c r="E304" s="39">
        <f>MINUTE(Dades[[#This Row],[Date_Hour]])</f>
        <v>0</v>
      </c>
      <c r="F304" s="39" t="str">
        <f>CONCATENATE(Dades[[#This Row],[Dia]],Dades[[#This Row],[Mes]],Dades[[#This Row],[Hora]],Dades[[#This Row],[Min]])</f>
        <v>0100</v>
      </c>
      <c r="G304" s="38"/>
      <c r="H304" s="38"/>
    </row>
    <row r="305" spans="2:8" x14ac:dyDescent="0.35">
      <c r="B305" s="39">
        <f>DAY(Dades[[#This Row],[Date_Hour]])</f>
        <v>0</v>
      </c>
      <c r="C305" s="39">
        <f>MONTH(Dades[[#This Row],[Date_Hour]])</f>
        <v>1</v>
      </c>
      <c r="D305" s="39">
        <f t="shared" si="4"/>
        <v>0</v>
      </c>
      <c r="E305" s="39">
        <f>MINUTE(Dades[[#This Row],[Date_Hour]])</f>
        <v>0</v>
      </c>
      <c r="F305" s="39" t="str">
        <f>CONCATENATE(Dades[[#This Row],[Dia]],Dades[[#This Row],[Mes]],Dades[[#This Row],[Hora]],Dades[[#This Row],[Min]])</f>
        <v>0100</v>
      </c>
      <c r="G305" s="38"/>
      <c r="H305" s="38"/>
    </row>
    <row r="306" spans="2:8" x14ac:dyDescent="0.35">
      <c r="B306" s="39">
        <f>DAY(Dades[[#This Row],[Date_Hour]])</f>
        <v>0</v>
      </c>
      <c r="C306" s="39">
        <f>MONTH(Dades[[#This Row],[Date_Hour]])</f>
        <v>1</v>
      </c>
      <c r="D306" s="39">
        <f t="shared" si="4"/>
        <v>0</v>
      </c>
      <c r="E306" s="39">
        <f>MINUTE(Dades[[#This Row],[Date_Hour]])</f>
        <v>0</v>
      </c>
      <c r="F306" s="39" t="str">
        <f>CONCATENATE(Dades[[#This Row],[Dia]],Dades[[#This Row],[Mes]],Dades[[#This Row],[Hora]],Dades[[#This Row],[Min]])</f>
        <v>0100</v>
      </c>
      <c r="G306" s="38"/>
      <c r="H306" s="38"/>
    </row>
    <row r="307" spans="2:8" x14ac:dyDescent="0.35">
      <c r="B307" s="39">
        <f>DAY(Dades[[#This Row],[Date_Hour]])</f>
        <v>0</v>
      </c>
      <c r="C307" s="39">
        <f>MONTH(Dades[[#This Row],[Date_Hour]])</f>
        <v>1</v>
      </c>
      <c r="D307" s="39">
        <f t="shared" si="4"/>
        <v>0</v>
      </c>
      <c r="E307" s="39">
        <f>MINUTE(Dades[[#This Row],[Date_Hour]])</f>
        <v>0</v>
      </c>
      <c r="F307" s="39" t="str">
        <f>CONCATENATE(Dades[[#This Row],[Dia]],Dades[[#This Row],[Mes]],Dades[[#This Row],[Hora]],Dades[[#This Row],[Min]])</f>
        <v>0100</v>
      </c>
      <c r="G307" s="38"/>
      <c r="H307" s="38"/>
    </row>
    <row r="308" spans="2:8" x14ac:dyDescent="0.35">
      <c r="B308" s="39">
        <f>DAY(Dades[[#This Row],[Date_Hour]])</f>
        <v>0</v>
      </c>
      <c r="C308" s="39">
        <f>MONTH(Dades[[#This Row],[Date_Hour]])</f>
        <v>1</v>
      </c>
      <c r="D308" s="39">
        <f t="shared" si="4"/>
        <v>0</v>
      </c>
      <c r="E308" s="39">
        <f>MINUTE(Dades[[#This Row],[Date_Hour]])</f>
        <v>0</v>
      </c>
      <c r="F308" s="39" t="str">
        <f>CONCATENATE(Dades[[#This Row],[Dia]],Dades[[#This Row],[Mes]],Dades[[#This Row],[Hora]],Dades[[#This Row],[Min]])</f>
        <v>0100</v>
      </c>
      <c r="G308" s="38"/>
      <c r="H308" s="38"/>
    </row>
    <row r="309" spans="2:8" x14ac:dyDescent="0.35">
      <c r="B309" s="39">
        <f>DAY(Dades[[#This Row],[Date_Hour]])</f>
        <v>0</v>
      </c>
      <c r="C309" s="39">
        <f>MONTH(Dades[[#This Row],[Date_Hour]])</f>
        <v>1</v>
      </c>
      <c r="D309" s="39">
        <f t="shared" si="4"/>
        <v>0</v>
      </c>
      <c r="E309" s="39">
        <f>MINUTE(Dades[[#This Row],[Date_Hour]])</f>
        <v>0</v>
      </c>
      <c r="F309" s="39" t="str">
        <f>CONCATENATE(Dades[[#This Row],[Dia]],Dades[[#This Row],[Mes]],Dades[[#This Row],[Hora]],Dades[[#This Row],[Min]])</f>
        <v>0100</v>
      </c>
      <c r="G309" s="38"/>
      <c r="H309" s="38"/>
    </row>
    <row r="310" spans="2:8" x14ac:dyDescent="0.35">
      <c r="B310" s="39">
        <f>DAY(Dades[[#This Row],[Date_Hour]])</f>
        <v>0</v>
      </c>
      <c r="C310" s="39">
        <f>MONTH(Dades[[#This Row],[Date_Hour]])</f>
        <v>1</v>
      </c>
      <c r="D310" s="39">
        <f t="shared" si="4"/>
        <v>0</v>
      </c>
      <c r="E310" s="39">
        <f>MINUTE(Dades[[#This Row],[Date_Hour]])</f>
        <v>0</v>
      </c>
      <c r="F310" s="39" t="str">
        <f>CONCATENATE(Dades[[#This Row],[Dia]],Dades[[#This Row],[Mes]],Dades[[#This Row],[Hora]],Dades[[#This Row],[Min]])</f>
        <v>0100</v>
      </c>
      <c r="G310" s="38"/>
      <c r="H310" s="38"/>
    </row>
    <row r="311" spans="2:8" x14ac:dyDescent="0.35">
      <c r="B311" s="39">
        <f>DAY(Dades[[#This Row],[Date_Hour]])</f>
        <v>0</v>
      </c>
      <c r="C311" s="39">
        <f>MONTH(Dades[[#This Row],[Date_Hour]])</f>
        <v>1</v>
      </c>
      <c r="D311" s="39">
        <f t="shared" si="4"/>
        <v>0</v>
      </c>
      <c r="E311" s="39">
        <f>MINUTE(Dades[[#This Row],[Date_Hour]])</f>
        <v>0</v>
      </c>
      <c r="F311" s="39" t="str">
        <f>CONCATENATE(Dades[[#This Row],[Dia]],Dades[[#This Row],[Mes]],Dades[[#This Row],[Hora]],Dades[[#This Row],[Min]])</f>
        <v>0100</v>
      </c>
      <c r="G311" s="38"/>
      <c r="H311" s="38"/>
    </row>
    <row r="312" spans="2:8" x14ac:dyDescent="0.35">
      <c r="B312" s="39">
        <f>DAY(Dades[[#This Row],[Date_Hour]])</f>
        <v>0</v>
      </c>
      <c r="C312" s="39">
        <f>MONTH(Dades[[#This Row],[Date_Hour]])</f>
        <v>1</v>
      </c>
      <c r="D312" s="39">
        <f t="shared" si="4"/>
        <v>0</v>
      </c>
      <c r="E312" s="39">
        <f>MINUTE(Dades[[#This Row],[Date_Hour]])</f>
        <v>0</v>
      </c>
      <c r="F312" s="39" t="str">
        <f>CONCATENATE(Dades[[#This Row],[Dia]],Dades[[#This Row],[Mes]],Dades[[#This Row],[Hora]],Dades[[#This Row],[Min]])</f>
        <v>0100</v>
      </c>
      <c r="G312" s="38"/>
      <c r="H312" s="38"/>
    </row>
    <row r="313" spans="2:8" x14ac:dyDescent="0.35">
      <c r="B313" s="39">
        <f>DAY(Dades[[#This Row],[Date_Hour]])</f>
        <v>0</v>
      </c>
      <c r="C313" s="39">
        <f>MONTH(Dades[[#This Row],[Date_Hour]])</f>
        <v>1</v>
      </c>
      <c r="D313" s="39">
        <f t="shared" si="4"/>
        <v>0</v>
      </c>
      <c r="E313" s="39">
        <f>MINUTE(Dades[[#This Row],[Date_Hour]])</f>
        <v>0</v>
      </c>
      <c r="F313" s="39" t="str">
        <f>CONCATENATE(Dades[[#This Row],[Dia]],Dades[[#This Row],[Mes]],Dades[[#This Row],[Hora]],Dades[[#This Row],[Min]])</f>
        <v>0100</v>
      </c>
      <c r="G313" s="38"/>
      <c r="H313" s="38"/>
    </row>
    <row r="314" spans="2:8" x14ac:dyDescent="0.35">
      <c r="B314" s="39">
        <f>DAY(Dades[[#This Row],[Date_Hour]])</f>
        <v>0</v>
      </c>
      <c r="C314" s="39">
        <f>MONTH(Dades[[#This Row],[Date_Hour]])</f>
        <v>1</v>
      </c>
      <c r="D314" s="39">
        <f t="shared" si="4"/>
        <v>0</v>
      </c>
      <c r="E314" s="39">
        <f>MINUTE(Dades[[#This Row],[Date_Hour]])</f>
        <v>0</v>
      </c>
      <c r="F314" s="39" t="str">
        <f>CONCATENATE(Dades[[#This Row],[Dia]],Dades[[#This Row],[Mes]],Dades[[#This Row],[Hora]],Dades[[#This Row],[Min]])</f>
        <v>0100</v>
      </c>
      <c r="G314" s="38"/>
      <c r="H314" s="38"/>
    </row>
    <row r="315" spans="2:8" x14ac:dyDescent="0.35">
      <c r="B315" s="39">
        <f>DAY(Dades[[#This Row],[Date_Hour]])</f>
        <v>0</v>
      </c>
      <c r="C315" s="39">
        <f>MONTH(Dades[[#This Row],[Date_Hour]])</f>
        <v>1</v>
      </c>
      <c r="D315" s="39">
        <f t="shared" si="4"/>
        <v>0</v>
      </c>
      <c r="E315" s="39">
        <f>MINUTE(Dades[[#This Row],[Date_Hour]])</f>
        <v>0</v>
      </c>
      <c r="F315" s="39" t="str">
        <f>CONCATENATE(Dades[[#This Row],[Dia]],Dades[[#This Row],[Mes]],Dades[[#This Row],[Hora]],Dades[[#This Row],[Min]])</f>
        <v>0100</v>
      </c>
      <c r="G315" s="38"/>
      <c r="H315" s="38"/>
    </row>
    <row r="316" spans="2:8" x14ac:dyDescent="0.35">
      <c r="B316" s="39">
        <f>DAY(Dades[[#This Row],[Date_Hour]])</f>
        <v>0</v>
      </c>
      <c r="C316" s="39">
        <f>MONTH(Dades[[#This Row],[Date_Hour]])</f>
        <v>1</v>
      </c>
      <c r="D316" s="39">
        <f t="shared" si="4"/>
        <v>0</v>
      </c>
      <c r="E316" s="39">
        <f>MINUTE(Dades[[#This Row],[Date_Hour]])</f>
        <v>0</v>
      </c>
      <c r="F316" s="39" t="str">
        <f>CONCATENATE(Dades[[#This Row],[Dia]],Dades[[#This Row],[Mes]],Dades[[#This Row],[Hora]],Dades[[#This Row],[Min]])</f>
        <v>0100</v>
      </c>
      <c r="G316" s="38"/>
      <c r="H316" s="38"/>
    </row>
    <row r="317" spans="2:8" x14ac:dyDescent="0.35">
      <c r="B317" s="39">
        <f>DAY(Dades[[#This Row],[Date_Hour]])</f>
        <v>0</v>
      </c>
      <c r="C317" s="39">
        <f>MONTH(Dades[[#This Row],[Date_Hour]])</f>
        <v>1</v>
      </c>
      <c r="D317" s="39">
        <f t="shared" si="4"/>
        <v>0</v>
      </c>
      <c r="E317" s="39">
        <f>MINUTE(Dades[[#This Row],[Date_Hour]])</f>
        <v>0</v>
      </c>
      <c r="F317" s="39" t="str">
        <f>CONCATENATE(Dades[[#This Row],[Dia]],Dades[[#This Row],[Mes]],Dades[[#This Row],[Hora]],Dades[[#This Row],[Min]])</f>
        <v>0100</v>
      </c>
      <c r="G317" s="38"/>
      <c r="H317" s="38"/>
    </row>
    <row r="318" spans="2:8" x14ac:dyDescent="0.35">
      <c r="B318" s="39">
        <f>DAY(Dades[[#This Row],[Date_Hour]])</f>
        <v>0</v>
      </c>
      <c r="C318" s="39">
        <f>MONTH(Dades[[#This Row],[Date_Hour]])</f>
        <v>1</v>
      </c>
      <c r="D318" s="39">
        <f t="shared" si="4"/>
        <v>0</v>
      </c>
      <c r="E318" s="39">
        <f>MINUTE(Dades[[#This Row],[Date_Hour]])</f>
        <v>0</v>
      </c>
      <c r="F318" s="39" t="str">
        <f>CONCATENATE(Dades[[#This Row],[Dia]],Dades[[#This Row],[Mes]],Dades[[#This Row],[Hora]],Dades[[#This Row],[Min]])</f>
        <v>0100</v>
      </c>
      <c r="G318" s="38"/>
      <c r="H318" s="38"/>
    </row>
    <row r="319" spans="2:8" x14ac:dyDescent="0.35">
      <c r="B319" s="39">
        <f>DAY(Dades[[#This Row],[Date_Hour]])</f>
        <v>0</v>
      </c>
      <c r="C319" s="39">
        <f>MONTH(Dades[[#This Row],[Date_Hour]])</f>
        <v>1</v>
      </c>
      <c r="D319" s="39">
        <f t="shared" si="4"/>
        <v>0</v>
      </c>
      <c r="E319" s="39">
        <f>MINUTE(Dades[[#This Row],[Date_Hour]])</f>
        <v>0</v>
      </c>
      <c r="F319" s="39" t="str">
        <f>CONCATENATE(Dades[[#This Row],[Dia]],Dades[[#This Row],[Mes]],Dades[[#This Row],[Hora]],Dades[[#This Row],[Min]])</f>
        <v>0100</v>
      </c>
      <c r="G319" s="38"/>
      <c r="H319" s="38"/>
    </row>
    <row r="320" spans="2:8" x14ac:dyDescent="0.35">
      <c r="B320" s="39">
        <f>DAY(Dades[[#This Row],[Date_Hour]])</f>
        <v>0</v>
      </c>
      <c r="C320" s="39">
        <f>MONTH(Dades[[#This Row],[Date_Hour]])</f>
        <v>1</v>
      </c>
      <c r="D320" s="39">
        <f t="shared" si="4"/>
        <v>0</v>
      </c>
      <c r="E320" s="39">
        <f>MINUTE(Dades[[#This Row],[Date_Hour]])</f>
        <v>0</v>
      </c>
      <c r="F320" s="39" t="str">
        <f>CONCATENATE(Dades[[#This Row],[Dia]],Dades[[#This Row],[Mes]],Dades[[#This Row],[Hora]],Dades[[#This Row],[Min]])</f>
        <v>0100</v>
      </c>
      <c r="G320" s="38"/>
      <c r="H320" s="38"/>
    </row>
    <row r="321" spans="2:8" x14ac:dyDescent="0.35">
      <c r="B321" s="39">
        <f>DAY(Dades[[#This Row],[Date_Hour]])</f>
        <v>0</v>
      </c>
      <c r="C321" s="39">
        <f>MONTH(Dades[[#This Row],[Date_Hour]])</f>
        <v>1</v>
      </c>
      <c r="D321" s="39">
        <f t="shared" si="4"/>
        <v>0</v>
      </c>
      <c r="E321" s="39">
        <f>MINUTE(Dades[[#This Row],[Date_Hour]])</f>
        <v>0</v>
      </c>
      <c r="F321" s="39" t="str">
        <f>CONCATENATE(Dades[[#This Row],[Dia]],Dades[[#This Row],[Mes]],Dades[[#This Row],[Hora]],Dades[[#This Row],[Min]])</f>
        <v>0100</v>
      </c>
      <c r="G321" s="38"/>
      <c r="H321" s="38"/>
    </row>
    <row r="322" spans="2:8" x14ac:dyDescent="0.35">
      <c r="B322" s="39">
        <f>DAY(Dades[[#This Row],[Date_Hour]])</f>
        <v>0</v>
      </c>
      <c r="C322" s="39">
        <f>MONTH(Dades[[#This Row],[Date_Hour]])</f>
        <v>1</v>
      </c>
      <c r="D322" s="39">
        <f t="shared" si="4"/>
        <v>0</v>
      </c>
      <c r="E322" s="39">
        <f>MINUTE(Dades[[#This Row],[Date_Hour]])</f>
        <v>0</v>
      </c>
      <c r="F322" s="39" t="str">
        <f>CONCATENATE(Dades[[#This Row],[Dia]],Dades[[#This Row],[Mes]],Dades[[#This Row],[Hora]],Dades[[#This Row],[Min]])</f>
        <v>0100</v>
      </c>
      <c r="G322" s="38"/>
      <c r="H322" s="38"/>
    </row>
    <row r="323" spans="2:8" x14ac:dyDescent="0.35">
      <c r="B323" s="39">
        <f>DAY(Dades[[#This Row],[Date_Hour]])</f>
        <v>0</v>
      </c>
      <c r="C323" s="39">
        <f>MONTH(Dades[[#This Row],[Date_Hour]])</f>
        <v>1</v>
      </c>
      <c r="D323" s="39">
        <f t="shared" si="4"/>
        <v>0</v>
      </c>
      <c r="E323" s="39">
        <f>MINUTE(Dades[[#This Row],[Date_Hour]])</f>
        <v>0</v>
      </c>
      <c r="F323" s="39" t="str">
        <f>CONCATENATE(Dades[[#This Row],[Dia]],Dades[[#This Row],[Mes]],Dades[[#This Row],[Hora]],Dades[[#This Row],[Min]])</f>
        <v>0100</v>
      </c>
      <c r="G323" s="38"/>
      <c r="H323" s="38"/>
    </row>
    <row r="324" spans="2:8" x14ac:dyDescent="0.35">
      <c r="B324" s="39">
        <f>DAY(Dades[[#This Row],[Date_Hour]])</f>
        <v>0</v>
      </c>
      <c r="C324" s="39">
        <f>MONTH(Dades[[#This Row],[Date_Hour]])</f>
        <v>1</v>
      </c>
      <c r="D324" s="39">
        <f t="shared" si="4"/>
        <v>0</v>
      </c>
      <c r="E324" s="39">
        <f>MINUTE(Dades[[#This Row],[Date_Hour]])</f>
        <v>0</v>
      </c>
      <c r="F324" s="39" t="str">
        <f>CONCATENATE(Dades[[#This Row],[Dia]],Dades[[#This Row],[Mes]],Dades[[#This Row],[Hora]],Dades[[#This Row],[Min]])</f>
        <v>0100</v>
      </c>
      <c r="G324" s="38"/>
      <c r="H324" s="38"/>
    </row>
    <row r="325" spans="2:8" x14ac:dyDescent="0.35">
      <c r="B325" s="39">
        <f>DAY(Dades[[#This Row],[Date_Hour]])</f>
        <v>0</v>
      </c>
      <c r="C325" s="39">
        <f>MONTH(Dades[[#This Row],[Date_Hour]])</f>
        <v>1</v>
      </c>
      <c r="D325" s="39">
        <f t="shared" si="4"/>
        <v>0</v>
      </c>
      <c r="E325" s="39">
        <f>MINUTE(Dades[[#This Row],[Date_Hour]])</f>
        <v>0</v>
      </c>
      <c r="F325" s="39" t="str">
        <f>CONCATENATE(Dades[[#This Row],[Dia]],Dades[[#This Row],[Mes]],Dades[[#This Row],[Hora]],Dades[[#This Row],[Min]])</f>
        <v>0100</v>
      </c>
      <c r="G325" s="38"/>
      <c r="H325" s="38"/>
    </row>
    <row r="326" spans="2:8" x14ac:dyDescent="0.35">
      <c r="B326" s="39">
        <f>DAY(Dades[[#This Row],[Date_Hour]])</f>
        <v>0</v>
      </c>
      <c r="C326" s="39">
        <f>MONTH(Dades[[#This Row],[Date_Hour]])</f>
        <v>1</v>
      </c>
      <c r="D326" s="39">
        <f t="shared" si="4"/>
        <v>0</v>
      </c>
      <c r="E326" s="39">
        <f>MINUTE(Dades[[#This Row],[Date_Hour]])</f>
        <v>0</v>
      </c>
      <c r="F326" s="39" t="str">
        <f>CONCATENATE(Dades[[#This Row],[Dia]],Dades[[#This Row],[Mes]],Dades[[#This Row],[Hora]],Dades[[#This Row],[Min]])</f>
        <v>0100</v>
      </c>
      <c r="G326" s="38"/>
      <c r="H326" s="38"/>
    </row>
    <row r="327" spans="2:8" x14ac:dyDescent="0.35">
      <c r="B327" s="39">
        <f>DAY(Dades[[#This Row],[Date_Hour]])</f>
        <v>0</v>
      </c>
      <c r="C327" s="39">
        <f>MONTH(Dades[[#This Row],[Date_Hour]])</f>
        <v>1</v>
      </c>
      <c r="D327" s="39">
        <f t="shared" si="4"/>
        <v>0</v>
      </c>
      <c r="E327" s="39">
        <f>MINUTE(Dades[[#This Row],[Date_Hour]])</f>
        <v>0</v>
      </c>
      <c r="F327" s="39" t="str">
        <f>CONCATENATE(Dades[[#This Row],[Dia]],Dades[[#This Row],[Mes]],Dades[[#This Row],[Hora]],Dades[[#This Row],[Min]])</f>
        <v>0100</v>
      </c>
      <c r="G327" s="38"/>
      <c r="H327" s="38"/>
    </row>
    <row r="328" spans="2:8" x14ac:dyDescent="0.35">
      <c r="B328" s="39">
        <f>DAY(Dades[[#This Row],[Date_Hour]])</f>
        <v>0</v>
      </c>
      <c r="C328" s="39">
        <f>MONTH(Dades[[#This Row],[Date_Hour]])</f>
        <v>1</v>
      </c>
      <c r="D328" s="39">
        <f t="shared" si="4"/>
        <v>0</v>
      </c>
      <c r="E328" s="39">
        <f>MINUTE(Dades[[#This Row],[Date_Hour]])</f>
        <v>0</v>
      </c>
      <c r="F328" s="39" t="str">
        <f>CONCATENATE(Dades[[#This Row],[Dia]],Dades[[#This Row],[Mes]],Dades[[#This Row],[Hora]],Dades[[#This Row],[Min]])</f>
        <v>0100</v>
      </c>
      <c r="G328" s="38"/>
      <c r="H328" s="38"/>
    </row>
    <row r="329" spans="2:8" x14ac:dyDescent="0.35">
      <c r="B329" s="39">
        <f>DAY(Dades[[#This Row],[Date_Hour]])</f>
        <v>0</v>
      </c>
      <c r="C329" s="39">
        <f>MONTH(Dades[[#This Row],[Date_Hour]])</f>
        <v>1</v>
      </c>
      <c r="D329" s="39">
        <f t="shared" si="4"/>
        <v>0</v>
      </c>
      <c r="E329" s="39">
        <f>MINUTE(Dades[[#This Row],[Date_Hour]])</f>
        <v>0</v>
      </c>
      <c r="F329" s="39" t="str">
        <f>CONCATENATE(Dades[[#This Row],[Dia]],Dades[[#This Row],[Mes]],Dades[[#This Row],[Hora]],Dades[[#This Row],[Min]])</f>
        <v>0100</v>
      </c>
      <c r="G329" s="38"/>
      <c r="H329" s="38"/>
    </row>
    <row r="330" spans="2:8" x14ac:dyDescent="0.35">
      <c r="B330" s="39">
        <f>DAY(Dades[[#This Row],[Date_Hour]])</f>
        <v>0</v>
      </c>
      <c r="C330" s="39">
        <f>MONTH(Dades[[#This Row],[Date_Hour]])</f>
        <v>1</v>
      </c>
      <c r="D330" s="39">
        <f t="shared" si="4"/>
        <v>0</v>
      </c>
      <c r="E330" s="39">
        <f>MINUTE(Dades[[#This Row],[Date_Hour]])</f>
        <v>0</v>
      </c>
      <c r="F330" s="39" t="str">
        <f>CONCATENATE(Dades[[#This Row],[Dia]],Dades[[#This Row],[Mes]],Dades[[#This Row],[Hora]],Dades[[#This Row],[Min]])</f>
        <v>0100</v>
      </c>
      <c r="G330" s="38"/>
      <c r="H330" s="38"/>
    </row>
    <row r="331" spans="2:8" x14ac:dyDescent="0.35">
      <c r="B331" s="39">
        <f>DAY(Dades[[#This Row],[Date_Hour]])</f>
        <v>0</v>
      </c>
      <c r="C331" s="39">
        <f>MONTH(Dades[[#This Row],[Date_Hour]])</f>
        <v>1</v>
      </c>
      <c r="D331" s="39">
        <f t="shared" si="4"/>
        <v>0</v>
      </c>
      <c r="E331" s="39">
        <f>MINUTE(Dades[[#This Row],[Date_Hour]])</f>
        <v>0</v>
      </c>
      <c r="F331" s="39" t="str">
        <f>CONCATENATE(Dades[[#This Row],[Dia]],Dades[[#This Row],[Mes]],Dades[[#This Row],[Hora]],Dades[[#This Row],[Min]])</f>
        <v>0100</v>
      </c>
      <c r="G331" s="38"/>
      <c r="H331" s="38"/>
    </row>
    <row r="332" spans="2:8" x14ac:dyDescent="0.35">
      <c r="B332" s="39">
        <f>DAY(Dades[[#This Row],[Date_Hour]])</f>
        <v>0</v>
      </c>
      <c r="C332" s="39">
        <f>MONTH(Dades[[#This Row],[Date_Hour]])</f>
        <v>1</v>
      </c>
      <c r="D332" s="39">
        <f t="shared" si="4"/>
        <v>0</v>
      </c>
      <c r="E332" s="39">
        <f>MINUTE(Dades[[#This Row],[Date_Hour]])</f>
        <v>0</v>
      </c>
      <c r="F332" s="39" t="str">
        <f>CONCATENATE(Dades[[#This Row],[Dia]],Dades[[#This Row],[Mes]],Dades[[#This Row],[Hora]],Dades[[#This Row],[Min]])</f>
        <v>0100</v>
      </c>
      <c r="G332" s="38"/>
      <c r="H332" s="38"/>
    </row>
    <row r="333" spans="2:8" x14ac:dyDescent="0.35">
      <c r="B333" s="39">
        <f>DAY(Dades[[#This Row],[Date_Hour]])</f>
        <v>0</v>
      </c>
      <c r="C333" s="39">
        <f>MONTH(Dades[[#This Row],[Date_Hour]])</f>
        <v>1</v>
      </c>
      <c r="D333" s="39">
        <f t="shared" ref="D333:D354" si="5">HOUR(G333)</f>
        <v>0</v>
      </c>
      <c r="E333" s="39">
        <f>MINUTE(Dades[[#This Row],[Date_Hour]])</f>
        <v>0</v>
      </c>
      <c r="F333" s="39" t="str">
        <f>CONCATENATE(Dades[[#This Row],[Dia]],Dades[[#This Row],[Mes]],Dades[[#This Row],[Hora]],Dades[[#This Row],[Min]])</f>
        <v>0100</v>
      </c>
      <c r="G333" s="38"/>
      <c r="H333" s="38"/>
    </row>
    <row r="334" spans="2:8" x14ac:dyDescent="0.35">
      <c r="B334" s="39">
        <f>DAY(Dades[[#This Row],[Date_Hour]])</f>
        <v>0</v>
      </c>
      <c r="C334" s="39">
        <f>MONTH(Dades[[#This Row],[Date_Hour]])</f>
        <v>1</v>
      </c>
      <c r="D334" s="39">
        <f t="shared" si="5"/>
        <v>0</v>
      </c>
      <c r="E334" s="39">
        <f>MINUTE(Dades[[#This Row],[Date_Hour]])</f>
        <v>0</v>
      </c>
      <c r="F334" s="39" t="str">
        <f>CONCATENATE(Dades[[#This Row],[Dia]],Dades[[#This Row],[Mes]],Dades[[#This Row],[Hora]],Dades[[#This Row],[Min]])</f>
        <v>0100</v>
      </c>
      <c r="G334" s="38"/>
      <c r="H334" s="38"/>
    </row>
    <row r="335" spans="2:8" x14ac:dyDescent="0.35">
      <c r="B335" s="39">
        <f>DAY(Dades[[#This Row],[Date_Hour]])</f>
        <v>0</v>
      </c>
      <c r="C335" s="39">
        <f>MONTH(Dades[[#This Row],[Date_Hour]])</f>
        <v>1</v>
      </c>
      <c r="D335" s="39">
        <f t="shared" si="5"/>
        <v>0</v>
      </c>
      <c r="E335" s="39">
        <f>MINUTE(Dades[[#This Row],[Date_Hour]])</f>
        <v>0</v>
      </c>
      <c r="F335" s="39" t="str">
        <f>CONCATENATE(Dades[[#This Row],[Dia]],Dades[[#This Row],[Mes]],Dades[[#This Row],[Hora]],Dades[[#This Row],[Min]])</f>
        <v>0100</v>
      </c>
      <c r="G335" s="38"/>
      <c r="H335" s="38"/>
    </row>
    <row r="336" spans="2:8" x14ac:dyDescent="0.35">
      <c r="B336" s="39">
        <f>DAY(Dades[[#This Row],[Date_Hour]])</f>
        <v>0</v>
      </c>
      <c r="C336" s="39">
        <f>MONTH(Dades[[#This Row],[Date_Hour]])</f>
        <v>1</v>
      </c>
      <c r="D336" s="39">
        <f t="shared" si="5"/>
        <v>0</v>
      </c>
      <c r="E336" s="39">
        <f>MINUTE(Dades[[#This Row],[Date_Hour]])</f>
        <v>0</v>
      </c>
      <c r="F336" s="39" t="str">
        <f>CONCATENATE(Dades[[#This Row],[Dia]],Dades[[#This Row],[Mes]],Dades[[#This Row],[Hora]],Dades[[#This Row],[Min]])</f>
        <v>0100</v>
      </c>
      <c r="G336" s="38"/>
      <c r="H336" s="38"/>
    </row>
    <row r="337" spans="2:8" x14ac:dyDescent="0.35">
      <c r="B337" s="39">
        <f>DAY(Dades[[#This Row],[Date_Hour]])</f>
        <v>0</v>
      </c>
      <c r="C337" s="39">
        <f>MONTH(Dades[[#This Row],[Date_Hour]])</f>
        <v>1</v>
      </c>
      <c r="D337" s="39">
        <f t="shared" si="5"/>
        <v>0</v>
      </c>
      <c r="E337" s="39">
        <f>MINUTE(Dades[[#This Row],[Date_Hour]])</f>
        <v>0</v>
      </c>
      <c r="F337" s="39" t="str">
        <f>CONCATENATE(Dades[[#This Row],[Dia]],Dades[[#This Row],[Mes]],Dades[[#This Row],[Hora]],Dades[[#This Row],[Min]])</f>
        <v>0100</v>
      </c>
      <c r="G337" s="38"/>
      <c r="H337" s="38"/>
    </row>
    <row r="338" spans="2:8" x14ac:dyDescent="0.35">
      <c r="B338" s="39">
        <f>DAY(Dades[[#This Row],[Date_Hour]])</f>
        <v>0</v>
      </c>
      <c r="C338" s="39">
        <f>MONTH(Dades[[#This Row],[Date_Hour]])</f>
        <v>1</v>
      </c>
      <c r="D338" s="39">
        <f t="shared" si="5"/>
        <v>0</v>
      </c>
      <c r="E338" s="39">
        <f>MINUTE(Dades[[#This Row],[Date_Hour]])</f>
        <v>0</v>
      </c>
      <c r="F338" s="39" t="str">
        <f>CONCATENATE(Dades[[#This Row],[Dia]],Dades[[#This Row],[Mes]],Dades[[#This Row],[Hora]],Dades[[#This Row],[Min]])</f>
        <v>0100</v>
      </c>
      <c r="G338" s="38"/>
      <c r="H338" s="38"/>
    </row>
    <row r="339" spans="2:8" x14ac:dyDescent="0.35">
      <c r="B339" s="39">
        <f>DAY(Dades[[#This Row],[Date_Hour]])</f>
        <v>0</v>
      </c>
      <c r="C339" s="39">
        <f>MONTH(Dades[[#This Row],[Date_Hour]])</f>
        <v>1</v>
      </c>
      <c r="D339" s="39">
        <f t="shared" si="5"/>
        <v>0</v>
      </c>
      <c r="E339" s="39">
        <f>MINUTE(Dades[[#This Row],[Date_Hour]])</f>
        <v>0</v>
      </c>
      <c r="F339" s="39" t="str">
        <f>CONCATENATE(Dades[[#This Row],[Dia]],Dades[[#This Row],[Mes]],Dades[[#This Row],[Hora]],Dades[[#This Row],[Min]])</f>
        <v>0100</v>
      </c>
      <c r="G339" s="38"/>
      <c r="H339" s="38"/>
    </row>
    <row r="340" spans="2:8" x14ac:dyDescent="0.35">
      <c r="B340" s="39">
        <f>DAY(Dades[[#This Row],[Date_Hour]])</f>
        <v>0</v>
      </c>
      <c r="C340" s="39">
        <f>MONTH(Dades[[#This Row],[Date_Hour]])</f>
        <v>1</v>
      </c>
      <c r="D340" s="39">
        <f t="shared" si="5"/>
        <v>0</v>
      </c>
      <c r="E340" s="39">
        <f>MINUTE(Dades[[#This Row],[Date_Hour]])</f>
        <v>0</v>
      </c>
      <c r="F340" s="39" t="str">
        <f>CONCATENATE(Dades[[#This Row],[Dia]],Dades[[#This Row],[Mes]],Dades[[#This Row],[Hora]],Dades[[#This Row],[Min]])</f>
        <v>0100</v>
      </c>
      <c r="G340" s="38"/>
      <c r="H340" s="38"/>
    </row>
    <row r="341" spans="2:8" x14ac:dyDescent="0.35">
      <c r="B341" s="39">
        <f>DAY(Dades[[#This Row],[Date_Hour]])</f>
        <v>0</v>
      </c>
      <c r="C341" s="39">
        <f>MONTH(Dades[[#This Row],[Date_Hour]])</f>
        <v>1</v>
      </c>
      <c r="D341" s="39">
        <f t="shared" si="5"/>
        <v>0</v>
      </c>
      <c r="E341" s="39">
        <f>MINUTE(Dades[[#This Row],[Date_Hour]])</f>
        <v>0</v>
      </c>
      <c r="F341" s="39" t="str">
        <f>CONCATENATE(Dades[[#This Row],[Dia]],Dades[[#This Row],[Mes]],Dades[[#This Row],[Hora]],Dades[[#This Row],[Min]])</f>
        <v>0100</v>
      </c>
      <c r="G341" s="38"/>
      <c r="H341" s="38"/>
    </row>
    <row r="342" spans="2:8" x14ac:dyDescent="0.35">
      <c r="B342" s="39">
        <f>DAY(Dades[[#This Row],[Date_Hour]])</f>
        <v>0</v>
      </c>
      <c r="C342" s="39">
        <f>MONTH(Dades[[#This Row],[Date_Hour]])</f>
        <v>1</v>
      </c>
      <c r="D342" s="39">
        <f t="shared" si="5"/>
        <v>0</v>
      </c>
      <c r="E342" s="39">
        <f>MINUTE(Dades[[#This Row],[Date_Hour]])</f>
        <v>0</v>
      </c>
      <c r="F342" s="39" t="str">
        <f>CONCATENATE(Dades[[#This Row],[Dia]],Dades[[#This Row],[Mes]],Dades[[#This Row],[Hora]],Dades[[#This Row],[Min]])</f>
        <v>0100</v>
      </c>
      <c r="G342" s="38"/>
      <c r="H342" s="38"/>
    </row>
    <row r="343" spans="2:8" x14ac:dyDescent="0.35">
      <c r="B343" s="39">
        <f>DAY(Dades[[#This Row],[Date_Hour]])</f>
        <v>0</v>
      </c>
      <c r="C343" s="39">
        <f>MONTH(Dades[[#This Row],[Date_Hour]])</f>
        <v>1</v>
      </c>
      <c r="D343" s="39">
        <f t="shared" si="5"/>
        <v>0</v>
      </c>
      <c r="E343" s="39">
        <f>MINUTE(Dades[[#This Row],[Date_Hour]])</f>
        <v>0</v>
      </c>
      <c r="F343" s="39" t="str">
        <f>CONCATENATE(Dades[[#This Row],[Dia]],Dades[[#This Row],[Mes]],Dades[[#This Row],[Hora]],Dades[[#This Row],[Min]])</f>
        <v>0100</v>
      </c>
      <c r="G343" s="38"/>
      <c r="H343" s="38"/>
    </row>
    <row r="344" spans="2:8" x14ac:dyDescent="0.35">
      <c r="B344" s="39">
        <f>DAY(Dades[[#This Row],[Date_Hour]])</f>
        <v>0</v>
      </c>
      <c r="C344" s="39">
        <f>MONTH(Dades[[#This Row],[Date_Hour]])</f>
        <v>1</v>
      </c>
      <c r="D344" s="39">
        <f t="shared" si="5"/>
        <v>0</v>
      </c>
      <c r="E344" s="39">
        <f>MINUTE(Dades[[#This Row],[Date_Hour]])</f>
        <v>0</v>
      </c>
      <c r="F344" s="39" t="str">
        <f>CONCATENATE(Dades[[#This Row],[Dia]],Dades[[#This Row],[Mes]],Dades[[#This Row],[Hora]],Dades[[#This Row],[Min]])</f>
        <v>0100</v>
      </c>
      <c r="G344" s="38"/>
      <c r="H344" s="38"/>
    </row>
    <row r="345" spans="2:8" x14ac:dyDescent="0.35">
      <c r="B345" s="39">
        <f>DAY(Dades[[#This Row],[Date_Hour]])</f>
        <v>0</v>
      </c>
      <c r="C345" s="39">
        <f>MONTH(Dades[[#This Row],[Date_Hour]])</f>
        <v>1</v>
      </c>
      <c r="D345" s="39">
        <f t="shared" si="5"/>
        <v>0</v>
      </c>
      <c r="E345" s="39">
        <f>MINUTE(Dades[[#This Row],[Date_Hour]])</f>
        <v>0</v>
      </c>
      <c r="F345" s="39" t="str">
        <f>CONCATENATE(Dades[[#This Row],[Dia]],Dades[[#This Row],[Mes]],Dades[[#This Row],[Hora]],Dades[[#This Row],[Min]])</f>
        <v>0100</v>
      </c>
      <c r="G345" s="38"/>
      <c r="H345" s="38"/>
    </row>
    <row r="346" spans="2:8" x14ac:dyDescent="0.35">
      <c r="B346" s="39">
        <f>DAY(Dades[[#This Row],[Date_Hour]])</f>
        <v>0</v>
      </c>
      <c r="C346" s="39">
        <f>MONTH(Dades[[#This Row],[Date_Hour]])</f>
        <v>1</v>
      </c>
      <c r="D346" s="39">
        <f t="shared" si="5"/>
        <v>0</v>
      </c>
      <c r="E346" s="39">
        <f>MINUTE(Dades[[#This Row],[Date_Hour]])</f>
        <v>0</v>
      </c>
      <c r="F346" s="39" t="str">
        <f>CONCATENATE(Dades[[#This Row],[Dia]],Dades[[#This Row],[Mes]],Dades[[#This Row],[Hora]],Dades[[#This Row],[Min]])</f>
        <v>0100</v>
      </c>
      <c r="G346" s="38"/>
      <c r="H346" s="38"/>
    </row>
    <row r="347" spans="2:8" x14ac:dyDescent="0.35">
      <c r="B347" s="39">
        <f>DAY(Dades[[#This Row],[Date_Hour]])</f>
        <v>0</v>
      </c>
      <c r="C347" s="39">
        <f>MONTH(Dades[[#This Row],[Date_Hour]])</f>
        <v>1</v>
      </c>
      <c r="D347" s="39">
        <f t="shared" si="5"/>
        <v>0</v>
      </c>
      <c r="E347" s="39">
        <f>MINUTE(Dades[[#This Row],[Date_Hour]])</f>
        <v>0</v>
      </c>
      <c r="F347" s="39" t="str">
        <f>CONCATENATE(Dades[[#This Row],[Dia]],Dades[[#This Row],[Mes]],Dades[[#This Row],[Hora]],Dades[[#This Row],[Min]])</f>
        <v>0100</v>
      </c>
      <c r="G347" s="38"/>
      <c r="H347" s="38"/>
    </row>
    <row r="348" spans="2:8" x14ac:dyDescent="0.35">
      <c r="B348" s="39">
        <f>DAY(Dades[[#This Row],[Date_Hour]])</f>
        <v>0</v>
      </c>
      <c r="C348" s="39">
        <f>MONTH(Dades[[#This Row],[Date_Hour]])</f>
        <v>1</v>
      </c>
      <c r="D348" s="39">
        <f t="shared" si="5"/>
        <v>0</v>
      </c>
      <c r="E348" s="39">
        <f>MINUTE(Dades[[#This Row],[Date_Hour]])</f>
        <v>0</v>
      </c>
      <c r="F348" s="39" t="str">
        <f>CONCATENATE(Dades[[#This Row],[Dia]],Dades[[#This Row],[Mes]],Dades[[#This Row],[Hora]],Dades[[#This Row],[Min]])</f>
        <v>0100</v>
      </c>
      <c r="G348" s="38"/>
      <c r="H348" s="38"/>
    </row>
    <row r="349" spans="2:8" x14ac:dyDescent="0.35">
      <c r="B349" s="39">
        <f>DAY(Dades[[#This Row],[Date_Hour]])</f>
        <v>0</v>
      </c>
      <c r="C349" s="39">
        <f>MONTH(Dades[[#This Row],[Date_Hour]])</f>
        <v>1</v>
      </c>
      <c r="D349" s="39">
        <f t="shared" si="5"/>
        <v>0</v>
      </c>
      <c r="E349" s="39">
        <f>MINUTE(Dades[[#This Row],[Date_Hour]])</f>
        <v>0</v>
      </c>
      <c r="F349" s="39" t="str">
        <f>CONCATENATE(Dades[[#This Row],[Dia]],Dades[[#This Row],[Mes]],Dades[[#This Row],[Hora]],Dades[[#This Row],[Min]])</f>
        <v>0100</v>
      </c>
      <c r="G349" s="38"/>
      <c r="H349" s="38"/>
    </row>
    <row r="350" spans="2:8" x14ac:dyDescent="0.35">
      <c r="B350" s="39">
        <f>DAY(Dades[[#This Row],[Date_Hour]])</f>
        <v>0</v>
      </c>
      <c r="C350" s="39">
        <f>MONTH(Dades[[#This Row],[Date_Hour]])</f>
        <v>1</v>
      </c>
      <c r="D350" s="39">
        <f t="shared" si="5"/>
        <v>0</v>
      </c>
      <c r="E350" s="39">
        <f>MINUTE(Dades[[#This Row],[Date_Hour]])</f>
        <v>0</v>
      </c>
      <c r="F350" s="39" t="str">
        <f>CONCATENATE(Dades[[#This Row],[Dia]],Dades[[#This Row],[Mes]],Dades[[#This Row],[Hora]],Dades[[#This Row],[Min]])</f>
        <v>0100</v>
      </c>
      <c r="G350" s="38"/>
      <c r="H350" s="38"/>
    </row>
    <row r="351" spans="2:8" x14ac:dyDescent="0.35">
      <c r="B351" s="39">
        <f>DAY(Dades[[#This Row],[Date_Hour]])</f>
        <v>0</v>
      </c>
      <c r="C351" s="39">
        <f>MONTH(Dades[[#This Row],[Date_Hour]])</f>
        <v>1</v>
      </c>
      <c r="D351" s="39">
        <f t="shared" si="5"/>
        <v>0</v>
      </c>
      <c r="E351" s="39">
        <f>MINUTE(Dades[[#This Row],[Date_Hour]])</f>
        <v>0</v>
      </c>
      <c r="F351" s="39" t="str">
        <f>CONCATENATE(Dades[[#This Row],[Dia]],Dades[[#This Row],[Mes]],Dades[[#This Row],[Hora]],Dades[[#This Row],[Min]])</f>
        <v>0100</v>
      </c>
      <c r="G351" s="38"/>
      <c r="H351" s="38"/>
    </row>
    <row r="352" spans="2:8" x14ac:dyDescent="0.35">
      <c r="B352" s="39">
        <f>DAY(Dades[[#This Row],[Date_Hour]])</f>
        <v>0</v>
      </c>
      <c r="C352" s="39">
        <f>MONTH(Dades[[#This Row],[Date_Hour]])</f>
        <v>1</v>
      </c>
      <c r="D352" s="39">
        <f t="shared" si="5"/>
        <v>0</v>
      </c>
      <c r="E352" s="39">
        <f>MINUTE(Dades[[#This Row],[Date_Hour]])</f>
        <v>0</v>
      </c>
      <c r="F352" s="39" t="str">
        <f>CONCATENATE(Dades[[#This Row],[Dia]],Dades[[#This Row],[Mes]],Dades[[#This Row],[Hora]],Dades[[#This Row],[Min]])</f>
        <v>0100</v>
      </c>
      <c r="G352" s="38"/>
      <c r="H352" s="38"/>
    </row>
    <row r="353" spans="2:8" x14ac:dyDescent="0.35">
      <c r="B353" s="39">
        <f>DAY(Dades[[#This Row],[Date_Hour]])</f>
        <v>0</v>
      </c>
      <c r="C353" s="39">
        <f>MONTH(Dades[[#This Row],[Date_Hour]])</f>
        <v>1</v>
      </c>
      <c r="D353" s="39">
        <f t="shared" si="5"/>
        <v>0</v>
      </c>
      <c r="E353" s="39">
        <f>MINUTE(Dades[[#This Row],[Date_Hour]])</f>
        <v>0</v>
      </c>
      <c r="F353" s="39" t="str">
        <f>CONCATENATE(Dades[[#This Row],[Dia]],Dades[[#This Row],[Mes]],Dades[[#This Row],[Hora]],Dades[[#This Row],[Min]])</f>
        <v>0100</v>
      </c>
      <c r="G353" s="38"/>
      <c r="H353" s="38"/>
    </row>
    <row r="354" spans="2:8" x14ac:dyDescent="0.35">
      <c r="B354" s="39">
        <f>DAY(Dades[[#This Row],[Date_Hour]])</f>
        <v>0</v>
      </c>
      <c r="C354" s="39">
        <f>MONTH(Dades[[#This Row],[Date_Hour]])</f>
        <v>1</v>
      </c>
      <c r="D354" s="39">
        <f t="shared" si="5"/>
        <v>0</v>
      </c>
      <c r="E354" s="39">
        <f>MINUTE(Dades[[#This Row],[Date_Hour]])</f>
        <v>0</v>
      </c>
      <c r="F354" s="39" t="str">
        <f>CONCATENATE(Dades[[#This Row],[Dia]],Dades[[#This Row],[Mes]],Dades[[#This Row],[Hora]],Dades[[#This Row],[Min]])</f>
        <v>0100</v>
      </c>
      <c r="G354" s="38"/>
      <c r="H354" s="38"/>
    </row>
  </sheetData>
  <sheetProtection formatCells="0" formatColumns="0" formatRows="0" insertRows="0" selectLockedCells="1"/>
  <mergeCells count="1">
    <mergeCell ref="G4:H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workbookViewId="0">
      <selection activeCell="E7" sqref="E7"/>
    </sheetView>
  </sheetViews>
  <sheetFormatPr defaultColWidth="9.1796875" defaultRowHeight="14.5" x14ac:dyDescent="0.35"/>
  <cols>
    <col min="1" max="1" width="9.1796875" style="8"/>
    <col min="2" max="2" width="3" style="8" customWidth="1"/>
    <col min="3" max="3" width="9.1796875" style="8"/>
    <col min="4" max="4" width="12.81640625" style="8" customWidth="1"/>
    <col min="5" max="5" width="9.1796875" style="8"/>
    <col min="6" max="6" width="3" style="8" customWidth="1"/>
    <col min="7" max="7" width="9.1796875" style="8" hidden="1" customWidth="1"/>
    <col min="8" max="19" width="9.1796875" style="8"/>
    <col min="20" max="20" width="4.26953125" style="8" customWidth="1"/>
    <col min="21" max="31" width="9.1796875" style="8"/>
    <col min="32" max="32" width="4.26953125" style="8" customWidth="1"/>
    <col min="33" max="16384" width="9.1796875" style="8"/>
  </cols>
  <sheetData>
    <row r="2" spans="2:7" ht="45" customHeight="1" x14ac:dyDescent="0.35">
      <c r="B2" s="10"/>
      <c r="C2" s="31"/>
      <c r="D2" s="31"/>
      <c r="E2" s="31"/>
      <c r="F2" s="11"/>
    </row>
    <row r="5" spans="2:7" x14ac:dyDescent="0.35">
      <c r="B5" s="16"/>
      <c r="C5" s="17"/>
      <c r="D5" s="17"/>
      <c r="E5" s="17"/>
      <c r="F5" s="18"/>
    </row>
    <row r="6" spans="2:7" x14ac:dyDescent="0.35">
      <c r="B6" s="19"/>
      <c r="C6" s="20" t="s">
        <v>2</v>
      </c>
      <c r="D6" s="20"/>
      <c r="E6" s="20" t="s">
        <v>8</v>
      </c>
      <c r="F6" s="21"/>
    </row>
    <row r="7" spans="2:7" ht="22.5" customHeight="1" x14ac:dyDescent="0.35">
      <c r="B7" s="19"/>
      <c r="C7" s="14">
        <v>30</v>
      </c>
      <c r="D7" s="30" t="str">
        <f>CONCATENATE(TEXT(C7,"00"),"/",TEXT(E7,"00"),"/","21")</f>
        <v>30/03/21</v>
      </c>
      <c r="E7" s="14">
        <v>3</v>
      </c>
      <c r="F7" s="21"/>
    </row>
    <row r="8" spans="2:7" x14ac:dyDescent="0.35">
      <c r="B8" s="19"/>
      <c r="C8" s="20"/>
      <c r="D8" s="20"/>
      <c r="E8" s="20"/>
      <c r="F8" s="21"/>
    </row>
    <row r="9" spans="2:7" x14ac:dyDescent="0.35">
      <c r="B9" s="19"/>
      <c r="C9" s="20"/>
      <c r="D9" s="20"/>
      <c r="E9" s="20"/>
      <c r="F9" s="21"/>
    </row>
    <row r="10" spans="2:7" ht="22.5" customHeight="1" x14ac:dyDescent="0.35">
      <c r="B10" s="19"/>
      <c r="C10" s="22" t="s">
        <v>11</v>
      </c>
      <c r="D10" s="20"/>
      <c r="E10" s="15" t="str">
        <f>IFERROR(10*LOG(AVERAGE(DiaA[antilog])),"")</f>
        <v/>
      </c>
      <c r="F10" s="21"/>
      <c r="G10" s="28" t="str">
        <f>CONCATENATE(C10," ",D7)</f>
        <v>LAeq horari Diürn 30/03/21</v>
      </c>
    </row>
    <row r="11" spans="2:7" x14ac:dyDescent="0.35">
      <c r="B11" s="19"/>
      <c r="C11" s="22"/>
      <c r="D11" s="20"/>
      <c r="E11" s="20"/>
      <c r="F11" s="21"/>
    </row>
    <row r="12" spans="2:7" ht="22.5" customHeight="1" x14ac:dyDescent="0.35">
      <c r="B12" s="19"/>
      <c r="C12" s="22" t="s">
        <v>10</v>
      </c>
      <c r="D12" s="20"/>
      <c r="E12" s="15" t="str">
        <f>IFERROR(10*LOG(AVERAGE(VespreA[antilog])),"")</f>
        <v/>
      </c>
      <c r="F12" s="21"/>
      <c r="G12" s="28" t="str">
        <f>CONCATENATE(C12," ",D7)</f>
        <v>LAeq horari Vespertí 30/03/21</v>
      </c>
    </row>
    <row r="13" spans="2:7" x14ac:dyDescent="0.35">
      <c r="B13" s="19"/>
      <c r="C13" s="22"/>
      <c r="D13" s="20"/>
      <c r="E13" s="20"/>
      <c r="F13" s="21"/>
    </row>
    <row r="14" spans="2:7" ht="22.5" customHeight="1" x14ac:dyDescent="0.35">
      <c r="B14" s="19"/>
      <c r="C14" s="22" t="s">
        <v>9</v>
      </c>
      <c r="D14" s="20"/>
      <c r="E14" s="15" t="str">
        <f>IFERROR(10*LOG(AVERAGE(NitA[antilog])),"")</f>
        <v/>
      </c>
      <c r="F14" s="21"/>
      <c r="G14" s="28" t="str">
        <f>CONCATENATE(C14," ",D7)</f>
        <v>LAeq horari Nocturn 30/03/21</v>
      </c>
    </row>
    <row r="15" spans="2:7" x14ac:dyDescent="0.35">
      <c r="B15" s="23"/>
      <c r="C15" s="24"/>
      <c r="D15" s="24"/>
      <c r="E15" s="24"/>
      <c r="F15" s="25"/>
    </row>
    <row r="17" spans="2:7" ht="75" customHeight="1" x14ac:dyDescent="0.35">
      <c r="B17" s="41" t="s">
        <v>23</v>
      </c>
      <c r="C17" s="41"/>
      <c r="D17" s="41"/>
      <c r="E17" s="41"/>
      <c r="F17" s="41"/>
    </row>
    <row r="18" spans="2:7" ht="15" customHeight="1" x14ac:dyDescent="0.35"/>
    <row r="19" spans="2:7" ht="16.5" customHeight="1" x14ac:dyDescent="0.35"/>
    <row r="20" spans="2:7" x14ac:dyDescent="0.35">
      <c r="B20" s="16"/>
      <c r="C20" s="17"/>
      <c r="D20" s="17"/>
      <c r="E20" s="17"/>
      <c r="F20" s="18"/>
    </row>
    <row r="21" spans="2:7" x14ac:dyDescent="0.35">
      <c r="B21" s="19"/>
      <c r="C21" s="26" t="s">
        <v>2</v>
      </c>
      <c r="D21" s="20"/>
      <c r="E21" s="20" t="s">
        <v>8</v>
      </c>
      <c r="F21" s="21"/>
    </row>
    <row r="22" spans="2:7" ht="22.5" customHeight="1" x14ac:dyDescent="0.35">
      <c r="B22" s="19"/>
      <c r="C22" s="14">
        <v>30</v>
      </c>
      <c r="D22" s="30" t="str">
        <f>CONCATENATE(TEXT(C22,"00"),"/",TEXT(E22,"00"),"/","21")</f>
        <v>30/03/21</v>
      </c>
      <c r="E22" s="14">
        <v>3</v>
      </c>
      <c r="F22" s="21"/>
    </row>
    <row r="23" spans="2:7" x14ac:dyDescent="0.35">
      <c r="B23" s="19"/>
      <c r="C23" s="20"/>
      <c r="D23" s="20"/>
      <c r="E23" s="20"/>
      <c r="F23" s="21"/>
    </row>
    <row r="24" spans="2:7" x14ac:dyDescent="0.35">
      <c r="B24" s="19"/>
      <c r="C24" s="20"/>
      <c r="D24" s="20"/>
      <c r="E24" s="20"/>
      <c r="F24" s="21"/>
    </row>
    <row r="25" spans="2:7" ht="22.5" customHeight="1" x14ac:dyDescent="0.35">
      <c r="B25" s="19"/>
      <c r="C25" s="22" t="s">
        <v>11</v>
      </c>
      <c r="D25" s="20"/>
      <c r="E25" s="15" t="str">
        <f>IFERROR(10*LOG(AVERAGE(DiaB[antilog])),"")</f>
        <v/>
      </c>
      <c r="F25" s="21"/>
      <c r="G25" s="28" t="str">
        <f>CONCATENATE(C25," ",D22)</f>
        <v>LAeq horari Diürn 30/03/21</v>
      </c>
    </row>
    <row r="26" spans="2:7" x14ac:dyDescent="0.35">
      <c r="B26" s="19"/>
      <c r="C26" s="22"/>
      <c r="D26" s="20"/>
      <c r="E26" s="20"/>
      <c r="F26" s="21"/>
    </row>
    <row r="27" spans="2:7" ht="22.5" customHeight="1" x14ac:dyDescent="0.35">
      <c r="B27" s="19"/>
      <c r="C27" s="22" t="s">
        <v>10</v>
      </c>
      <c r="D27" s="20"/>
      <c r="E27" s="15" t="str">
        <f>IFERROR(10*LOG(AVERAGE(VespreB[antilog])),"")</f>
        <v/>
      </c>
      <c r="F27" s="21"/>
      <c r="G27" s="28" t="str">
        <f>CONCATENATE(C27," ",D22)</f>
        <v>LAeq horari Vespertí 30/03/21</v>
      </c>
    </row>
    <row r="28" spans="2:7" x14ac:dyDescent="0.35">
      <c r="B28" s="19"/>
      <c r="C28" s="22"/>
      <c r="D28" s="20"/>
      <c r="E28" s="20"/>
      <c r="F28" s="21"/>
    </row>
    <row r="29" spans="2:7" ht="22.5" customHeight="1" x14ac:dyDescent="0.35">
      <c r="B29" s="19"/>
      <c r="C29" s="22" t="s">
        <v>9</v>
      </c>
      <c r="D29" s="20"/>
      <c r="E29" s="15" t="str">
        <f>IFERROR(10*LOG(AVERAGE(NitB[antilog])),"")</f>
        <v/>
      </c>
      <c r="F29" s="21"/>
      <c r="G29" s="28" t="str">
        <f>CONCATENATE(C29," ",D22)</f>
        <v>LAeq horari Nocturn 30/03/21</v>
      </c>
    </row>
    <row r="30" spans="2:7" x14ac:dyDescent="0.35">
      <c r="B30" s="23"/>
      <c r="C30" s="24"/>
      <c r="D30" s="24"/>
      <c r="E30" s="24"/>
      <c r="F30" s="25"/>
    </row>
    <row r="32" spans="2:7" ht="75" customHeight="1" x14ac:dyDescent="0.35">
      <c r="B32" s="41" t="s">
        <v>23</v>
      </c>
      <c r="C32" s="41"/>
      <c r="D32" s="41"/>
      <c r="E32" s="41"/>
      <c r="F32" s="41"/>
    </row>
    <row r="33" spans="2:8" ht="15" customHeight="1" x14ac:dyDescent="0.35"/>
    <row r="35" spans="2:8" x14ac:dyDescent="0.35">
      <c r="B35" s="16"/>
      <c r="C35" s="17"/>
      <c r="D35" s="27"/>
      <c r="E35" s="17"/>
      <c r="F35" s="18"/>
      <c r="G35" s="29"/>
      <c r="H35" s="29"/>
    </row>
    <row r="36" spans="2:8" x14ac:dyDescent="0.35">
      <c r="B36" s="19"/>
      <c r="C36" s="26" t="s">
        <v>2</v>
      </c>
      <c r="D36" s="20"/>
      <c r="E36" s="20" t="s">
        <v>8</v>
      </c>
      <c r="F36" s="21"/>
      <c r="G36" s="29"/>
    </row>
    <row r="37" spans="2:8" ht="22.5" customHeight="1" x14ac:dyDescent="0.35">
      <c r="B37" s="19"/>
      <c r="C37" s="14">
        <v>30</v>
      </c>
      <c r="D37" s="30" t="str">
        <f>CONCATENATE(TEXT(C37,"00"),"/",TEXT(E37,"00"),"/","21")</f>
        <v>30/03/21</v>
      </c>
      <c r="E37" s="14">
        <v>3</v>
      </c>
      <c r="F37" s="21"/>
    </row>
    <row r="38" spans="2:8" x14ac:dyDescent="0.35">
      <c r="B38" s="19"/>
      <c r="C38" s="20"/>
      <c r="D38" s="20"/>
      <c r="E38" s="20"/>
      <c r="F38" s="21"/>
    </row>
    <row r="39" spans="2:8" x14ac:dyDescent="0.35">
      <c r="B39" s="19"/>
      <c r="C39" s="20"/>
      <c r="D39" s="20"/>
      <c r="E39" s="20"/>
      <c r="F39" s="21"/>
    </row>
    <row r="40" spans="2:8" ht="22.5" customHeight="1" x14ac:dyDescent="0.35">
      <c r="B40" s="19"/>
      <c r="C40" s="22" t="s">
        <v>11</v>
      </c>
      <c r="D40" s="20"/>
      <c r="E40" s="15" t="str">
        <f>IFERROR(10*LOG(AVERAGE(DiaC[antilog])),"")</f>
        <v/>
      </c>
      <c r="F40" s="21"/>
      <c r="G40" s="28" t="str">
        <f>CONCATENATE(C40," ",D37)</f>
        <v>LAeq horari Diürn 30/03/21</v>
      </c>
    </row>
    <row r="41" spans="2:8" x14ac:dyDescent="0.35">
      <c r="B41" s="19"/>
      <c r="C41" s="22"/>
      <c r="D41" s="20"/>
      <c r="E41" s="20"/>
      <c r="F41" s="21"/>
    </row>
    <row r="42" spans="2:8" ht="22.5" customHeight="1" x14ac:dyDescent="0.35">
      <c r="B42" s="19"/>
      <c r="C42" s="22" t="s">
        <v>10</v>
      </c>
      <c r="D42" s="20"/>
      <c r="E42" s="15" t="str">
        <f>IFERROR(10*LOG(AVERAGE(VespreC[antilog])),"")</f>
        <v/>
      </c>
      <c r="F42" s="21"/>
      <c r="G42" s="28" t="str">
        <f>CONCATENATE(C42," ",D37)</f>
        <v>LAeq horari Vespertí 30/03/21</v>
      </c>
    </row>
    <row r="43" spans="2:8" x14ac:dyDescent="0.35">
      <c r="B43" s="19"/>
      <c r="C43" s="22"/>
      <c r="D43" s="20"/>
      <c r="E43" s="20"/>
      <c r="F43" s="21"/>
    </row>
    <row r="44" spans="2:8" ht="22.5" customHeight="1" x14ac:dyDescent="0.35">
      <c r="B44" s="19"/>
      <c r="C44" s="22" t="s">
        <v>9</v>
      </c>
      <c r="D44" s="20"/>
      <c r="E44" s="15" t="str">
        <f>IFERROR(10*LOG(AVERAGE(NitC[antilog])),"")</f>
        <v/>
      </c>
      <c r="F44" s="21"/>
      <c r="G44" s="28" t="str">
        <f>CONCATENATE(C44," ",D37)</f>
        <v>LAeq horari Nocturn 30/03/21</v>
      </c>
    </row>
    <row r="45" spans="2:8" x14ac:dyDescent="0.35">
      <c r="B45" s="23"/>
      <c r="C45" s="24"/>
      <c r="D45" s="24"/>
      <c r="E45" s="24"/>
      <c r="F45" s="25"/>
    </row>
  </sheetData>
  <sheetProtection algorithmName="SHA-512" hashValue="31Lpvqu8OT5Ebggv8VJlqDUUSZIB6UwhyrBvVeI7SYXnzUccCbScjZoPQ+NQPMbsWK7nE3ebC/P/pjcHvaF8ig==" saltValue="+3SEEqvffq443KeJNX7gOA==" spinCount="100000" sheet="1" objects="1" selectLockedCells="1"/>
  <mergeCells count="2">
    <mergeCell ref="B17:F17"/>
    <mergeCell ref="B32:F32"/>
  </mergeCells>
  <dataValidations count="1">
    <dataValidation type="list" allowBlank="1" showInputMessage="1" showErrorMessage="1" sqref="E7 E22 E37">
      <formula1>INDIRECT("Mesos")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E844"/>
  <sheetViews>
    <sheetView workbookViewId="0">
      <selection activeCell="AD5" sqref="AD5"/>
    </sheetView>
  </sheetViews>
  <sheetFormatPr defaultRowHeight="14.5" x14ac:dyDescent="0.35"/>
  <cols>
    <col min="1" max="1" width="4.26953125" customWidth="1"/>
    <col min="2" max="2" width="6.81640625" style="1" customWidth="1"/>
    <col min="3" max="3" width="4.7265625"/>
    <col min="4" max="4" width="8.453125" bestFit="1" customWidth="1"/>
    <col min="5" max="5" width="9.453125" bestFit="1" customWidth="1"/>
    <col min="6" max="6" width="9.7265625" bestFit="1" customWidth="1"/>
    <col min="7" max="7" width="9.1796875" bestFit="1" customWidth="1"/>
    <col min="8" max="8" width="16.7265625" bestFit="1" customWidth="1"/>
    <col min="9" max="9" width="16.7265625" customWidth="1"/>
    <col min="10" max="10" width="8.7265625" bestFit="1" customWidth="1"/>
    <col min="11" max="11" width="11.7265625" bestFit="1" customWidth="1"/>
    <col min="12" max="12" width="4.7265625"/>
    <col min="13" max="13" width="8.453125" bestFit="1" customWidth="1"/>
    <col min="14" max="14" width="9.453125" bestFit="1" customWidth="1"/>
    <col min="15" max="15" width="9.7265625" bestFit="1" customWidth="1"/>
    <col min="16" max="16" width="9.1796875" bestFit="1" customWidth="1"/>
    <col min="17" max="17" width="16.7265625" bestFit="1" customWidth="1"/>
    <col min="18" max="18" width="16.7265625" customWidth="1"/>
    <col min="19" max="19" width="8.7265625" bestFit="1" customWidth="1"/>
    <col min="20" max="20" width="12" bestFit="1" customWidth="1"/>
    <col min="21" max="21" width="4.7265625"/>
    <col min="22" max="22" width="8.453125" bestFit="1" customWidth="1"/>
    <col min="23" max="23" width="9.453125" bestFit="1" customWidth="1"/>
    <col min="24" max="24" width="9.7265625" bestFit="1" customWidth="1"/>
    <col min="25" max="25" width="9.1796875" bestFit="1" customWidth="1"/>
    <col min="26" max="26" width="16.7265625" bestFit="1" customWidth="1"/>
    <col min="27" max="27" width="16.7265625" customWidth="1"/>
    <col min="28" max="28" width="8.7265625" bestFit="1" customWidth="1"/>
    <col min="29" max="29" width="12" bestFit="1" customWidth="1"/>
    <col min="30" max="30" width="17.26953125" customWidth="1"/>
    <col min="31" max="31" width="8.453125" bestFit="1" customWidth="1"/>
    <col min="32" max="32" width="9.453125" bestFit="1" customWidth="1"/>
    <col min="33" max="33" width="9.7265625" bestFit="1" customWidth="1"/>
    <col min="34" max="34" width="9.1796875" bestFit="1" customWidth="1"/>
    <col min="35" max="35" width="16.7265625" bestFit="1" customWidth="1"/>
    <col min="36" max="36" width="16.7265625" customWidth="1"/>
    <col min="37" max="37" width="8.7265625" bestFit="1" customWidth="1"/>
    <col min="38" max="38" width="11.7265625" bestFit="1" customWidth="1"/>
    <col min="40" max="40" width="8.453125" bestFit="1" customWidth="1"/>
    <col min="41" max="41" width="9.453125" bestFit="1" customWidth="1"/>
    <col min="42" max="42" width="9.7265625" bestFit="1" customWidth="1"/>
    <col min="43" max="43" width="9.1796875" bestFit="1" customWidth="1"/>
    <col min="44" max="44" width="16.7265625" bestFit="1" customWidth="1"/>
    <col min="45" max="45" width="16.7265625" customWidth="1"/>
    <col min="46" max="46" width="8.7265625" bestFit="1" customWidth="1"/>
    <col min="47" max="47" width="12" bestFit="1" customWidth="1"/>
    <col min="49" max="49" width="8.453125" bestFit="1" customWidth="1"/>
    <col min="50" max="50" width="9.453125" bestFit="1" customWidth="1"/>
    <col min="51" max="51" width="9.7265625" bestFit="1" customWidth="1"/>
    <col min="52" max="52" width="9.1796875" bestFit="1" customWidth="1"/>
    <col min="53" max="53" width="16.7265625" bestFit="1" customWidth="1"/>
    <col min="54" max="54" width="16.7265625" customWidth="1"/>
    <col min="55" max="55" width="8.7265625" bestFit="1" customWidth="1"/>
    <col min="56" max="56" width="12" bestFit="1" customWidth="1"/>
    <col min="57" max="57" width="17.453125" customWidth="1"/>
    <col min="58" max="58" width="8.453125" bestFit="1" customWidth="1"/>
    <col min="59" max="59" width="9.453125" bestFit="1" customWidth="1"/>
    <col min="60" max="60" width="9.7265625" bestFit="1" customWidth="1"/>
    <col min="61" max="61" width="9.1796875" bestFit="1" customWidth="1"/>
    <col min="62" max="62" width="16.7265625" bestFit="1" customWidth="1"/>
    <col min="63" max="63" width="16.7265625" customWidth="1"/>
    <col min="64" max="64" width="8.7265625" bestFit="1" customWidth="1"/>
    <col min="65" max="65" width="11.7265625" bestFit="1" customWidth="1"/>
    <col min="67" max="67" width="8.453125" bestFit="1" customWidth="1"/>
    <col min="68" max="68" width="9.453125" bestFit="1" customWidth="1"/>
    <col min="69" max="69" width="9.7265625" bestFit="1" customWidth="1"/>
    <col min="70" max="70" width="9.1796875" bestFit="1" customWidth="1"/>
    <col min="71" max="71" width="16.7265625" bestFit="1" customWidth="1"/>
    <col min="72" max="72" width="16.7265625" customWidth="1"/>
    <col min="73" max="73" width="8.7265625" bestFit="1" customWidth="1"/>
    <col min="74" max="74" width="12" bestFit="1" customWidth="1"/>
    <col min="76" max="76" width="8.453125" bestFit="1" customWidth="1"/>
    <col min="77" max="77" width="9.453125" bestFit="1" customWidth="1"/>
    <col min="78" max="78" width="9.7265625" bestFit="1" customWidth="1"/>
    <col min="79" max="79" width="9.1796875" bestFit="1" customWidth="1"/>
    <col min="80" max="80" width="16.7265625" bestFit="1" customWidth="1"/>
    <col min="81" max="81" width="16.7265625" customWidth="1"/>
    <col min="82" max="82" width="8.7265625" bestFit="1" customWidth="1"/>
    <col min="83" max="83" width="12" bestFit="1" customWidth="1"/>
  </cols>
  <sheetData>
    <row r="2" spans="2:83" x14ac:dyDescent="0.35">
      <c r="D2" s="43" t="s">
        <v>12</v>
      </c>
      <c r="E2" s="43"/>
      <c r="F2" s="43"/>
      <c r="G2" s="43"/>
      <c r="H2" s="43"/>
      <c r="I2" s="43"/>
      <c r="J2" s="43"/>
      <c r="K2" s="43"/>
      <c r="L2" s="7"/>
      <c r="M2" s="42" t="s">
        <v>17</v>
      </c>
      <c r="N2" s="42"/>
      <c r="O2" s="42"/>
      <c r="P2" s="42"/>
      <c r="Q2" s="42"/>
      <c r="R2" s="42"/>
      <c r="S2" s="42"/>
      <c r="T2" s="42"/>
      <c r="U2" s="7"/>
      <c r="V2" s="42" t="s">
        <v>18</v>
      </c>
      <c r="W2" s="42"/>
      <c r="X2" s="42"/>
      <c r="Y2" s="42"/>
      <c r="Z2" s="42"/>
      <c r="AA2" s="42"/>
      <c r="AB2" s="42"/>
      <c r="AC2" s="42"/>
      <c r="AE2" s="43" t="s">
        <v>13</v>
      </c>
      <c r="AF2" s="43"/>
      <c r="AG2" s="43"/>
      <c r="AH2" s="43"/>
      <c r="AI2" s="43"/>
      <c r="AJ2" s="43"/>
      <c r="AK2" s="43"/>
      <c r="AL2" s="43"/>
      <c r="AM2" s="7"/>
      <c r="AN2" s="42" t="s">
        <v>16</v>
      </c>
      <c r="AO2" s="42"/>
      <c r="AP2" s="42"/>
      <c r="AQ2" s="42"/>
      <c r="AR2" s="42"/>
      <c r="AS2" s="42"/>
      <c r="AT2" s="42"/>
      <c r="AU2" s="42"/>
      <c r="AV2" s="7"/>
      <c r="AW2" s="42" t="s">
        <v>15</v>
      </c>
      <c r="AX2" s="42"/>
      <c r="AY2" s="42"/>
      <c r="AZ2" s="42"/>
      <c r="BA2" s="42"/>
      <c r="BB2" s="42"/>
      <c r="BC2" s="42"/>
      <c r="BD2" s="42"/>
      <c r="BF2" s="43" t="s">
        <v>14</v>
      </c>
      <c r="BG2" s="43"/>
      <c r="BH2" s="43"/>
      <c r="BI2" s="43"/>
      <c r="BJ2" s="43"/>
      <c r="BK2" s="43"/>
      <c r="BL2" s="43"/>
      <c r="BM2" s="43"/>
      <c r="BN2" s="7"/>
      <c r="BO2" s="42" t="s">
        <v>19</v>
      </c>
      <c r="BP2" s="42"/>
      <c r="BQ2" s="42"/>
      <c r="BR2" s="42"/>
      <c r="BS2" s="42"/>
      <c r="BT2" s="42"/>
      <c r="BU2" s="42"/>
      <c r="BV2" s="42"/>
      <c r="BW2" s="7"/>
      <c r="BX2" s="42" t="s">
        <v>20</v>
      </c>
      <c r="BY2" s="42"/>
      <c r="BZ2" s="42"/>
      <c r="CA2" s="42"/>
      <c r="CB2" s="42"/>
      <c r="CC2" s="42"/>
      <c r="CD2" s="42"/>
      <c r="CE2" s="42"/>
    </row>
    <row r="4" spans="2:83" x14ac:dyDescent="0.35">
      <c r="B4" s="1" t="s">
        <v>8</v>
      </c>
      <c r="D4" s="1" t="s">
        <v>2</v>
      </c>
      <c r="E4" s="1" t="s">
        <v>8</v>
      </c>
      <c r="F4" s="1" t="s">
        <v>3</v>
      </c>
      <c r="G4" s="1" t="s">
        <v>4</v>
      </c>
      <c r="H4" s="1" t="s">
        <v>6</v>
      </c>
      <c r="I4" s="1" t="s">
        <v>21</v>
      </c>
      <c r="J4" s="1" t="s">
        <v>0</v>
      </c>
      <c r="K4" s="1" t="s">
        <v>7</v>
      </c>
      <c r="M4" s="5" t="s">
        <v>2</v>
      </c>
      <c r="N4" s="5" t="s">
        <v>8</v>
      </c>
      <c r="O4" s="5" t="s">
        <v>3</v>
      </c>
      <c r="P4" s="5" t="s">
        <v>4</v>
      </c>
      <c r="Q4" s="5" t="s">
        <v>6</v>
      </c>
      <c r="R4" s="1" t="s">
        <v>21</v>
      </c>
      <c r="S4" s="5" t="s">
        <v>0</v>
      </c>
      <c r="T4" s="5" t="s">
        <v>7</v>
      </c>
      <c r="V4" s="5" t="s">
        <v>2</v>
      </c>
      <c r="W4" s="5" t="s">
        <v>8</v>
      </c>
      <c r="X4" s="5" t="s">
        <v>3</v>
      </c>
      <c r="Y4" s="5" t="s">
        <v>4</v>
      </c>
      <c r="Z4" s="5" t="s">
        <v>6</v>
      </c>
      <c r="AA4" s="13" t="s">
        <v>21</v>
      </c>
      <c r="AB4" s="5" t="s">
        <v>0</v>
      </c>
      <c r="AC4" s="5" t="s">
        <v>7</v>
      </c>
      <c r="AE4" s="1" t="s">
        <v>2</v>
      </c>
      <c r="AF4" s="1" t="s">
        <v>8</v>
      </c>
      <c r="AG4" s="1" t="s">
        <v>3</v>
      </c>
      <c r="AH4" s="1" t="s">
        <v>4</v>
      </c>
      <c r="AI4" s="1" t="s">
        <v>6</v>
      </c>
      <c r="AJ4" s="1" t="s">
        <v>21</v>
      </c>
      <c r="AK4" s="1" t="s">
        <v>0</v>
      </c>
      <c r="AL4" s="1" t="s">
        <v>7</v>
      </c>
      <c r="AN4" s="5" t="s">
        <v>2</v>
      </c>
      <c r="AO4" s="5" t="s">
        <v>8</v>
      </c>
      <c r="AP4" s="5" t="s">
        <v>3</v>
      </c>
      <c r="AQ4" s="5" t="s">
        <v>4</v>
      </c>
      <c r="AR4" s="5" t="s">
        <v>6</v>
      </c>
      <c r="AS4" s="1" t="s">
        <v>21</v>
      </c>
      <c r="AT4" s="5" t="s">
        <v>0</v>
      </c>
      <c r="AU4" s="5" t="s">
        <v>7</v>
      </c>
      <c r="AW4" s="5" t="s">
        <v>2</v>
      </c>
      <c r="AX4" s="5" t="s">
        <v>8</v>
      </c>
      <c r="AY4" s="5" t="s">
        <v>3</v>
      </c>
      <c r="AZ4" s="5" t="s">
        <v>4</v>
      </c>
      <c r="BA4" s="5" t="s">
        <v>6</v>
      </c>
      <c r="BB4" s="1" t="s">
        <v>21</v>
      </c>
      <c r="BC4" s="5" t="s">
        <v>0</v>
      </c>
      <c r="BD4" s="5" t="s">
        <v>7</v>
      </c>
      <c r="BF4" s="1" t="s">
        <v>2</v>
      </c>
      <c r="BG4" s="1" t="s">
        <v>8</v>
      </c>
      <c r="BH4" s="1" t="s">
        <v>3</v>
      </c>
      <c r="BI4" s="1" t="s">
        <v>4</v>
      </c>
      <c r="BJ4" s="1" t="s">
        <v>6</v>
      </c>
      <c r="BK4" s="1" t="s">
        <v>21</v>
      </c>
      <c r="BL4" s="1" t="s">
        <v>0</v>
      </c>
      <c r="BM4" s="1" t="s">
        <v>7</v>
      </c>
      <c r="BO4" s="5" t="s">
        <v>2</v>
      </c>
      <c r="BP4" s="5" t="s">
        <v>8</v>
      </c>
      <c r="BQ4" s="5" t="s">
        <v>3</v>
      </c>
      <c r="BR4" s="5" t="s">
        <v>4</v>
      </c>
      <c r="BS4" s="5" t="s">
        <v>6</v>
      </c>
      <c r="BT4" s="1" t="s">
        <v>21</v>
      </c>
      <c r="BU4" s="5" t="s">
        <v>0</v>
      </c>
      <c r="BV4" s="5" t="s">
        <v>7</v>
      </c>
      <c r="BX4" s="5" t="s">
        <v>2</v>
      </c>
      <c r="BY4" s="5" t="s">
        <v>8</v>
      </c>
      <c r="BZ4" s="5" t="s">
        <v>3</v>
      </c>
      <c r="CA4" s="5" t="s">
        <v>4</v>
      </c>
      <c r="CB4" s="5" t="s">
        <v>6</v>
      </c>
      <c r="CC4" s="13" t="s">
        <v>21</v>
      </c>
      <c r="CD4" s="5" t="s">
        <v>0</v>
      </c>
      <c r="CE4" s="5" t="s">
        <v>7</v>
      </c>
    </row>
    <row r="5" spans="2:83" x14ac:dyDescent="0.35">
      <c r="B5" s="1">
        <v>1</v>
      </c>
      <c r="D5" s="1">
        <f>Resultats!C$7</f>
        <v>30</v>
      </c>
      <c r="E5" s="1">
        <f>Resultats!E$7</f>
        <v>3</v>
      </c>
      <c r="F5" s="1">
        <v>7</v>
      </c>
      <c r="G5" s="1">
        <v>0</v>
      </c>
      <c r="H5" s="1" t="str">
        <f>CONCATENATE(DiaA[[#This Row],[Dia]],DiaA[[#This Row],[Mes]],DiaA[[#This Row],[Hora]],DiaA[[#This Row],[Min]])</f>
        <v>30370</v>
      </c>
      <c r="I5" s="1" t="str">
        <f>CONCATENATE(TEXT(DiaA[[#This Row],[Hora]],"00"),":",TEXT(DiaA[[#This Row],[Min]],"00"))</f>
        <v>07:00</v>
      </c>
      <c r="J5" s="1" t="str">
        <f>IFERROR(VLOOKUP(DiaA[[#This Row],[CONCATENA]],Dades[[#All],[Columna1]:[LAT]],3,FALSE),"")</f>
        <v/>
      </c>
      <c r="K5" s="1" t="str">
        <f>IFERROR(10^(DiaA[[#This Row],[LAT]]/10),"")</f>
        <v/>
      </c>
      <c r="M5" s="2">
        <f>Resultats!C$7</f>
        <v>30</v>
      </c>
      <c r="N5" s="2">
        <f>Resultats!E$7</f>
        <v>3</v>
      </c>
      <c r="O5" s="2">
        <v>21</v>
      </c>
      <c r="P5" s="2">
        <v>0</v>
      </c>
      <c r="Q5" s="1" t="str">
        <f>CONCATENATE(VespreA[[#This Row],[Dia]],VespreA[[#This Row],[Mes]],VespreA[[#This Row],[Hora]],VespreA[[#This Row],[Min]])</f>
        <v>303210</v>
      </c>
      <c r="R5" s="1" t="str">
        <f>CONCATENATE(TEXT(VespreA[[#This Row],[Hora]],"00"),":",TEXT(VespreA[[#This Row],[Min]],"00"))</f>
        <v>21:00</v>
      </c>
      <c r="S5" s="2" t="str">
        <f>IFERROR(VLOOKUP(VespreA[[#This Row],[CONCATENA]],Dades[[#All],[Columna1]:[LAT]],3,FALSE),"")</f>
        <v/>
      </c>
      <c r="T5" s="1" t="str">
        <f>IFERROR(10^(VespreA[[#This Row],[LAT]]/10),"")</f>
        <v/>
      </c>
      <c r="V5" s="4">
        <f>Resultats!C$7</f>
        <v>30</v>
      </c>
      <c r="W5" s="4">
        <f>Resultats!E$7</f>
        <v>3</v>
      </c>
      <c r="X5" s="4">
        <v>23</v>
      </c>
      <c r="Y5" s="4">
        <v>0</v>
      </c>
      <c r="Z5" s="4" t="str">
        <f>CONCATENATE(NitA[[#This Row],[Dia]],NitA[[#This Row],[Mes]],NitA[[#This Row],[Hora]],NitA[[#This Row],[Min]])</f>
        <v>303230</v>
      </c>
      <c r="AA5" s="4" t="str">
        <f>CONCATENATE(TEXT(NitA[[#This Row],[Hora]],"00"),":",TEXT(NitA[[#This Row],[Min]],"00"))</f>
        <v>23:00</v>
      </c>
      <c r="AB5" s="4" t="str">
        <f>IFERROR(VLOOKUP(NitA[[#This Row],[CONCATENA]],Dades[[#All],[Columna1]:[LAT]],3,FALSE),"")</f>
        <v/>
      </c>
      <c r="AC5" s="13" t="str">
        <f>IFERROR(10^(NitA[[#This Row],[LAT]]/10),"")</f>
        <v/>
      </c>
      <c r="AE5" s="1">
        <f>Resultats!C$22</f>
        <v>30</v>
      </c>
      <c r="AF5" s="1">
        <f>Resultats!E$22</f>
        <v>3</v>
      </c>
      <c r="AG5" s="1">
        <v>7</v>
      </c>
      <c r="AH5" s="1">
        <v>0</v>
      </c>
      <c r="AI5" s="1" t="str">
        <f>CONCATENATE(DiaB[[#This Row],[Dia]],DiaB[[#This Row],[Mes]],DiaB[[#This Row],[Hora]],DiaB[[#This Row],[Min]])</f>
        <v>30370</v>
      </c>
      <c r="AJ5" s="1" t="str">
        <f>CONCATENATE(TEXT(DiaB[[#This Row],[Hora]],"00"),":",TEXT(DiaB[[#This Row],[Min]],"00"))</f>
        <v>07:00</v>
      </c>
      <c r="AK5" s="1" t="str">
        <f>IFERROR(VLOOKUP(DiaB[[#This Row],[CONCATENA]],Dades[[#All],[Columna1]:[LAT]],3,FALSE),"")</f>
        <v/>
      </c>
      <c r="AL5" s="1" t="str">
        <f>IFERROR(10^(DiaB[[#This Row],[LAT]]/10),"")</f>
        <v/>
      </c>
      <c r="AN5" s="2">
        <f>Resultats!C$22</f>
        <v>30</v>
      </c>
      <c r="AO5" s="2">
        <f>Resultats!E$22</f>
        <v>3</v>
      </c>
      <c r="AP5" s="2">
        <v>21</v>
      </c>
      <c r="AQ5" s="2">
        <v>0</v>
      </c>
      <c r="AR5" s="1" t="str">
        <f>CONCATENATE(VespreB[[#This Row],[Dia]],VespreB[[#This Row],[Mes]],VespreB[[#This Row],[Hora]],VespreB[[#This Row],[Min]])</f>
        <v>303210</v>
      </c>
      <c r="AS5" s="1" t="str">
        <f>CONCATENATE(TEXT(VespreB[[#This Row],[Hora]],"00"),":",TEXT(VespreB[[#This Row],[Min]],"00"))</f>
        <v>21:00</v>
      </c>
      <c r="AT5" s="2" t="str">
        <f>IFERROR(VLOOKUP(VespreB[[#This Row],[CONCATENA]],Dades[[#All],[Columna1]:[LAT]],3,FALSE),"")</f>
        <v/>
      </c>
      <c r="AU5" s="1" t="str">
        <f>IFERROR(10^(VespreB[[#This Row],[LAT]]/10),"")</f>
        <v/>
      </c>
      <c r="AW5" s="4">
        <f>Resultats!C$22</f>
        <v>30</v>
      </c>
      <c r="AX5" s="4">
        <f>Resultats!E$22</f>
        <v>3</v>
      </c>
      <c r="AY5" s="4">
        <v>23</v>
      </c>
      <c r="AZ5" s="4">
        <v>0</v>
      </c>
      <c r="BA5" s="4" t="str">
        <f>CONCATENATE(NitB[[#This Row],[Dia]],NitB[[#This Row],[Mes]],NitB[[#This Row],[Hora]],NitB[[#This Row],[Min]])</f>
        <v>303230</v>
      </c>
      <c r="BB5" s="4" t="str">
        <f>CONCATENATE(TEXT(NitB[[#This Row],[Hora]],"00"),":",TEXT(NitB[[#This Row],[Min]],"00"))</f>
        <v>23:00</v>
      </c>
      <c r="BC5" s="4" t="str">
        <f>IFERROR(VLOOKUP(NitB[[#This Row],[CONCATENA]],Dades[[#All],[Columna1]:[LAT]],3,FALSE),"")</f>
        <v/>
      </c>
      <c r="BD5" s="6" t="str">
        <f>IFERROR(10^(NitB[[#This Row],[LAT]]/10),"")</f>
        <v/>
      </c>
      <c r="BF5" s="1">
        <f>Resultats!C$37</f>
        <v>30</v>
      </c>
      <c r="BG5" s="1">
        <f>Resultats!E$37</f>
        <v>3</v>
      </c>
      <c r="BH5" s="1">
        <v>7</v>
      </c>
      <c r="BI5" s="1">
        <v>0</v>
      </c>
      <c r="BJ5" s="1" t="str">
        <f>CONCATENATE(DiaC[[#This Row],[Dia]],DiaC[[#This Row],[Mes]],DiaC[[#This Row],[Hora]],DiaC[[#This Row],[Min]])</f>
        <v>30370</v>
      </c>
      <c r="BK5" s="1" t="str">
        <f>CONCATENATE(TEXT(DiaC[[#This Row],[Hora]],"00"),":",TEXT(DiaC[[#This Row],[Min]],"00"))</f>
        <v>07:00</v>
      </c>
      <c r="BL5" s="1" t="str">
        <f>IFERROR(VLOOKUP(DiaC[[#This Row],[CONCATENA]],Dades[[#All],[Columna1]:[LAT]],3,FALSE),"")</f>
        <v/>
      </c>
      <c r="BM5" s="1" t="str">
        <f>IFERROR(10^(DiaC[[#This Row],[LAT]]/10),"")</f>
        <v/>
      </c>
      <c r="BO5" s="2">
        <f>Resultats!C$37</f>
        <v>30</v>
      </c>
      <c r="BP5" s="2">
        <f>Resultats!E$37</f>
        <v>3</v>
      </c>
      <c r="BQ5" s="2">
        <v>21</v>
      </c>
      <c r="BR5" s="2">
        <v>0</v>
      </c>
      <c r="BS5" s="1" t="str">
        <f>CONCATENATE(VespreC[[#This Row],[Dia]],VespreC[[#This Row],[Mes]],VespreC[[#This Row],[Hora]],VespreC[[#This Row],[Min]])</f>
        <v>303210</v>
      </c>
      <c r="BT5" s="1" t="str">
        <f>CONCATENATE(TEXT(VespreC[[#This Row],[Hora]],"00"),":",TEXT(VespreC[[#This Row],[Min]],"00"))</f>
        <v>21:00</v>
      </c>
      <c r="BU5" s="2" t="str">
        <f>IFERROR(VLOOKUP(VespreC[[#This Row],[CONCATENA]],Dades[[#All],[Columna1]:[LAT]],3,FALSE),"")</f>
        <v/>
      </c>
      <c r="BV5" s="1" t="str">
        <f>IFERROR(10^(VespreC[[#This Row],[LAT]]/10),"")</f>
        <v/>
      </c>
      <c r="BX5" s="4">
        <f>Resultats!C$37</f>
        <v>30</v>
      </c>
      <c r="BY5" s="4">
        <f>Resultats!E$37</f>
        <v>3</v>
      </c>
      <c r="BZ5" s="4">
        <v>23</v>
      </c>
      <c r="CA5" s="4">
        <v>0</v>
      </c>
      <c r="CB5" s="4" t="str">
        <f>CONCATENATE(NitC[[#This Row],[Dia]],NitC[[#This Row],[Mes]],NitC[[#This Row],[Hora]],NitC[[#This Row],[Min]])</f>
        <v>303230</v>
      </c>
      <c r="CC5" s="4" t="str">
        <f>CONCATENATE(TEXT(NitC[[#This Row],[Hora]],"00"),":",TEXT(NitC[[#This Row],[Min]],"00"))</f>
        <v>23:00</v>
      </c>
      <c r="CD5" s="4" t="str">
        <f>IFERROR(VLOOKUP(NitC[[#This Row],[CONCATENA]],Dades[[#All],[Columna1]:[LAT]],3,FALSE),"")</f>
        <v/>
      </c>
      <c r="CE5" s="13" t="str">
        <f>IFERROR(10^(NitC[[#This Row],[LAT]]/10),"")</f>
        <v/>
      </c>
    </row>
    <row r="6" spans="2:83" x14ac:dyDescent="0.35">
      <c r="B6" s="1">
        <v>2</v>
      </c>
      <c r="D6" s="1">
        <f>Resultats!C$7</f>
        <v>30</v>
      </c>
      <c r="E6" s="1">
        <f>Resultats!E$7</f>
        <v>3</v>
      </c>
      <c r="F6" s="1">
        <v>7</v>
      </c>
      <c r="G6" s="1">
        <v>1</v>
      </c>
      <c r="H6" s="1" t="str">
        <f>CONCATENATE(DiaA[[#This Row],[Dia]],DiaA[[#This Row],[Mes]],DiaA[[#This Row],[Hora]],DiaA[[#This Row],[Min]])</f>
        <v>30371</v>
      </c>
      <c r="I6" s="1" t="str">
        <f>CONCATENATE(TEXT(DiaA[[#This Row],[Hora]],"00"),":",TEXT(DiaA[[#This Row],[Min]],"00"))</f>
        <v>07:01</v>
      </c>
      <c r="J6" s="1" t="str">
        <f>IFERROR(VLOOKUP(DiaA[[#This Row],[CONCATENA]],Dades[[#All],[Columna1]:[LAT]],3,FALSE),"")</f>
        <v/>
      </c>
      <c r="K6" s="1" t="str">
        <f>IFERROR(10^(DiaA[[#This Row],[LAT]]/10),"")</f>
        <v/>
      </c>
      <c r="M6" s="2">
        <f>Resultats!C$7</f>
        <v>30</v>
      </c>
      <c r="N6" s="2">
        <f>Resultats!E$7</f>
        <v>3</v>
      </c>
      <c r="O6" s="2">
        <v>21</v>
      </c>
      <c r="P6" s="2">
        <v>1</v>
      </c>
      <c r="Q6" s="2" t="str">
        <f>CONCATENATE(VespreA[[#This Row],[Dia]],VespreA[[#This Row],[Mes]],VespreA[[#This Row],[Hora]],VespreA[[#This Row],[Min]])</f>
        <v>303211</v>
      </c>
      <c r="R6" s="2" t="str">
        <f>CONCATENATE(TEXT(VespreA[[#This Row],[Hora]],"00"),":",TEXT(VespreA[[#This Row],[Min]],"00"))</f>
        <v>21:01</v>
      </c>
      <c r="S6" s="2" t="str">
        <f>IFERROR(VLOOKUP(VespreA[[#This Row],[CONCATENA]],Dades[[#All],[Columna1]:[LAT]],3,FALSE),"")</f>
        <v/>
      </c>
      <c r="T6" s="4" t="str">
        <f>IFERROR(10^(VespreA[[#This Row],[LAT]]/10),"")</f>
        <v/>
      </c>
      <c r="V6" s="4">
        <f>Resultats!C$7</f>
        <v>30</v>
      </c>
      <c r="W6" s="4">
        <f>Resultats!E$7</f>
        <v>3</v>
      </c>
      <c r="X6" s="4">
        <v>23</v>
      </c>
      <c r="Y6" s="4">
        <v>1</v>
      </c>
      <c r="Z6" s="4" t="str">
        <f>CONCATENATE(NitA[[#This Row],[Dia]],NitA[[#This Row],[Mes]],NitA[[#This Row],[Hora]],NitA[[#This Row],[Min]])</f>
        <v>303231</v>
      </c>
      <c r="AA6" s="4" t="str">
        <f>CONCATENATE(TEXT(NitA[[#This Row],[Hora]],"00"),":",TEXT(NitA[[#This Row],[Min]],"00"))</f>
        <v>23:01</v>
      </c>
      <c r="AB6" s="4" t="str">
        <f>IFERROR(VLOOKUP(NitA[[#This Row],[CONCATENA]],Dades[[#All],[Columna1]:[LAT]],3,FALSE),"")</f>
        <v/>
      </c>
      <c r="AC6" s="12" t="str">
        <f>IFERROR(10^(NitA[[#This Row],[LAT]]/10),"")</f>
        <v/>
      </c>
      <c r="AE6" s="1">
        <f>Resultats!C$22</f>
        <v>30</v>
      </c>
      <c r="AF6" s="1">
        <f>Resultats!E$22</f>
        <v>3</v>
      </c>
      <c r="AG6" s="1">
        <v>7</v>
      </c>
      <c r="AH6" s="1">
        <v>1</v>
      </c>
      <c r="AI6" s="1" t="str">
        <f>CONCATENATE(DiaB[[#This Row],[Dia]],DiaB[[#This Row],[Mes]],DiaB[[#This Row],[Hora]],DiaB[[#This Row],[Min]])</f>
        <v>30371</v>
      </c>
      <c r="AJ6" s="1" t="str">
        <f>CONCATENATE(TEXT(DiaB[[#This Row],[Hora]],"00"),":",TEXT(DiaB[[#This Row],[Min]],"00"))</f>
        <v>07:01</v>
      </c>
      <c r="AK6" s="1" t="str">
        <f>IFERROR(VLOOKUP(DiaB[[#This Row],[CONCATENA]],Dades[[#All],[Columna1]:[LAT]],3,FALSE),"")</f>
        <v/>
      </c>
      <c r="AL6" s="1" t="str">
        <f>IFERROR(10^(DiaB[[#This Row],[LAT]]/10),"")</f>
        <v/>
      </c>
      <c r="AN6" s="2">
        <f>Resultats!C$22</f>
        <v>30</v>
      </c>
      <c r="AO6" s="2">
        <f>Resultats!E$22</f>
        <v>3</v>
      </c>
      <c r="AP6" s="2">
        <v>21</v>
      </c>
      <c r="AQ6" s="2">
        <v>1</v>
      </c>
      <c r="AR6" s="2" t="str">
        <f>CONCATENATE(VespreB[[#This Row],[Dia]],VespreB[[#This Row],[Mes]],VespreB[[#This Row],[Hora]],VespreB[[#This Row],[Min]])</f>
        <v>303211</v>
      </c>
      <c r="AS6" s="2" t="str">
        <f>CONCATENATE(TEXT(VespreB[[#This Row],[Hora]],"00"),":",TEXT(VespreB[[#This Row],[Min]],"00"))</f>
        <v>21:01</v>
      </c>
      <c r="AT6" s="2" t="str">
        <f>IFERROR(VLOOKUP(VespreB[[#This Row],[CONCATENA]],Dades[[#All],[Columna1]:[LAT]],3,FALSE),"")</f>
        <v/>
      </c>
      <c r="AU6" s="4" t="str">
        <f>IFERROR(10^(VespreB[[#This Row],[LAT]]/10),"")</f>
        <v/>
      </c>
      <c r="AW6" s="4">
        <f>Resultats!C$22</f>
        <v>30</v>
      </c>
      <c r="AX6" s="4">
        <f>Resultats!E$22</f>
        <v>3</v>
      </c>
      <c r="AY6" s="4">
        <v>23</v>
      </c>
      <c r="AZ6" s="4">
        <v>1</v>
      </c>
      <c r="BA6" s="4" t="str">
        <f>CONCATENATE(NitB[[#This Row],[Dia]],NitB[[#This Row],[Mes]],NitB[[#This Row],[Hora]],NitB[[#This Row],[Min]])</f>
        <v>303231</v>
      </c>
      <c r="BB6" s="4" t="str">
        <f>CONCATENATE(TEXT(NitB[[#This Row],[Hora]],"00"),":",TEXT(NitB[[#This Row],[Min]],"00"))</f>
        <v>23:01</v>
      </c>
      <c r="BC6" s="4" t="str">
        <f>IFERROR(VLOOKUP(NitB[[#This Row],[CONCATENA]],Dades[[#All],[Columna1]:[LAT]],3,FALSE),"")</f>
        <v/>
      </c>
      <c r="BD6" s="12" t="str">
        <f>IFERROR(10^(NitB[[#This Row],[LAT]]/10),"")</f>
        <v/>
      </c>
      <c r="BF6" s="1">
        <f>Resultats!C$37</f>
        <v>30</v>
      </c>
      <c r="BG6" s="1">
        <f>Resultats!E$37</f>
        <v>3</v>
      </c>
      <c r="BH6" s="1">
        <v>7</v>
      </c>
      <c r="BI6" s="1">
        <v>1</v>
      </c>
      <c r="BJ6" s="1" t="str">
        <f>CONCATENATE(DiaC[[#This Row],[Dia]],DiaC[[#This Row],[Mes]],DiaC[[#This Row],[Hora]],DiaC[[#This Row],[Min]])</f>
        <v>30371</v>
      </c>
      <c r="BK6" s="1" t="str">
        <f>CONCATENATE(TEXT(DiaC[[#This Row],[Hora]],"00"),":",TEXT(DiaC[[#This Row],[Min]],"00"))</f>
        <v>07:01</v>
      </c>
      <c r="BL6" s="1" t="str">
        <f>IFERROR(VLOOKUP(DiaC[[#This Row],[CONCATENA]],Dades[[#All],[Columna1]:[LAT]],3,FALSE),"")</f>
        <v/>
      </c>
      <c r="BM6" s="1" t="str">
        <f>IFERROR(10^(DiaC[[#This Row],[LAT]]/10),"")</f>
        <v/>
      </c>
      <c r="BO6" s="2">
        <f>Resultats!C$37</f>
        <v>30</v>
      </c>
      <c r="BP6" s="2">
        <f>Resultats!E$37</f>
        <v>3</v>
      </c>
      <c r="BQ6" s="2">
        <v>21</v>
      </c>
      <c r="BR6" s="2">
        <v>1</v>
      </c>
      <c r="BS6" s="2" t="str">
        <f>CONCATENATE(VespreC[[#This Row],[Dia]],VespreC[[#This Row],[Mes]],VespreC[[#This Row],[Hora]],VespreC[[#This Row],[Min]])</f>
        <v>303211</v>
      </c>
      <c r="BT6" s="2" t="str">
        <f>CONCATENATE(TEXT(VespreC[[#This Row],[Hora]],"00"),":",TEXT(VespreC[[#This Row],[Min]],"00"))</f>
        <v>21:01</v>
      </c>
      <c r="BU6" s="2" t="str">
        <f>IFERROR(VLOOKUP(VespreC[[#This Row],[CONCATENA]],Dades[[#All],[Columna1]:[LAT]],3,FALSE),"")</f>
        <v/>
      </c>
      <c r="BV6" s="4" t="str">
        <f>IFERROR(10^(VespreC[[#This Row],[LAT]]/10),"")</f>
        <v/>
      </c>
      <c r="BX6" s="4">
        <f>Resultats!C$37</f>
        <v>30</v>
      </c>
      <c r="BY6" s="4">
        <f>Resultats!E$37</f>
        <v>3</v>
      </c>
      <c r="BZ6" s="4">
        <v>23</v>
      </c>
      <c r="CA6" s="4">
        <v>1</v>
      </c>
      <c r="CB6" s="4" t="str">
        <f>CONCATENATE(NitC[[#This Row],[Dia]],NitC[[#This Row],[Mes]],NitC[[#This Row],[Hora]],NitC[[#This Row],[Min]])</f>
        <v>303231</v>
      </c>
      <c r="CC6" s="4" t="str">
        <f>CONCATENATE(TEXT(NitC[[#This Row],[Hora]],"00"),":",TEXT(NitC[[#This Row],[Min]],"00"))</f>
        <v>23:01</v>
      </c>
      <c r="CD6" s="4" t="str">
        <f>IFERROR(VLOOKUP(NitC[[#This Row],[CONCATENA]],Dades[[#All],[Columna1]:[LAT]],3,FALSE),"")</f>
        <v/>
      </c>
      <c r="CE6" s="12" t="str">
        <f>IFERROR(10^(NitC[[#This Row],[LAT]]/10),"")</f>
        <v/>
      </c>
    </row>
    <row r="7" spans="2:83" x14ac:dyDescent="0.35">
      <c r="B7" s="1">
        <v>3</v>
      </c>
      <c r="D7" s="1">
        <f>Resultats!C$7</f>
        <v>30</v>
      </c>
      <c r="E7" s="1">
        <f>Resultats!E$7</f>
        <v>3</v>
      </c>
      <c r="F7" s="1">
        <v>7</v>
      </c>
      <c r="G7" s="1">
        <v>2</v>
      </c>
      <c r="H7" s="1" t="str">
        <f>CONCATENATE(DiaA[[#This Row],[Dia]],DiaA[[#This Row],[Mes]],DiaA[[#This Row],[Hora]],DiaA[[#This Row],[Min]])</f>
        <v>30372</v>
      </c>
      <c r="I7" s="1" t="str">
        <f>CONCATENATE(TEXT(DiaA[[#This Row],[Hora]],"00"),":",TEXT(DiaA[[#This Row],[Min]],"00"))</f>
        <v>07:02</v>
      </c>
      <c r="J7" s="1" t="str">
        <f>IFERROR(VLOOKUP(DiaA[[#This Row],[CONCATENA]],Dades[[#All],[Columna1]:[LAT]],3,FALSE),"")</f>
        <v/>
      </c>
      <c r="K7" s="1" t="str">
        <f>IFERROR(10^(DiaA[[#This Row],[LAT]]/10),"")</f>
        <v/>
      </c>
      <c r="M7" s="2">
        <f>Resultats!C$7</f>
        <v>30</v>
      </c>
      <c r="N7" s="2">
        <f>Resultats!E$7</f>
        <v>3</v>
      </c>
      <c r="O7" s="2">
        <v>21</v>
      </c>
      <c r="P7" s="2">
        <v>2</v>
      </c>
      <c r="Q7" s="2" t="str">
        <f>CONCATENATE(VespreA[[#This Row],[Dia]],VespreA[[#This Row],[Mes]],VespreA[[#This Row],[Hora]],VespreA[[#This Row],[Min]])</f>
        <v>303212</v>
      </c>
      <c r="R7" s="2" t="str">
        <f>CONCATENATE(TEXT(VespreA[[#This Row],[Hora]],"00"),":",TEXT(VespreA[[#This Row],[Min]],"00"))</f>
        <v>21:02</v>
      </c>
      <c r="S7" s="2" t="str">
        <f>IFERROR(VLOOKUP(VespreA[[#This Row],[CONCATENA]],Dades[[#All],[Columna1]:[LAT]],3,FALSE),"")</f>
        <v/>
      </c>
      <c r="T7" s="4" t="str">
        <f>IFERROR(10^(VespreA[[#This Row],[LAT]]/10),"")</f>
        <v/>
      </c>
      <c r="V7" s="4">
        <f>Resultats!C$7</f>
        <v>30</v>
      </c>
      <c r="W7" s="4">
        <f>Resultats!E$7</f>
        <v>3</v>
      </c>
      <c r="X7" s="4">
        <v>23</v>
      </c>
      <c r="Y7" s="4">
        <v>2</v>
      </c>
      <c r="Z7" s="4" t="str">
        <f>CONCATENATE(NitA[[#This Row],[Dia]],NitA[[#This Row],[Mes]],NitA[[#This Row],[Hora]],NitA[[#This Row],[Min]])</f>
        <v>303232</v>
      </c>
      <c r="AA7" s="4" t="str">
        <f>CONCATENATE(TEXT(NitA[[#This Row],[Hora]],"00"),":",TEXT(NitA[[#This Row],[Min]],"00"))</f>
        <v>23:02</v>
      </c>
      <c r="AB7" s="4" t="str">
        <f>IFERROR(VLOOKUP(NitA[[#This Row],[CONCATENA]],Dades[[#All],[Columna1]:[LAT]],3,FALSE),"")</f>
        <v/>
      </c>
      <c r="AC7" s="12" t="str">
        <f>IFERROR(10^(NitA[[#This Row],[LAT]]/10),"")</f>
        <v/>
      </c>
      <c r="AE7" s="1">
        <f>Resultats!C$22</f>
        <v>30</v>
      </c>
      <c r="AF7" s="1">
        <f>Resultats!E$22</f>
        <v>3</v>
      </c>
      <c r="AG7" s="1">
        <v>7</v>
      </c>
      <c r="AH7" s="1">
        <v>2</v>
      </c>
      <c r="AI7" s="1" t="str">
        <f>CONCATENATE(DiaB[[#This Row],[Dia]],DiaB[[#This Row],[Mes]],DiaB[[#This Row],[Hora]],DiaB[[#This Row],[Min]])</f>
        <v>30372</v>
      </c>
      <c r="AJ7" s="1" t="str">
        <f>CONCATENATE(TEXT(DiaB[[#This Row],[Hora]],"00"),":",TEXT(DiaB[[#This Row],[Min]],"00"))</f>
        <v>07:02</v>
      </c>
      <c r="AK7" s="1" t="str">
        <f>IFERROR(VLOOKUP(DiaB[[#This Row],[CONCATENA]],Dades[[#All],[Columna1]:[LAT]],3,FALSE),"")</f>
        <v/>
      </c>
      <c r="AL7" s="1" t="str">
        <f>IFERROR(10^(DiaB[[#This Row],[LAT]]/10),"")</f>
        <v/>
      </c>
      <c r="AN7" s="2">
        <f>Resultats!C$22</f>
        <v>30</v>
      </c>
      <c r="AO7" s="2">
        <f>Resultats!E$22</f>
        <v>3</v>
      </c>
      <c r="AP7" s="2">
        <v>21</v>
      </c>
      <c r="AQ7" s="2">
        <v>2</v>
      </c>
      <c r="AR7" s="2" t="str">
        <f>CONCATENATE(VespreB[[#This Row],[Dia]],VespreB[[#This Row],[Mes]],VespreB[[#This Row],[Hora]],VespreB[[#This Row],[Min]])</f>
        <v>303212</v>
      </c>
      <c r="AS7" s="2" t="str">
        <f>CONCATENATE(TEXT(VespreB[[#This Row],[Hora]],"00"),":",TEXT(VespreB[[#This Row],[Min]],"00"))</f>
        <v>21:02</v>
      </c>
      <c r="AT7" s="2" t="str">
        <f>IFERROR(VLOOKUP(VespreB[[#This Row],[CONCATENA]],Dades[[#All],[Columna1]:[LAT]],3,FALSE),"")</f>
        <v/>
      </c>
      <c r="AU7" s="4" t="str">
        <f>IFERROR(10^(VespreB[[#This Row],[LAT]]/10),"")</f>
        <v/>
      </c>
      <c r="AW7" s="4">
        <f>Resultats!C$22</f>
        <v>30</v>
      </c>
      <c r="AX7" s="4">
        <f>Resultats!E$22</f>
        <v>3</v>
      </c>
      <c r="AY7" s="4">
        <v>23</v>
      </c>
      <c r="AZ7" s="4">
        <v>2</v>
      </c>
      <c r="BA7" s="4" t="str">
        <f>CONCATENATE(NitB[[#This Row],[Dia]],NitB[[#This Row],[Mes]],NitB[[#This Row],[Hora]],NitB[[#This Row],[Min]])</f>
        <v>303232</v>
      </c>
      <c r="BB7" s="4" t="str">
        <f>CONCATENATE(TEXT(NitB[[#This Row],[Hora]],"00"),":",TEXT(NitB[[#This Row],[Min]],"00"))</f>
        <v>23:02</v>
      </c>
      <c r="BC7" s="4" t="str">
        <f>IFERROR(VLOOKUP(NitB[[#This Row],[CONCATENA]],Dades[[#All],[Columna1]:[LAT]],3,FALSE),"")</f>
        <v/>
      </c>
      <c r="BD7" s="12" t="str">
        <f>IFERROR(10^(NitB[[#This Row],[LAT]]/10),"")</f>
        <v/>
      </c>
      <c r="BF7" s="1">
        <f>Resultats!C$37</f>
        <v>30</v>
      </c>
      <c r="BG7" s="1">
        <f>Resultats!E$37</f>
        <v>3</v>
      </c>
      <c r="BH7" s="1">
        <v>7</v>
      </c>
      <c r="BI7" s="1">
        <v>2</v>
      </c>
      <c r="BJ7" s="1" t="str">
        <f>CONCATENATE(DiaC[[#This Row],[Dia]],DiaC[[#This Row],[Mes]],DiaC[[#This Row],[Hora]],DiaC[[#This Row],[Min]])</f>
        <v>30372</v>
      </c>
      <c r="BK7" s="1" t="str">
        <f>CONCATENATE(TEXT(DiaC[[#This Row],[Hora]],"00"),":",TEXT(DiaC[[#This Row],[Min]],"00"))</f>
        <v>07:02</v>
      </c>
      <c r="BL7" s="1" t="str">
        <f>IFERROR(VLOOKUP(DiaC[[#This Row],[CONCATENA]],Dades[[#All],[Columna1]:[LAT]],3,FALSE),"")</f>
        <v/>
      </c>
      <c r="BM7" s="1" t="str">
        <f>IFERROR(10^(DiaC[[#This Row],[LAT]]/10),"")</f>
        <v/>
      </c>
      <c r="BO7" s="2">
        <f>Resultats!C$37</f>
        <v>30</v>
      </c>
      <c r="BP7" s="2">
        <f>Resultats!E$37</f>
        <v>3</v>
      </c>
      <c r="BQ7" s="2">
        <v>21</v>
      </c>
      <c r="BR7" s="2">
        <v>2</v>
      </c>
      <c r="BS7" s="2" t="str">
        <f>CONCATENATE(VespreC[[#This Row],[Dia]],VespreC[[#This Row],[Mes]],VespreC[[#This Row],[Hora]],VespreC[[#This Row],[Min]])</f>
        <v>303212</v>
      </c>
      <c r="BT7" s="2" t="str">
        <f>CONCATENATE(TEXT(VespreC[[#This Row],[Hora]],"00"),":",TEXT(VespreC[[#This Row],[Min]],"00"))</f>
        <v>21:02</v>
      </c>
      <c r="BU7" s="2" t="str">
        <f>IFERROR(VLOOKUP(VespreC[[#This Row],[CONCATENA]],Dades[[#All],[Columna1]:[LAT]],3,FALSE),"")</f>
        <v/>
      </c>
      <c r="BV7" s="4" t="str">
        <f>IFERROR(10^(VespreC[[#This Row],[LAT]]/10),"")</f>
        <v/>
      </c>
      <c r="BX7" s="4">
        <f>Resultats!C$37</f>
        <v>30</v>
      </c>
      <c r="BY7" s="4">
        <f>Resultats!E$37</f>
        <v>3</v>
      </c>
      <c r="BZ7" s="4">
        <v>23</v>
      </c>
      <c r="CA7" s="4">
        <v>2</v>
      </c>
      <c r="CB7" s="4" t="str">
        <f>CONCATENATE(NitC[[#This Row],[Dia]],NitC[[#This Row],[Mes]],NitC[[#This Row],[Hora]],NitC[[#This Row],[Min]])</f>
        <v>303232</v>
      </c>
      <c r="CC7" s="4" t="str">
        <f>CONCATENATE(TEXT(NitC[[#This Row],[Hora]],"00"),":",TEXT(NitC[[#This Row],[Min]],"00"))</f>
        <v>23:02</v>
      </c>
      <c r="CD7" s="4" t="str">
        <f>IFERROR(VLOOKUP(NitC[[#This Row],[CONCATENA]],Dades[[#All],[Columna1]:[LAT]],3,FALSE),"")</f>
        <v/>
      </c>
      <c r="CE7" s="12" t="str">
        <f>IFERROR(10^(NitC[[#This Row],[LAT]]/10),"")</f>
        <v/>
      </c>
    </row>
    <row r="8" spans="2:83" x14ac:dyDescent="0.35">
      <c r="B8" s="1">
        <v>4</v>
      </c>
      <c r="D8" s="1">
        <f>Resultats!C$7</f>
        <v>30</v>
      </c>
      <c r="E8" s="1">
        <f>Resultats!E$7</f>
        <v>3</v>
      </c>
      <c r="F8" s="1">
        <v>7</v>
      </c>
      <c r="G8" s="1">
        <v>3</v>
      </c>
      <c r="H8" s="1" t="str">
        <f>CONCATENATE(DiaA[[#This Row],[Dia]],DiaA[[#This Row],[Mes]],DiaA[[#This Row],[Hora]],DiaA[[#This Row],[Min]])</f>
        <v>30373</v>
      </c>
      <c r="I8" s="1" t="str">
        <f>CONCATENATE(TEXT(DiaA[[#This Row],[Hora]],"00"),":",TEXT(DiaA[[#This Row],[Min]],"00"))</f>
        <v>07:03</v>
      </c>
      <c r="J8" s="1" t="str">
        <f>IFERROR(VLOOKUP(DiaA[[#This Row],[CONCATENA]],Dades[[#All],[Columna1]:[LAT]],3,FALSE),"")</f>
        <v/>
      </c>
      <c r="K8" s="1" t="str">
        <f>IFERROR(10^(DiaA[[#This Row],[LAT]]/10),"")</f>
        <v/>
      </c>
      <c r="M8" s="2">
        <f>Resultats!C$7</f>
        <v>30</v>
      </c>
      <c r="N8" s="2">
        <f>Resultats!E$7</f>
        <v>3</v>
      </c>
      <c r="O8" s="2">
        <v>21</v>
      </c>
      <c r="P8" s="2">
        <v>3</v>
      </c>
      <c r="Q8" s="2" t="str">
        <f>CONCATENATE(VespreA[[#This Row],[Dia]],VespreA[[#This Row],[Mes]],VespreA[[#This Row],[Hora]],VespreA[[#This Row],[Min]])</f>
        <v>303213</v>
      </c>
      <c r="R8" s="2" t="str">
        <f>CONCATENATE(TEXT(VespreA[[#This Row],[Hora]],"00"),":",TEXT(VespreA[[#This Row],[Min]],"00"))</f>
        <v>21:03</v>
      </c>
      <c r="S8" s="2" t="str">
        <f>IFERROR(VLOOKUP(VespreA[[#This Row],[CONCATENA]],Dades[[#All],[Columna1]:[LAT]],3,FALSE),"")</f>
        <v/>
      </c>
      <c r="T8" s="4" t="str">
        <f>IFERROR(10^(VespreA[[#This Row],[LAT]]/10),"")</f>
        <v/>
      </c>
      <c r="V8" s="4">
        <f>Resultats!C$7</f>
        <v>30</v>
      </c>
      <c r="W8" s="4">
        <f>Resultats!E$7</f>
        <v>3</v>
      </c>
      <c r="X8" s="4">
        <v>23</v>
      </c>
      <c r="Y8" s="4">
        <v>3</v>
      </c>
      <c r="Z8" s="4" t="str">
        <f>CONCATENATE(NitA[[#This Row],[Dia]],NitA[[#This Row],[Mes]],NitA[[#This Row],[Hora]],NitA[[#This Row],[Min]])</f>
        <v>303233</v>
      </c>
      <c r="AA8" s="4" t="str">
        <f>CONCATENATE(TEXT(NitA[[#This Row],[Hora]],"00"),":",TEXT(NitA[[#This Row],[Min]],"00"))</f>
        <v>23:03</v>
      </c>
      <c r="AB8" s="4" t="str">
        <f>IFERROR(VLOOKUP(NitA[[#This Row],[CONCATENA]],Dades[[#All],[Columna1]:[LAT]],3,FALSE),"")</f>
        <v/>
      </c>
      <c r="AC8" s="12" t="str">
        <f>IFERROR(10^(NitA[[#This Row],[LAT]]/10),"")</f>
        <v/>
      </c>
      <c r="AE8" s="1">
        <f>Resultats!C$22</f>
        <v>30</v>
      </c>
      <c r="AF8" s="1">
        <f>Resultats!E$22</f>
        <v>3</v>
      </c>
      <c r="AG8" s="1">
        <v>7</v>
      </c>
      <c r="AH8" s="1">
        <v>3</v>
      </c>
      <c r="AI8" s="1" t="str">
        <f>CONCATENATE(DiaB[[#This Row],[Dia]],DiaB[[#This Row],[Mes]],DiaB[[#This Row],[Hora]],DiaB[[#This Row],[Min]])</f>
        <v>30373</v>
      </c>
      <c r="AJ8" s="1" t="str">
        <f>CONCATENATE(TEXT(DiaB[[#This Row],[Hora]],"00"),":",TEXT(DiaB[[#This Row],[Min]],"00"))</f>
        <v>07:03</v>
      </c>
      <c r="AK8" s="1" t="str">
        <f>IFERROR(VLOOKUP(DiaB[[#This Row],[CONCATENA]],Dades[[#All],[Columna1]:[LAT]],3,FALSE),"")</f>
        <v/>
      </c>
      <c r="AL8" s="1" t="str">
        <f>IFERROR(10^(DiaB[[#This Row],[LAT]]/10),"")</f>
        <v/>
      </c>
      <c r="AN8" s="2">
        <f>Resultats!C$22</f>
        <v>30</v>
      </c>
      <c r="AO8" s="2">
        <f>Resultats!E$22</f>
        <v>3</v>
      </c>
      <c r="AP8" s="2">
        <v>21</v>
      </c>
      <c r="AQ8" s="2">
        <v>3</v>
      </c>
      <c r="AR8" s="2" t="str">
        <f>CONCATENATE(VespreB[[#This Row],[Dia]],VespreB[[#This Row],[Mes]],VespreB[[#This Row],[Hora]],VespreB[[#This Row],[Min]])</f>
        <v>303213</v>
      </c>
      <c r="AS8" s="2" t="str">
        <f>CONCATENATE(TEXT(VespreB[[#This Row],[Hora]],"00"),":",TEXT(VespreB[[#This Row],[Min]],"00"))</f>
        <v>21:03</v>
      </c>
      <c r="AT8" s="2" t="str">
        <f>IFERROR(VLOOKUP(VespreB[[#This Row],[CONCATENA]],Dades[[#All],[Columna1]:[LAT]],3,FALSE),"")</f>
        <v/>
      </c>
      <c r="AU8" s="4" t="str">
        <f>IFERROR(10^(VespreB[[#This Row],[LAT]]/10),"")</f>
        <v/>
      </c>
      <c r="AW8" s="4">
        <f>Resultats!C$22</f>
        <v>30</v>
      </c>
      <c r="AX8" s="4">
        <f>Resultats!E$22</f>
        <v>3</v>
      </c>
      <c r="AY8" s="4">
        <v>23</v>
      </c>
      <c r="AZ8" s="4">
        <v>3</v>
      </c>
      <c r="BA8" s="4" t="str">
        <f>CONCATENATE(NitB[[#This Row],[Dia]],NitB[[#This Row],[Mes]],NitB[[#This Row],[Hora]],NitB[[#This Row],[Min]])</f>
        <v>303233</v>
      </c>
      <c r="BB8" s="4" t="str">
        <f>CONCATENATE(TEXT(NitB[[#This Row],[Hora]],"00"),":",TEXT(NitB[[#This Row],[Min]],"00"))</f>
        <v>23:03</v>
      </c>
      <c r="BC8" s="4" t="str">
        <f>IFERROR(VLOOKUP(NitB[[#This Row],[CONCATENA]],Dades[[#All],[Columna1]:[LAT]],3,FALSE),"")</f>
        <v/>
      </c>
      <c r="BD8" s="12" t="str">
        <f>IFERROR(10^(NitB[[#This Row],[LAT]]/10),"")</f>
        <v/>
      </c>
      <c r="BF8" s="1">
        <f>Resultats!C$37</f>
        <v>30</v>
      </c>
      <c r="BG8" s="1">
        <f>Resultats!E$37</f>
        <v>3</v>
      </c>
      <c r="BH8" s="1">
        <v>7</v>
      </c>
      <c r="BI8" s="1">
        <v>3</v>
      </c>
      <c r="BJ8" s="1" t="str">
        <f>CONCATENATE(DiaC[[#This Row],[Dia]],DiaC[[#This Row],[Mes]],DiaC[[#This Row],[Hora]],DiaC[[#This Row],[Min]])</f>
        <v>30373</v>
      </c>
      <c r="BK8" s="1" t="str">
        <f>CONCATENATE(TEXT(DiaC[[#This Row],[Hora]],"00"),":",TEXT(DiaC[[#This Row],[Min]],"00"))</f>
        <v>07:03</v>
      </c>
      <c r="BL8" s="1" t="str">
        <f>IFERROR(VLOOKUP(DiaC[[#This Row],[CONCATENA]],Dades[[#All],[Columna1]:[LAT]],3,FALSE),"")</f>
        <v/>
      </c>
      <c r="BM8" s="1" t="str">
        <f>IFERROR(10^(DiaC[[#This Row],[LAT]]/10),"")</f>
        <v/>
      </c>
      <c r="BO8" s="2">
        <f>Resultats!C$37</f>
        <v>30</v>
      </c>
      <c r="BP8" s="2">
        <f>Resultats!E$37</f>
        <v>3</v>
      </c>
      <c r="BQ8" s="2">
        <v>21</v>
      </c>
      <c r="BR8" s="2">
        <v>3</v>
      </c>
      <c r="BS8" s="2" t="str">
        <f>CONCATENATE(VespreC[[#This Row],[Dia]],VespreC[[#This Row],[Mes]],VespreC[[#This Row],[Hora]],VespreC[[#This Row],[Min]])</f>
        <v>303213</v>
      </c>
      <c r="BT8" s="2" t="str">
        <f>CONCATENATE(TEXT(VespreC[[#This Row],[Hora]],"00"),":",TEXT(VespreC[[#This Row],[Min]],"00"))</f>
        <v>21:03</v>
      </c>
      <c r="BU8" s="2" t="str">
        <f>IFERROR(VLOOKUP(VespreC[[#This Row],[CONCATENA]],Dades[[#All],[Columna1]:[LAT]],3,FALSE),"")</f>
        <v/>
      </c>
      <c r="BV8" s="4" t="str">
        <f>IFERROR(10^(VespreC[[#This Row],[LAT]]/10),"")</f>
        <v/>
      </c>
      <c r="BX8" s="4">
        <f>Resultats!C$37</f>
        <v>30</v>
      </c>
      <c r="BY8" s="4">
        <f>Resultats!E$37</f>
        <v>3</v>
      </c>
      <c r="BZ8" s="4">
        <v>23</v>
      </c>
      <c r="CA8" s="4">
        <v>3</v>
      </c>
      <c r="CB8" s="4" t="str">
        <f>CONCATENATE(NitC[[#This Row],[Dia]],NitC[[#This Row],[Mes]],NitC[[#This Row],[Hora]],NitC[[#This Row],[Min]])</f>
        <v>303233</v>
      </c>
      <c r="CC8" s="4" t="str">
        <f>CONCATENATE(TEXT(NitC[[#This Row],[Hora]],"00"),":",TEXT(NitC[[#This Row],[Min]],"00"))</f>
        <v>23:03</v>
      </c>
      <c r="CD8" s="4" t="str">
        <f>IFERROR(VLOOKUP(NitC[[#This Row],[CONCATENA]],Dades[[#All],[Columna1]:[LAT]],3,FALSE),"")</f>
        <v/>
      </c>
      <c r="CE8" s="12" t="str">
        <f>IFERROR(10^(NitC[[#This Row],[LAT]]/10),"")</f>
        <v/>
      </c>
    </row>
    <row r="9" spans="2:83" x14ac:dyDescent="0.35">
      <c r="B9" s="1">
        <v>5</v>
      </c>
      <c r="D9" s="1">
        <f>Resultats!C$7</f>
        <v>30</v>
      </c>
      <c r="E9" s="1">
        <f>Resultats!E$7</f>
        <v>3</v>
      </c>
      <c r="F9" s="1">
        <v>7</v>
      </c>
      <c r="G9" s="1">
        <v>4</v>
      </c>
      <c r="H9" s="1" t="str">
        <f>CONCATENATE(DiaA[[#This Row],[Dia]],DiaA[[#This Row],[Mes]],DiaA[[#This Row],[Hora]],DiaA[[#This Row],[Min]])</f>
        <v>30374</v>
      </c>
      <c r="I9" s="1" t="str">
        <f>CONCATENATE(TEXT(DiaA[[#This Row],[Hora]],"00"),":",TEXT(DiaA[[#This Row],[Min]],"00"))</f>
        <v>07:04</v>
      </c>
      <c r="J9" s="1" t="str">
        <f>IFERROR(VLOOKUP(DiaA[[#This Row],[CONCATENA]],Dades[[#All],[Columna1]:[LAT]],3,FALSE),"")</f>
        <v/>
      </c>
      <c r="K9" s="1" t="str">
        <f>IFERROR(10^(DiaA[[#This Row],[LAT]]/10),"")</f>
        <v/>
      </c>
      <c r="M9" s="2">
        <f>Resultats!C$7</f>
        <v>30</v>
      </c>
      <c r="N9" s="2">
        <f>Resultats!E$7</f>
        <v>3</v>
      </c>
      <c r="O9" s="2">
        <v>21</v>
      </c>
      <c r="P9" s="2">
        <v>4</v>
      </c>
      <c r="Q9" s="2" t="str">
        <f>CONCATENATE(VespreA[[#This Row],[Dia]],VespreA[[#This Row],[Mes]],VespreA[[#This Row],[Hora]],VespreA[[#This Row],[Min]])</f>
        <v>303214</v>
      </c>
      <c r="R9" s="2" t="str">
        <f>CONCATENATE(TEXT(VespreA[[#This Row],[Hora]],"00"),":",TEXT(VespreA[[#This Row],[Min]],"00"))</f>
        <v>21:04</v>
      </c>
      <c r="S9" s="2" t="str">
        <f>IFERROR(VLOOKUP(VespreA[[#This Row],[CONCATENA]],Dades[[#All],[Columna1]:[LAT]],3,FALSE),"")</f>
        <v/>
      </c>
      <c r="T9" s="4" t="str">
        <f>IFERROR(10^(VespreA[[#This Row],[LAT]]/10),"")</f>
        <v/>
      </c>
      <c r="V9" s="4">
        <f>Resultats!C$7</f>
        <v>30</v>
      </c>
      <c r="W9" s="4">
        <f>Resultats!E$7</f>
        <v>3</v>
      </c>
      <c r="X9" s="4">
        <v>23</v>
      </c>
      <c r="Y9" s="4">
        <v>4</v>
      </c>
      <c r="Z9" s="4" t="str">
        <f>CONCATENATE(NitA[[#This Row],[Dia]],NitA[[#This Row],[Mes]],NitA[[#This Row],[Hora]],NitA[[#This Row],[Min]])</f>
        <v>303234</v>
      </c>
      <c r="AA9" s="4" t="str">
        <f>CONCATENATE(TEXT(NitA[[#This Row],[Hora]],"00"),":",TEXT(NitA[[#This Row],[Min]],"00"))</f>
        <v>23:04</v>
      </c>
      <c r="AB9" s="4" t="str">
        <f>IFERROR(VLOOKUP(NitA[[#This Row],[CONCATENA]],Dades[[#All],[Columna1]:[LAT]],3,FALSE),"")</f>
        <v/>
      </c>
      <c r="AC9" s="12" t="str">
        <f>IFERROR(10^(NitA[[#This Row],[LAT]]/10),"")</f>
        <v/>
      </c>
      <c r="AE9" s="1">
        <f>Resultats!C$22</f>
        <v>30</v>
      </c>
      <c r="AF9" s="1">
        <f>Resultats!E$22</f>
        <v>3</v>
      </c>
      <c r="AG9" s="1">
        <v>7</v>
      </c>
      <c r="AH9" s="1">
        <v>4</v>
      </c>
      <c r="AI9" s="1" t="str">
        <f>CONCATENATE(DiaB[[#This Row],[Dia]],DiaB[[#This Row],[Mes]],DiaB[[#This Row],[Hora]],DiaB[[#This Row],[Min]])</f>
        <v>30374</v>
      </c>
      <c r="AJ9" s="1" t="str">
        <f>CONCATENATE(TEXT(DiaB[[#This Row],[Hora]],"00"),":",TEXT(DiaB[[#This Row],[Min]],"00"))</f>
        <v>07:04</v>
      </c>
      <c r="AK9" s="1" t="str">
        <f>IFERROR(VLOOKUP(DiaB[[#This Row],[CONCATENA]],Dades[[#All],[Columna1]:[LAT]],3,FALSE),"")</f>
        <v/>
      </c>
      <c r="AL9" s="1" t="str">
        <f>IFERROR(10^(DiaB[[#This Row],[LAT]]/10),"")</f>
        <v/>
      </c>
      <c r="AN9" s="2">
        <f>Resultats!C$22</f>
        <v>30</v>
      </c>
      <c r="AO9" s="2">
        <f>Resultats!E$22</f>
        <v>3</v>
      </c>
      <c r="AP9" s="2">
        <v>21</v>
      </c>
      <c r="AQ9" s="2">
        <v>4</v>
      </c>
      <c r="AR9" s="2" t="str">
        <f>CONCATENATE(VespreB[[#This Row],[Dia]],VespreB[[#This Row],[Mes]],VespreB[[#This Row],[Hora]],VespreB[[#This Row],[Min]])</f>
        <v>303214</v>
      </c>
      <c r="AS9" s="2" t="str">
        <f>CONCATENATE(TEXT(VespreB[[#This Row],[Hora]],"00"),":",TEXT(VespreB[[#This Row],[Min]],"00"))</f>
        <v>21:04</v>
      </c>
      <c r="AT9" s="2" t="str">
        <f>IFERROR(VLOOKUP(VespreB[[#This Row],[CONCATENA]],Dades[[#All],[Columna1]:[LAT]],3,FALSE),"")</f>
        <v/>
      </c>
      <c r="AU9" s="4" t="str">
        <f>IFERROR(10^(VespreB[[#This Row],[LAT]]/10),"")</f>
        <v/>
      </c>
      <c r="AW9" s="4">
        <f>Resultats!C$22</f>
        <v>30</v>
      </c>
      <c r="AX9" s="4">
        <f>Resultats!E$22</f>
        <v>3</v>
      </c>
      <c r="AY9" s="4">
        <v>23</v>
      </c>
      <c r="AZ9" s="4">
        <v>4</v>
      </c>
      <c r="BA9" s="4" t="str">
        <f>CONCATENATE(NitB[[#This Row],[Dia]],NitB[[#This Row],[Mes]],NitB[[#This Row],[Hora]],NitB[[#This Row],[Min]])</f>
        <v>303234</v>
      </c>
      <c r="BB9" s="4" t="str">
        <f>CONCATENATE(TEXT(NitB[[#This Row],[Hora]],"00"),":",TEXT(NitB[[#This Row],[Min]],"00"))</f>
        <v>23:04</v>
      </c>
      <c r="BC9" s="4" t="str">
        <f>IFERROR(VLOOKUP(NitB[[#This Row],[CONCATENA]],Dades[[#All],[Columna1]:[LAT]],3,FALSE),"")</f>
        <v/>
      </c>
      <c r="BD9" s="12" t="str">
        <f>IFERROR(10^(NitB[[#This Row],[LAT]]/10),"")</f>
        <v/>
      </c>
      <c r="BF9" s="1">
        <f>Resultats!C$37</f>
        <v>30</v>
      </c>
      <c r="BG9" s="1">
        <f>Resultats!E$37</f>
        <v>3</v>
      </c>
      <c r="BH9" s="1">
        <v>7</v>
      </c>
      <c r="BI9" s="1">
        <v>4</v>
      </c>
      <c r="BJ9" s="1" t="str">
        <f>CONCATENATE(DiaC[[#This Row],[Dia]],DiaC[[#This Row],[Mes]],DiaC[[#This Row],[Hora]],DiaC[[#This Row],[Min]])</f>
        <v>30374</v>
      </c>
      <c r="BK9" s="1" t="str">
        <f>CONCATENATE(TEXT(DiaC[[#This Row],[Hora]],"00"),":",TEXT(DiaC[[#This Row],[Min]],"00"))</f>
        <v>07:04</v>
      </c>
      <c r="BL9" s="1" t="str">
        <f>IFERROR(VLOOKUP(DiaC[[#This Row],[CONCATENA]],Dades[[#All],[Columna1]:[LAT]],3,FALSE),"")</f>
        <v/>
      </c>
      <c r="BM9" s="1" t="str">
        <f>IFERROR(10^(DiaC[[#This Row],[LAT]]/10),"")</f>
        <v/>
      </c>
      <c r="BO9" s="2">
        <f>Resultats!C$37</f>
        <v>30</v>
      </c>
      <c r="BP9" s="2">
        <f>Resultats!E$37</f>
        <v>3</v>
      </c>
      <c r="BQ9" s="2">
        <v>21</v>
      </c>
      <c r="BR9" s="2">
        <v>4</v>
      </c>
      <c r="BS9" s="2" t="str">
        <f>CONCATENATE(VespreC[[#This Row],[Dia]],VespreC[[#This Row],[Mes]],VespreC[[#This Row],[Hora]],VespreC[[#This Row],[Min]])</f>
        <v>303214</v>
      </c>
      <c r="BT9" s="2" t="str">
        <f>CONCATENATE(TEXT(VespreC[[#This Row],[Hora]],"00"),":",TEXT(VespreC[[#This Row],[Min]],"00"))</f>
        <v>21:04</v>
      </c>
      <c r="BU9" s="2" t="str">
        <f>IFERROR(VLOOKUP(VespreC[[#This Row],[CONCATENA]],Dades[[#All],[Columna1]:[LAT]],3,FALSE),"")</f>
        <v/>
      </c>
      <c r="BV9" s="4" t="str">
        <f>IFERROR(10^(VespreC[[#This Row],[LAT]]/10),"")</f>
        <v/>
      </c>
      <c r="BX9" s="4">
        <f>Resultats!C$37</f>
        <v>30</v>
      </c>
      <c r="BY9" s="4">
        <f>Resultats!E$37</f>
        <v>3</v>
      </c>
      <c r="BZ9" s="4">
        <v>23</v>
      </c>
      <c r="CA9" s="4">
        <v>4</v>
      </c>
      <c r="CB9" s="4" t="str">
        <f>CONCATENATE(NitC[[#This Row],[Dia]],NitC[[#This Row],[Mes]],NitC[[#This Row],[Hora]],NitC[[#This Row],[Min]])</f>
        <v>303234</v>
      </c>
      <c r="CC9" s="4" t="str">
        <f>CONCATENATE(TEXT(NitC[[#This Row],[Hora]],"00"),":",TEXT(NitC[[#This Row],[Min]],"00"))</f>
        <v>23:04</v>
      </c>
      <c r="CD9" s="4" t="str">
        <f>IFERROR(VLOOKUP(NitC[[#This Row],[CONCATENA]],Dades[[#All],[Columna1]:[LAT]],3,FALSE),"")</f>
        <v/>
      </c>
      <c r="CE9" s="12" t="str">
        <f>IFERROR(10^(NitC[[#This Row],[LAT]]/10),"")</f>
        <v/>
      </c>
    </row>
    <row r="10" spans="2:83" x14ac:dyDescent="0.35">
      <c r="B10" s="1">
        <v>6</v>
      </c>
      <c r="D10" s="1">
        <f>Resultats!C$7</f>
        <v>30</v>
      </c>
      <c r="E10" s="1">
        <f>Resultats!E$7</f>
        <v>3</v>
      </c>
      <c r="F10" s="1">
        <v>7</v>
      </c>
      <c r="G10" s="1">
        <v>5</v>
      </c>
      <c r="H10" s="1" t="str">
        <f>CONCATENATE(DiaA[[#This Row],[Dia]],DiaA[[#This Row],[Mes]],DiaA[[#This Row],[Hora]],DiaA[[#This Row],[Min]])</f>
        <v>30375</v>
      </c>
      <c r="I10" s="1" t="str">
        <f>CONCATENATE(TEXT(DiaA[[#This Row],[Hora]],"00"),":",TEXT(DiaA[[#This Row],[Min]],"00"))</f>
        <v>07:05</v>
      </c>
      <c r="J10" s="1" t="str">
        <f>IFERROR(VLOOKUP(DiaA[[#This Row],[CONCATENA]],Dades[[#All],[Columna1]:[LAT]],3,FALSE),"")</f>
        <v/>
      </c>
      <c r="K10" s="1" t="str">
        <f>IFERROR(10^(DiaA[[#This Row],[LAT]]/10),"")</f>
        <v/>
      </c>
      <c r="M10" s="2">
        <f>Resultats!C$7</f>
        <v>30</v>
      </c>
      <c r="N10" s="2">
        <f>Resultats!E$7</f>
        <v>3</v>
      </c>
      <c r="O10" s="2">
        <v>21</v>
      </c>
      <c r="P10" s="2">
        <v>5</v>
      </c>
      <c r="Q10" s="2" t="str">
        <f>CONCATENATE(VespreA[[#This Row],[Dia]],VespreA[[#This Row],[Mes]],VespreA[[#This Row],[Hora]],VespreA[[#This Row],[Min]])</f>
        <v>303215</v>
      </c>
      <c r="R10" s="2" t="str">
        <f>CONCATENATE(TEXT(VespreA[[#This Row],[Hora]],"00"),":",TEXT(VespreA[[#This Row],[Min]],"00"))</f>
        <v>21:05</v>
      </c>
      <c r="S10" s="2" t="str">
        <f>IFERROR(VLOOKUP(VespreA[[#This Row],[CONCATENA]],Dades[[#All],[Columna1]:[LAT]],3,FALSE),"")</f>
        <v/>
      </c>
      <c r="T10" s="4" t="str">
        <f>IFERROR(10^(VespreA[[#This Row],[LAT]]/10),"")</f>
        <v/>
      </c>
      <c r="V10" s="4">
        <f>Resultats!C$7</f>
        <v>30</v>
      </c>
      <c r="W10" s="4">
        <f>Resultats!E$7</f>
        <v>3</v>
      </c>
      <c r="X10" s="4">
        <v>23</v>
      </c>
      <c r="Y10" s="4">
        <v>5</v>
      </c>
      <c r="Z10" s="4" t="str">
        <f>CONCATENATE(NitA[[#This Row],[Dia]],NitA[[#This Row],[Mes]],NitA[[#This Row],[Hora]],NitA[[#This Row],[Min]])</f>
        <v>303235</v>
      </c>
      <c r="AA10" s="4" t="str">
        <f>CONCATENATE(TEXT(NitA[[#This Row],[Hora]],"00"),":",TEXT(NitA[[#This Row],[Min]],"00"))</f>
        <v>23:05</v>
      </c>
      <c r="AB10" s="4" t="str">
        <f>IFERROR(VLOOKUP(NitA[[#This Row],[CONCATENA]],Dades[[#All],[Columna1]:[LAT]],3,FALSE),"")</f>
        <v/>
      </c>
      <c r="AC10" s="12" t="str">
        <f>IFERROR(10^(NitA[[#This Row],[LAT]]/10),"")</f>
        <v/>
      </c>
      <c r="AE10" s="1">
        <f>Resultats!C$22</f>
        <v>30</v>
      </c>
      <c r="AF10" s="1">
        <f>Resultats!E$22</f>
        <v>3</v>
      </c>
      <c r="AG10" s="1">
        <v>7</v>
      </c>
      <c r="AH10" s="1">
        <v>5</v>
      </c>
      <c r="AI10" s="1" t="str">
        <f>CONCATENATE(DiaB[[#This Row],[Dia]],DiaB[[#This Row],[Mes]],DiaB[[#This Row],[Hora]],DiaB[[#This Row],[Min]])</f>
        <v>30375</v>
      </c>
      <c r="AJ10" s="1" t="str">
        <f>CONCATENATE(TEXT(DiaB[[#This Row],[Hora]],"00"),":",TEXT(DiaB[[#This Row],[Min]],"00"))</f>
        <v>07:05</v>
      </c>
      <c r="AK10" s="1" t="str">
        <f>IFERROR(VLOOKUP(DiaB[[#This Row],[CONCATENA]],Dades[[#All],[Columna1]:[LAT]],3,FALSE),"")</f>
        <v/>
      </c>
      <c r="AL10" s="1" t="str">
        <f>IFERROR(10^(DiaB[[#This Row],[LAT]]/10),"")</f>
        <v/>
      </c>
      <c r="AN10" s="2">
        <f>Resultats!C$22</f>
        <v>30</v>
      </c>
      <c r="AO10" s="2">
        <f>Resultats!E$22</f>
        <v>3</v>
      </c>
      <c r="AP10" s="2">
        <v>21</v>
      </c>
      <c r="AQ10" s="2">
        <v>5</v>
      </c>
      <c r="AR10" s="2" t="str">
        <f>CONCATENATE(VespreB[[#This Row],[Dia]],VespreB[[#This Row],[Mes]],VespreB[[#This Row],[Hora]],VespreB[[#This Row],[Min]])</f>
        <v>303215</v>
      </c>
      <c r="AS10" s="2" t="str">
        <f>CONCATENATE(TEXT(VespreB[[#This Row],[Hora]],"00"),":",TEXT(VespreB[[#This Row],[Min]],"00"))</f>
        <v>21:05</v>
      </c>
      <c r="AT10" s="2" t="str">
        <f>IFERROR(VLOOKUP(VespreB[[#This Row],[CONCATENA]],Dades[[#All],[Columna1]:[LAT]],3,FALSE),"")</f>
        <v/>
      </c>
      <c r="AU10" s="4" t="str">
        <f>IFERROR(10^(VespreB[[#This Row],[LAT]]/10),"")</f>
        <v/>
      </c>
      <c r="AW10" s="4">
        <f>Resultats!C$22</f>
        <v>30</v>
      </c>
      <c r="AX10" s="4">
        <f>Resultats!E$22</f>
        <v>3</v>
      </c>
      <c r="AY10" s="4">
        <v>23</v>
      </c>
      <c r="AZ10" s="4">
        <v>5</v>
      </c>
      <c r="BA10" s="4" t="str">
        <f>CONCATENATE(NitB[[#This Row],[Dia]],NitB[[#This Row],[Mes]],NitB[[#This Row],[Hora]],NitB[[#This Row],[Min]])</f>
        <v>303235</v>
      </c>
      <c r="BB10" s="4" t="str">
        <f>CONCATENATE(TEXT(NitB[[#This Row],[Hora]],"00"),":",TEXT(NitB[[#This Row],[Min]],"00"))</f>
        <v>23:05</v>
      </c>
      <c r="BC10" s="4" t="str">
        <f>IFERROR(VLOOKUP(NitB[[#This Row],[CONCATENA]],Dades[[#All],[Columna1]:[LAT]],3,FALSE),"")</f>
        <v/>
      </c>
      <c r="BD10" s="12" t="str">
        <f>IFERROR(10^(NitB[[#This Row],[LAT]]/10),"")</f>
        <v/>
      </c>
      <c r="BF10" s="1">
        <f>Resultats!C$37</f>
        <v>30</v>
      </c>
      <c r="BG10" s="1">
        <f>Resultats!E$37</f>
        <v>3</v>
      </c>
      <c r="BH10" s="1">
        <v>7</v>
      </c>
      <c r="BI10" s="1">
        <v>5</v>
      </c>
      <c r="BJ10" s="1" t="str">
        <f>CONCATENATE(DiaC[[#This Row],[Dia]],DiaC[[#This Row],[Mes]],DiaC[[#This Row],[Hora]],DiaC[[#This Row],[Min]])</f>
        <v>30375</v>
      </c>
      <c r="BK10" s="1" t="str">
        <f>CONCATENATE(TEXT(DiaC[[#This Row],[Hora]],"00"),":",TEXT(DiaC[[#This Row],[Min]],"00"))</f>
        <v>07:05</v>
      </c>
      <c r="BL10" s="1" t="str">
        <f>IFERROR(VLOOKUP(DiaC[[#This Row],[CONCATENA]],Dades[[#All],[Columna1]:[LAT]],3,FALSE),"")</f>
        <v/>
      </c>
      <c r="BM10" s="1" t="str">
        <f>IFERROR(10^(DiaC[[#This Row],[LAT]]/10),"")</f>
        <v/>
      </c>
      <c r="BO10" s="2">
        <f>Resultats!C$37</f>
        <v>30</v>
      </c>
      <c r="BP10" s="2">
        <f>Resultats!E$37</f>
        <v>3</v>
      </c>
      <c r="BQ10" s="2">
        <v>21</v>
      </c>
      <c r="BR10" s="2">
        <v>5</v>
      </c>
      <c r="BS10" s="2" t="str">
        <f>CONCATENATE(VespreC[[#This Row],[Dia]],VespreC[[#This Row],[Mes]],VespreC[[#This Row],[Hora]],VespreC[[#This Row],[Min]])</f>
        <v>303215</v>
      </c>
      <c r="BT10" s="2" t="str">
        <f>CONCATENATE(TEXT(VespreC[[#This Row],[Hora]],"00"),":",TEXT(VespreC[[#This Row],[Min]],"00"))</f>
        <v>21:05</v>
      </c>
      <c r="BU10" s="2" t="str">
        <f>IFERROR(VLOOKUP(VespreC[[#This Row],[CONCATENA]],Dades[[#All],[Columna1]:[LAT]],3,FALSE),"")</f>
        <v/>
      </c>
      <c r="BV10" s="4" t="str">
        <f>IFERROR(10^(VespreC[[#This Row],[LAT]]/10),"")</f>
        <v/>
      </c>
      <c r="BX10" s="4">
        <f>Resultats!C$37</f>
        <v>30</v>
      </c>
      <c r="BY10" s="4">
        <f>Resultats!E$37</f>
        <v>3</v>
      </c>
      <c r="BZ10" s="4">
        <v>23</v>
      </c>
      <c r="CA10" s="4">
        <v>5</v>
      </c>
      <c r="CB10" s="4" t="str">
        <f>CONCATENATE(NitC[[#This Row],[Dia]],NitC[[#This Row],[Mes]],NitC[[#This Row],[Hora]],NitC[[#This Row],[Min]])</f>
        <v>303235</v>
      </c>
      <c r="CC10" s="4" t="str">
        <f>CONCATENATE(TEXT(NitC[[#This Row],[Hora]],"00"),":",TEXT(NitC[[#This Row],[Min]],"00"))</f>
        <v>23:05</v>
      </c>
      <c r="CD10" s="4" t="str">
        <f>IFERROR(VLOOKUP(NitC[[#This Row],[CONCATENA]],Dades[[#All],[Columna1]:[LAT]],3,FALSE),"")</f>
        <v/>
      </c>
      <c r="CE10" s="12" t="str">
        <f>IFERROR(10^(NitC[[#This Row],[LAT]]/10),"")</f>
        <v/>
      </c>
    </row>
    <row r="11" spans="2:83" x14ac:dyDescent="0.35">
      <c r="B11" s="1">
        <v>7</v>
      </c>
      <c r="D11" s="1">
        <f>Resultats!C$7</f>
        <v>30</v>
      </c>
      <c r="E11" s="1">
        <f>Resultats!E$7</f>
        <v>3</v>
      </c>
      <c r="F11" s="1">
        <v>7</v>
      </c>
      <c r="G11" s="1">
        <v>6</v>
      </c>
      <c r="H11" s="1" t="str">
        <f>CONCATENATE(DiaA[[#This Row],[Dia]],DiaA[[#This Row],[Mes]],DiaA[[#This Row],[Hora]],DiaA[[#This Row],[Min]])</f>
        <v>30376</v>
      </c>
      <c r="I11" s="1" t="str">
        <f>CONCATENATE(TEXT(DiaA[[#This Row],[Hora]],"00"),":",TEXT(DiaA[[#This Row],[Min]],"00"))</f>
        <v>07:06</v>
      </c>
      <c r="J11" s="1" t="str">
        <f>IFERROR(VLOOKUP(DiaA[[#This Row],[CONCATENA]],Dades[[#All],[Columna1]:[LAT]],3,FALSE),"")</f>
        <v/>
      </c>
      <c r="K11" s="1" t="str">
        <f>IFERROR(10^(DiaA[[#This Row],[LAT]]/10),"")</f>
        <v/>
      </c>
      <c r="M11" s="2">
        <f>Resultats!C$7</f>
        <v>30</v>
      </c>
      <c r="N11" s="2">
        <f>Resultats!E$7</f>
        <v>3</v>
      </c>
      <c r="O11" s="2">
        <v>21</v>
      </c>
      <c r="P11" s="2">
        <v>6</v>
      </c>
      <c r="Q11" s="2" t="str">
        <f>CONCATENATE(VespreA[[#This Row],[Dia]],VespreA[[#This Row],[Mes]],VespreA[[#This Row],[Hora]],VespreA[[#This Row],[Min]])</f>
        <v>303216</v>
      </c>
      <c r="R11" s="2" t="str">
        <f>CONCATENATE(TEXT(VespreA[[#This Row],[Hora]],"00"),":",TEXT(VespreA[[#This Row],[Min]],"00"))</f>
        <v>21:06</v>
      </c>
      <c r="S11" s="2" t="str">
        <f>IFERROR(VLOOKUP(VespreA[[#This Row],[CONCATENA]],Dades[[#All],[Columna1]:[LAT]],3,FALSE),"")</f>
        <v/>
      </c>
      <c r="T11" s="4" t="str">
        <f>IFERROR(10^(VespreA[[#This Row],[LAT]]/10),"")</f>
        <v/>
      </c>
      <c r="V11" s="4">
        <f>Resultats!C$7</f>
        <v>30</v>
      </c>
      <c r="W11" s="4">
        <f>Resultats!E$7</f>
        <v>3</v>
      </c>
      <c r="X11" s="4">
        <v>23</v>
      </c>
      <c r="Y11" s="4">
        <v>6</v>
      </c>
      <c r="Z11" s="4" t="str">
        <f>CONCATENATE(NitA[[#This Row],[Dia]],NitA[[#This Row],[Mes]],NitA[[#This Row],[Hora]],NitA[[#This Row],[Min]])</f>
        <v>303236</v>
      </c>
      <c r="AA11" s="4" t="str">
        <f>CONCATENATE(TEXT(NitA[[#This Row],[Hora]],"00"),":",TEXT(NitA[[#This Row],[Min]],"00"))</f>
        <v>23:06</v>
      </c>
      <c r="AB11" s="4" t="str">
        <f>IFERROR(VLOOKUP(NitA[[#This Row],[CONCATENA]],Dades[[#All],[Columna1]:[LAT]],3,FALSE),"")</f>
        <v/>
      </c>
      <c r="AC11" s="12" t="str">
        <f>IFERROR(10^(NitA[[#This Row],[LAT]]/10),"")</f>
        <v/>
      </c>
      <c r="AE11" s="1">
        <f>Resultats!C$22</f>
        <v>30</v>
      </c>
      <c r="AF11" s="1">
        <f>Resultats!E$22</f>
        <v>3</v>
      </c>
      <c r="AG11" s="1">
        <v>7</v>
      </c>
      <c r="AH11" s="1">
        <v>6</v>
      </c>
      <c r="AI11" s="1" t="str">
        <f>CONCATENATE(DiaB[[#This Row],[Dia]],DiaB[[#This Row],[Mes]],DiaB[[#This Row],[Hora]],DiaB[[#This Row],[Min]])</f>
        <v>30376</v>
      </c>
      <c r="AJ11" s="1" t="str">
        <f>CONCATENATE(TEXT(DiaB[[#This Row],[Hora]],"00"),":",TEXT(DiaB[[#This Row],[Min]],"00"))</f>
        <v>07:06</v>
      </c>
      <c r="AK11" s="1" t="str">
        <f>IFERROR(VLOOKUP(DiaB[[#This Row],[CONCATENA]],Dades[[#All],[Columna1]:[LAT]],3,FALSE),"")</f>
        <v/>
      </c>
      <c r="AL11" s="1" t="str">
        <f>IFERROR(10^(DiaB[[#This Row],[LAT]]/10),"")</f>
        <v/>
      </c>
      <c r="AN11" s="2">
        <f>Resultats!C$22</f>
        <v>30</v>
      </c>
      <c r="AO11" s="2">
        <f>Resultats!E$22</f>
        <v>3</v>
      </c>
      <c r="AP11" s="2">
        <v>21</v>
      </c>
      <c r="AQ11" s="2">
        <v>6</v>
      </c>
      <c r="AR11" s="2" t="str">
        <f>CONCATENATE(VespreB[[#This Row],[Dia]],VespreB[[#This Row],[Mes]],VespreB[[#This Row],[Hora]],VespreB[[#This Row],[Min]])</f>
        <v>303216</v>
      </c>
      <c r="AS11" s="2" t="str">
        <f>CONCATENATE(TEXT(VespreB[[#This Row],[Hora]],"00"),":",TEXT(VespreB[[#This Row],[Min]],"00"))</f>
        <v>21:06</v>
      </c>
      <c r="AT11" s="2" t="str">
        <f>IFERROR(VLOOKUP(VespreB[[#This Row],[CONCATENA]],Dades[[#All],[Columna1]:[LAT]],3,FALSE),"")</f>
        <v/>
      </c>
      <c r="AU11" s="4" t="str">
        <f>IFERROR(10^(VespreB[[#This Row],[LAT]]/10),"")</f>
        <v/>
      </c>
      <c r="AW11" s="4">
        <f>Resultats!C$22</f>
        <v>30</v>
      </c>
      <c r="AX11" s="4">
        <f>Resultats!E$22</f>
        <v>3</v>
      </c>
      <c r="AY11" s="4">
        <v>23</v>
      </c>
      <c r="AZ11" s="4">
        <v>6</v>
      </c>
      <c r="BA11" s="4" t="str">
        <f>CONCATENATE(NitB[[#This Row],[Dia]],NitB[[#This Row],[Mes]],NitB[[#This Row],[Hora]],NitB[[#This Row],[Min]])</f>
        <v>303236</v>
      </c>
      <c r="BB11" s="4" t="str">
        <f>CONCATENATE(TEXT(NitB[[#This Row],[Hora]],"00"),":",TEXT(NitB[[#This Row],[Min]],"00"))</f>
        <v>23:06</v>
      </c>
      <c r="BC11" s="4" t="str">
        <f>IFERROR(VLOOKUP(NitB[[#This Row],[CONCATENA]],Dades[[#All],[Columna1]:[LAT]],3,FALSE),"")</f>
        <v/>
      </c>
      <c r="BD11" s="12" t="str">
        <f>IFERROR(10^(NitB[[#This Row],[LAT]]/10),"")</f>
        <v/>
      </c>
      <c r="BF11" s="1">
        <f>Resultats!C$37</f>
        <v>30</v>
      </c>
      <c r="BG11" s="1">
        <f>Resultats!E$37</f>
        <v>3</v>
      </c>
      <c r="BH11" s="1">
        <v>7</v>
      </c>
      <c r="BI11" s="1">
        <v>6</v>
      </c>
      <c r="BJ11" s="1" t="str">
        <f>CONCATENATE(DiaC[[#This Row],[Dia]],DiaC[[#This Row],[Mes]],DiaC[[#This Row],[Hora]],DiaC[[#This Row],[Min]])</f>
        <v>30376</v>
      </c>
      <c r="BK11" s="1" t="str">
        <f>CONCATENATE(TEXT(DiaC[[#This Row],[Hora]],"00"),":",TEXT(DiaC[[#This Row],[Min]],"00"))</f>
        <v>07:06</v>
      </c>
      <c r="BL11" s="1" t="str">
        <f>IFERROR(VLOOKUP(DiaC[[#This Row],[CONCATENA]],Dades[[#All],[Columna1]:[LAT]],3,FALSE),"")</f>
        <v/>
      </c>
      <c r="BM11" s="1" t="str">
        <f>IFERROR(10^(DiaC[[#This Row],[LAT]]/10),"")</f>
        <v/>
      </c>
      <c r="BO11" s="2">
        <f>Resultats!C$37</f>
        <v>30</v>
      </c>
      <c r="BP11" s="2">
        <f>Resultats!E$37</f>
        <v>3</v>
      </c>
      <c r="BQ11" s="2">
        <v>21</v>
      </c>
      <c r="BR11" s="2">
        <v>6</v>
      </c>
      <c r="BS11" s="2" t="str">
        <f>CONCATENATE(VespreC[[#This Row],[Dia]],VespreC[[#This Row],[Mes]],VespreC[[#This Row],[Hora]],VespreC[[#This Row],[Min]])</f>
        <v>303216</v>
      </c>
      <c r="BT11" s="2" t="str">
        <f>CONCATENATE(TEXT(VespreC[[#This Row],[Hora]],"00"),":",TEXT(VespreC[[#This Row],[Min]],"00"))</f>
        <v>21:06</v>
      </c>
      <c r="BU11" s="2" t="str">
        <f>IFERROR(VLOOKUP(VespreC[[#This Row],[CONCATENA]],Dades[[#All],[Columna1]:[LAT]],3,FALSE),"")</f>
        <v/>
      </c>
      <c r="BV11" s="4" t="str">
        <f>IFERROR(10^(VespreC[[#This Row],[LAT]]/10),"")</f>
        <v/>
      </c>
      <c r="BX11" s="4">
        <f>Resultats!C$37</f>
        <v>30</v>
      </c>
      <c r="BY11" s="4">
        <f>Resultats!E$37</f>
        <v>3</v>
      </c>
      <c r="BZ11" s="4">
        <v>23</v>
      </c>
      <c r="CA11" s="4">
        <v>6</v>
      </c>
      <c r="CB11" s="4" t="str">
        <f>CONCATENATE(NitC[[#This Row],[Dia]],NitC[[#This Row],[Mes]],NitC[[#This Row],[Hora]],NitC[[#This Row],[Min]])</f>
        <v>303236</v>
      </c>
      <c r="CC11" s="4" t="str">
        <f>CONCATENATE(TEXT(NitC[[#This Row],[Hora]],"00"),":",TEXT(NitC[[#This Row],[Min]],"00"))</f>
        <v>23:06</v>
      </c>
      <c r="CD11" s="4" t="str">
        <f>IFERROR(VLOOKUP(NitC[[#This Row],[CONCATENA]],Dades[[#All],[Columna1]:[LAT]],3,FALSE),"")</f>
        <v/>
      </c>
      <c r="CE11" s="12" t="str">
        <f>IFERROR(10^(NitC[[#This Row],[LAT]]/10),"")</f>
        <v/>
      </c>
    </row>
    <row r="12" spans="2:83" x14ac:dyDescent="0.35">
      <c r="B12" s="1">
        <v>8</v>
      </c>
      <c r="D12" s="1">
        <f>Resultats!C$7</f>
        <v>30</v>
      </c>
      <c r="E12" s="1">
        <f>Resultats!E$7</f>
        <v>3</v>
      </c>
      <c r="F12" s="1">
        <v>7</v>
      </c>
      <c r="G12" s="1">
        <v>7</v>
      </c>
      <c r="H12" s="1" t="str">
        <f>CONCATENATE(DiaA[[#This Row],[Dia]],DiaA[[#This Row],[Mes]],DiaA[[#This Row],[Hora]],DiaA[[#This Row],[Min]])</f>
        <v>30377</v>
      </c>
      <c r="I12" s="1" t="str">
        <f>CONCATENATE(TEXT(DiaA[[#This Row],[Hora]],"00"),":",TEXT(DiaA[[#This Row],[Min]],"00"))</f>
        <v>07:07</v>
      </c>
      <c r="J12" s="1" t="str">
        <f>IFERROR(VLOOKUP(DiaA[[#This Row],[CONCATENA]],Dades[[#All],[Columna1]:[LAT]],3,FALSE),"")</f>
        <v/>
      </c>
      <c r="K12" s="1" t="str">
        <f>IFERROR(10^(DiaA[[#This Row],[LAT]]/10),"")</f>
        <v/>
      </c>
      <c r="M12" s="2">
        <f>Resultats!C$7</f>
        <v>30</v>
      </c>
      <c r="N12" s="2">
        <f>Resultats!E$7</f>
        <v>3</v>
      </c>
      <c r="O12" s="2">
        <v>21</v>
      </c>
      <c r="P12" s="2">
        <v>7</v>
      </c>
      <c r="Q12" s="2" t="str">
        <f>CONCATENATE(VespreA[[#This Row],[Dia]],VespreA[[#This Row],[Mes]],VespreA[[#This Row],[Hora]],VespreA[[#This Row],[Min]])</f>
        <v>303217</v>
      </c>
      <c r="R12" s="2" t="str">
        <f>CONCATENATE(TEXT(VespreA[[#This Row],[Hora]],"00"),":",TEXT(VespreA[[#This Row],[Min]],"00"))</f>
        <v>21:07</v>
      </c>
      <c r="S12" s="2" t="str">
        <f>IFERROR(VLOOKUP(VespreA[[#This Row],[CONCATENA]],Dades[[#All],[Columna1]:[LAT]],3,FALSE),"")</f>
        <v/>
      </c>
      <c r="T12" s="4" t="str">
        <f>IFERROR(10^(VespreA[[#This Row],[LAT]]/10),"")</f>
        <v/>
      </c>
      <c r="V12" s="4">
        <f>Resultats!C$7</f>
        <v>30</v>
      </c>
      <c r="W12" s="4">
        <f>Resultats!E$7</f>
        <v>3</v>
      </c>
      <c r="X12" s="4">
        <v>23</v>
      </c>
      <c r="Y12" s="4">
        <v>7</v>
      </c>
      <c r="Z12" s="4" t="str">
        <f>CONCATENATE(NitA[[#This Row],[Dia]],NitA[[#This Row],[Mes]],NitA[[#This Row],[Hora]],NitA[[#This Row],[Min]])</f>
        <v>303237</v>
      </c>
      <c r="AA12" s="4" t="str">
        <f>CONCATENATE(TEXT(NitA[[#This Row],[Hora]],"00"),":",TEXT(NitA[[#This Row],[Min]],"00"))</f>
        <v>23:07</v>
      </c>
      <c r="AB12" s="4" t="str">
        <f>IFERROR(VLOOKUP(NitA[[#This Row],[CONCATENA]],Dades[[#All],[Columna1]:[LAT]],3,FALSE),"")</f>
        <v/>
      </c>
      <c r="AC12" s="12" t="str">
        <f>IFERROR(10^(NitA[[#This Row],[LAT]]/10),"")</f>
        <v/>
      </c>
      <c r="AE12" s="1">
        <f>Resultats!C$22</f>
        <v>30</v>
      </c>
      <c r="AF12" s="1">
        <f>Resultats!E$22</f>
        <v>3</v>
      </c>
      <c r="AG12" s="1">
        <v>7</v>
      </c>
      <c r="AH12" s="1">
        <v>7</v>
      </c>
      <c r="AI12" s="1" t="str">
        <f>CONCATENATE(DiaB[[#This Row],[Dia]],DiaB[[#This Row],[Mes]],DiaB[[#This Row],[Hora]],DiaB[[#This Row],[Min]])</f>
        <v>30377</v>
      </c>
      <c r="AJ12" s="1" t="str">
        <f>CONCATENATE(TEXT(DiaB[[#This Row],[Hora]],"00"),":",TEXT(DiaB[[#This Row],[Min]],"00"))</f>
        <v>07:07</v>
      </c>
      <c r="AK12" s="1" t="str">
        <f>IFERROR(VLOOKUP(DiaB[[#This Row],[CONCATENA]],Dades[[#All],[Columna1]:[LAT]],3,FALSE),"")</f>
        <v/>
      </c>
      <c r="AL12" s="1" t="str">
        <f>IFERROR(10^(DiaB[[#This Row],[LAT]]/10),"")</f>
        <v/>
      </c>
      <c r="AN12" s="2">
        <f>Resultats!C$22</f>
        <v>30</v>
      </c>
      <c r="AO12" s="2">
        <f>Resultats!E$22</f>
        <v>3</v>
      </c>
      <c r="AP12" s="2">
        <v>21</v>
      </c>
      <c r="AQ12" s="2">
        <v>7</v>
      </c>
      <c r="AR12" s="2" t="str">
        <f>CONCATENATE(VespreB[[#This Row],[Dia]],VespreB[[#This Row],[Mes]],VespreB[[#This Row],[Hora]],VespreB[[#This Row],[Min]])</f>
        <v>303217</v>
      </c>
      <c r="AS12" s="2" t="str">
        <f>CONCATENATE(TEXT(VespreB[[#This Row],[Hora]],"00"),":",TEXT(VespreB[[#This Row],[Min]],"00"))</f>
        <v>21:07</v>
      </c>
      <c r="AT12" s="2" t="str">
        <f>IFERROR(VLOOKUP(VespreB[[#This Row],[CONCATENA]],Dades[[#All],[Columna1]:[LAT]],3,FALSE),"")</f>
        <v/>
      </c>
      <c r="AU12" s="4" t="str">
        <f>IFERROR(10^(VespreB[[#This Row],[LAT]]/10),"")</f>
        <v/>
      </c>
      <c r="AW12" s="4">
        <f>Resultats!C$22</f>
        <v>30</v>
      </c>
      <c r="AX12" s="4">
        <f>Resultats!E$22</f>
        <v>3</v>
      </c>
      <c r="AY12" s="4">
        <v>23</v>
      </c>
      <c r="AZ12" s="4">
        <v>7</v>
      </c>
      <c r="BA12" s="4" t="str">
        <f>CONCATENATE(NitB[[#This Row],[Dia]],NitB[[#This Row],[Mes]],NitB[[#This Row],[Hora]],NitB[[#This Row],[Min]])</f>
        <v>303237</v>
      </c>
      <c r="BB12" s="4" t="str">
        <f>CONCATENATE(TEXT(NitB[[#This Row],[Hora]],"00"),":",TEXT(NitB[[#This Row],[Min]],"00"))</f>
        <v>23:07</v>
      </c>
      <c r="BC12" s="4" t="str">
        <f>IFERROR(VLOOKUP(NitB[[#This Row],[CONCATENA]],Dades[[#All],[Columna1]:[LAT]],3,FALSE),"")</f>
        <v/>
      </c>
      <c r="BD12" s="12" t="str">
        <f>IFERROR(10^(NitB[[#This Row],[LAT]]/10),"")</f>
        <v/>
      </c>
      <c r="BF12" s="1">
        <f>Resultats!C$37</f>
        <v>30</v>
      </c>
      <c r="BG12" s="1">
        <f>Resultats!E$37</f>
        <v>3</v>
      </c>
      <c r="BH12" s="1">
        <v>7</v>
      </c>
      <c r="BI12" s="1">
        <v>7</v>
      </c>
      <c r="BJ12" s="1" t="str">
        <f>CONCATENATE(DiaC[[#This Row],[Dia]],DiaC[[#This Row],[Mes]],DiaC[[#This Row],[Hora]],DiaC[[#This Row],[Min]])</f>
        <v>30377</v>
      </c>
      <c r="BK12" s="1" t="str">
        <f>CONCATENATE(TEXT(DiaC[[#This Row],[Hora]],"00"),":",TEXT(DiaC[[#This Row],[Min]],"00"))</f>
        <v>07:07</v>
      </c>
      <c r="BL12" s="1" t="str">
        <f>IFERROR(VLOOKUP(DiaC[[#This Row],[CONCATENA]],Dades[[#All],[Columna1]:[LAT]],3,FALSE),"")</f>
        <v/>
      </c>
      <c r="BM12" s="1" t="str">
        <f>IFERROR(10^(DiaC[[#This Row],[LAT]]/10),"")</f>
        <v/>
      </c>
      <c r="BO12" s="2">
        <f>Resultats!C$37</f>
        <v>30</v>
      </c>
      <c r="BP12" s="2">
        <f>Resultats!E$37</f>
        <v>3</v>
      </c>
      <c r="BQ12" s="2">
        <v>21</v>
      </c>
      <c r="BR12" s="2">
        <v>7</v>
      </c>
      <c r="BS12" s="2" t="str">
        <f>CONCATENATE(VespreC[[#This Row],[Dia]],VespreC[[#This Row],[Mes]],VespreC[[#This Row],[Hora]],VespreC[[#This Row],[Min]])</f>
        <v>303217</v>
      </c>
      <c r="BT12" s="2" t="str">
        <f>CONCATENATE(TEXT(VespreC[[#This Row],[Hora]],"00"),":",TEXT(VespreC[[#This Row],[Min]],"00"))</f>
        <v>21:07</v>
      </c>
      <c r="BU12" s="2" t="str">
        <f>IFERROR(VLOOKUP(VespreC[[#This Row],[CONCATENA]],Dades[[#All],[Columna1]:[LAT]],3,FALSE),"")</f>
        <v/>
      </c>
      <c r="BV12" s="4" t="str">
        <f>IFERROR(10^(VespreC[[#This Row],[LAT]]/10),"")</f>
        <v/>
      </c>
      <c r="BX12" s="4">
        <f>Resultats!C$37</f>
        <v>30</v>
      </c>
      <c r="BY12" s="4">
        <f>Resultats!E$37</f>
        <v>3</v>
      </c>
      <c r="BZ12" s="4">
        <v>23</v>
      </c>
      <c r="CA12" s="4">
        <v>7</v>
      </c>
      <c r="CB12" s="4" t="str">
        <f>CONCATENATE(NitC[[#This Row],[Dia]],NitC[[#This Row],[Mes]],NitC[[#This Row],[Hora]],NitC[[#This Row],[Min]])</f>
        <v>303237</v>
      </c>
      <c r="CC12" s="4" t="str">
        <f>CONCATENATE(TEXT(NitC[[#This Row],[Hora]],"00"),":",TEXT(NitC[[#This Row],[Min]],"00"))</f>
        <v>23:07</v>
      </c>
      <c r="CD12" s="4" t="str">
        <f>IFERROR(VLOOKUP(NitC[[#This Row],[CONCATENA]],Dades[[#All],[Columna1]:[LAT]],3,FALSE),"")</f>
        <v/>
      </c>
      <c r="CE12" s="12" t="str">
        <f>IFERROR(10^(NitC[[#This Row],[LAT]]/10),"")</f>
        <v/>
      </c>
    </row>
    <row r="13" spans="2:83" x14ac:dyDescent="0.35">
      <c r="B13" s="1">
        <v>9</v>
      </c>
      <c r="D13" s="1">
        <f>Resultats!C$7</f>
        <v>30</v>
      </c>
      <c r="E13" s="1">
        <f>Resultats!E$7</f>
        <v>3</v>
      </c>
      <c r="F13" s="1">
        <v>7</v>
      </c>
      <c r="G13" s="1">
        <v>8</v>
      </c>
      <c r="H13" s="1" t="str">
        <f>CONCATENATE(DiaA[[#This Row],[Dia]],DiaA[[#This Row],[Mes]],DiaA[[#This Row],[Hora]],DiaA[[#This Row],[Min]])</f>
        <v>30378</v>
      </c>
      <c r="I13" s="1" t="str">
        <f>CONCATENATE(TEXT(DiaA[[#This Row],[Hora]],"00"),":",TEXT(DiaA[[#This Row],[Min]],"00"))</f>
        <v>07:08</v>
      </c>
      <c r="J13" s="1" t="str">
        <f>IFERROR(VLOOKUP(DiaA[[#This Row],[CONCATENA]],Dades[[#All],[Columna1]:[LAT]],3,FALSE),"")</f>
        <v/>
      </c>
      <c r="K13" s="1" t="str">
        <f>IFERROR(10^(DiaA[[#This Row],[LAT]]/10),"")</f>
        <v/>
      </c>
      <c r="M13" s="2">
        <f>Resultats!C$7</f>
        <v>30</v>
      </c>
      <c r="N13" s="2">
        <f>Resultats!E$7</f>
        <v>3</v>
      </c>
      <c r="O13" s="2">
        <v>21</v>
      </c>
      <c r="P13" s="2">
        <v>8</v>
      </c>
      <c r="Q13" s="2" t="str">
        <f>CONCATENATE(VespreA[[#This Row],[Dia]],VespreA[[#This Row],[Mes]],VespreA[[#This Row],[Hora]],VespreA[[#This Row],[Min]])</f>
        <v>303218</v>
      </c>
      <c r="R13" s="2" t="str">
        <f>CONCATENATE(TEXT(VespreA[[#This Row],[Hora]],"00"),":",TEXT(VespreA[[#This Row],[Min]],"00"))</f>
        <v>21:08</v>
      </c>
      <c r="S13" s="2" t="str">
        <f>IFERROR(VLOOKUP(VespreA[[#This Row],[CONCATENA]],Dades[[#All],[Columna1]:[LAT]],3,FALSE),"")</f>
        <v/>
      </c>
      <c r="T13" s="4" t="str">
        <f>IFERROR(10^(VespreA[[#This Row],[LAT]]/10),"")</f>
        <v/>
      </c>
      <c r="V13" s="4">
        <f>Resultats!C$7</f>
        <v>30</v>
      </c>
      <c r="W13" s="4">
        <f>Resultats!E$7</f>
        <v>3</v>
      </c>
      <c r="X13" s="4">
        <v>23</v>
      </c>
      <c r="Y13" s="4">
        <v>8</v>
      </c>
      <c r="Z13" s="4" t="str">
        <f>CONCATENATE(NitA[[#This Row],[Dia]],NitA[[#This Row],[Mes]],NitA[[#This Row],[Hora]],NitA[[#This Row],[Min]])</f>
        <v>303238</v>
      </c>
      <c r="AA13" s="4" t="str">
        <f>CONCATENATE(TEXT(NitA[[#This Row],[Hora]],"00"),":",TEXT(NitA[[#This Row],[Min]],"00"))</f>
        <v>23:08</v>
      </c>
      <c r="AB13" s="4" t="str">
        <f>IFERROR(VLOOKUP(NitA[[#This Row],[CONCATENA]],Dades[[#All],[Columna1]:[LAT]],3,FALSE),"")</f>
        <v/>
      </c>
      <c r="AC13" s="12" t="str">
        <f>IFERROR(10^(NitA[[#This Row],[LAT]]/10),"")</f>
        <v/>
      </c>
      <c r="AE13" s="1">
        <f>Resultats!C$22</f>
        <v>30</v>
      </c>
      <c r="AF13" s="1">
        <f>Resultats!E$22</f>
        <v>3</v>
      </c>
      <c r="AG13" s="1">
        <v>7</v>
      </c>
      <c r="AH13" s="1">
        <v>8</v>
      </c>
      <c r="AI13" s="1" t="str">
        <f>CONCATENATE(DiaB[[#This Row],[Dia]],DiaB[[#This Row],[Mes]],DiaB[[#This Row],[Hora]],DiaB[[#This Row],[Min]])</f>
        <v>30378</v>
      </c>
      <c r="AJ13" s="1" t="str">
        <f>CONCATENATE(TEXT(DiaB[[#This Row],[Hora]],"00"),":",TEXT(DiaB[[#This Row],[Min]],"00"))</f>
        <v>07:08</v>
      </c>
      <c r="AK13" s="1" t="str">
        <f>IFERROR(VLOOKUP(DiaB[[#This Row],[CONCATENA]],Dades[[#All],[Columna1]:[LAT]],3,FALSE),"")</f>
        <v/>
      </c>
      <c r="AL13" s="1" t="str">
        <f>IFERROR(10^(DiaB[[#This Row],[LAT]]/10),"")</f>
        <v/>
      </c>
      <c r="AN13" s="2">
        <f>Resultats!C$22</f>
        <v>30</v>
      </c>
      <c r="AO13" s="2">
        <f>Resultats!E$22</f>
        <v>3</v>
      </c>
      <c r="AP13" s="2">
        <v>21</v>
      </c>
      <c r="AQ13" s="2">
        <v>8</v>
      </c>
      <c r="AR13" s="2" t="str">
        <f>CONCATENATE(VespreB[[#This Row],[Dia]],VespreB[[#This Row],[Mes]],VespreB[[#This Row],[Hora]],VespreB[[#This Row],[Min]])</f>
        <v>303218</v>
      </c>
      <c r="AS13" s="2" t="str">
        <f>CONCATENATE(TEXT(VespreB[[#This Row],[Hora]],"00"),":",TEXT(VespreB[[#This Row],[Min]],"00"))</f>
        <v>21:08</v>
      </c>
      <c r="AT13" s="2" t="str">
        <f>IFERROR(VLOOKUP(VespreB[[#This Row],[CONCATENA]],Dades[[#All],[Columna1]:[LAT]],3,FALSE),"")</f>
        <v/>
      </c>
      <c r="AU13" s="4" t="str">
        <f>IFERROR(10^(VespreB[[#This Row],[LAT]]/10),"")</f>
        <v/>
      </c>
      <c r="AW13" s="4">
        <f>Resultats!C$22</f>
        <v>30</v>
      </c>
      <c r="AX13" s="4">
        <f>Resultats!E$22</f>
        <v>3</v>
      </c>
      <c r="AY13" s="4">
        <v>23</v>
      </c>
      <c r="AZ13" s="4">
        <v>8</v>
      </c>
      <c r="BA13" s="4" t="str">
        <f>CONCATENATE(NitB[[#This Row],[Dia]],NitB[[#This Row],[Mes]],NitB[[#This Row],[Hora]],NitB[[#This Row],[Min]])</f>
        <v>303238</v>
      </c>
      <c r="BB13" s="4" t="str">
        <f>CONCATENATE(TEXT(NitB[[#This Row],[Hora]],"00"),":",TEXT(NitB[[#This Row],[Min]],"00"))</f>
        <v>23:08</v>
      </c>
      <c r="BC13" s="4" t="str">
        <f>IFERROR(VLOOKUP(NitB[[#This Row],[CONCATENA]],Dades[[#All],[Columna1]:[LAT]],3,FALSE),"")</f>
        <v/>
      </c>
      <c r="BD13" s="12" t="str">
        <f>IFERROR(10^(NitB[[#This Row],[LAT]]/10),"")</f>
        <v/>
      </c>
      <c r="BF13" s="1">
        <f>Resultats!C$37</f>
        <v>30</v>
      </c>
      <c r="BG13" s="1">
        <f>Resultats!E$37</f>
        <v>3</v>
      </c>
      <c r="BH13" s="1">
        <v>7</v>
      </c>
      <c r="BI13" s="1">
        <v>8</v>
      </c>
      <c r="BJ13" s="1" t="str">
        <f>CONCATENATE(DiaC[[#This Row],[Dia]],DiaC[[#This Row],[Mes]],DiaC[[#This Row],[Hora]],DiaC[[#This Row],[Min]])</f>
        <v>30378</v>
      </c>
      <c r="BK13" s="1" t="str">
        <f>CONCATENATE(TEXT(DiaC[[#This Row],[Hora]],"00"),":",TEXT(DiaC[[#This Row],[Min]],"00"))</f>
        <v>07:08</v>
      </c>
      <c r="BL13" s="1" t="str">
        <f>IFERROR(VLOOKUP(DiaC[[#This Row],[CONCATENA]],Dades[[#All],[Columna1]:[LAT]],3,FALSE),"")</f>
        <v/>
      </c>
      <c r="BM13" s="1" t="str">
        <f>IFERROR(10^(DiaC[[#This Row],[LAT]]/10),"")</f>
        <v/>
      </c>
      <c r="BO13" s="2">
        <f>Resultats!C$37</f>
        <v>30</v>
      </c>
      <c r="BP13" s="2">
        <f>Resultats!E$37</f>
        <v>3</v>
      </c>
      <c r="BQ13" s="2">
        <v>21</v>
      </c>
      <c r="BR13" s="2">
        <v>8</v>
      </c>
      <c r="BS13" s="2" t="str">
        <f>CONCATENATE(VespreC[[#This Row],[Dia]],VespreC[[#This Row],[Mes]],VespreC[[#This Row],[Hora]],VespreC[[#This Row],[Min]])</f>
        <v>303218</v>
      </c>
      <c r="BT13" s="2" t="str">
        <f>CONCATENATE(TEXT(VespreC[[#This Row],[Hora]],"00"),":",TEXT(VespreC[[#This Row],[Min]],"00"))</f>
        <v>21:08</v>
      </c>
      <c r="BU13" s="2" t="str">
        <f>IFERROR(VLOOKUP(VespreC[[#This Row],[CONCATENA]],Dades[[#All],[Columna1]:[LAT]],3,FALSE),"")</f>
        <v/>
      </c>
      <c r="BV13" s="4" t="str">
        <f>IFERROR(10^(VespreC[[#This Row],[LAT]]/10),"")</f>
        <v/>
      </c>
      <c r="BX13" s="4">
        <f>Resultats!C$37</f>
        <v>30</v>
      </c>
      <c r="BY13" s="4">
        <f>Resultats!E$37</f>
        <v>3</v>
      </c>
      <c r="BZ13" s="4">
        <v>23</v>
      </c>
      <c r="CA13" s="4">
        <v>8</v>
      </c>
      <c r="CB13" s="4" t="str">
        <f>CONCATENATE(NitC[[#This Row],[Dia]],NitC[[#This Row],[Mes]],NitC[[#This Row],[Hora]],NitC[[#This Row],[Min]])</f>
        <v>303238</v>
      </c>
      <c r="CC13" s="4" t="str">
        <f>CONCATENATE(TEXT(NitC[[#This Row],[Hora]],"00"),":",TEXT(NitC[[#This Row],[Min]],"00"))</f>
        <v>23:08</v>
      </c>
      <c r="CD13" s="4" t="str">
        <f>IFERROR(VLOOKUP(NitC[[#This Row],[CONCATENA]],Dades[[#All],[Columna1]:[LAT]],3,FALSE),"")</f>
        <v/>
      </c>
      <c r="CE13" s="12" t="str">
        <f>IFERROR(10^(NitC[[#This Row],[LAT]]/10),"")</f>
        <v/>
      </c>
    </row>
    <row r="14" spans="2:83" x14ac:dyDescent="0.35">
      <c r="B14" s="1">
        <v>10</v>
      </c>
      <c r="D14" s="1">
        <f>Resultats!C$7</f>
        <v>30</v>
      </c>
      <c r="E14" s="1">
        <f>Resultats!E$7</f>
        <v>3</v>
      </c>
      <c r="F14" s="1">
        <v>7</v>
      </c>
      <c r="G14" s="1">
        <v>9</v>
      </c>
      <c r="H14" s="1" t="str">
        <f>CONCATENATE(DiaA[[#This Row],[Dia]],DiaA[[#This Row],[Mes]],DiaA[[#This Row],[Hora]],DiaA[[#This Row],[Min]])</f>
        <v>30379</v>
      </c>
      <c r="I14" s="1" t="str">
        <f>CONCATENATE(TEXT(DiaA[[#This Row],[Hora]],"00"),":",TEXT(DiaA[[#This Row],[Min]],"00"))</f>
        <v>07:09</v>
      </c>
      <c r="J14" s="1" t="str">
        <f>IFERROR(VLOOKUP(DiaA[[#This Row],[CONCATENA]],Dades[[#All],[Columna1]:[LAT]],3,FALSE),"")</f>
        <v/>
      </c>
      <c r="K14" s="1" t="str">
        <f>IFERROR(10^(DiaA[[#This Row],[LAT]]/10),"")</f>
        <v/>
      </c>
      <c r="M14" s="2">
        <f>Resultats!C$7</f>
        <v>30</v>
      </c>
      <c r="N14" s="2">
        <f>Resultats!E$7</f>
        <v>3</v>
      </c>
      <c r="O14" s="2">
        <v>21</v>
      </c>
      <c r="P14" s="2">
        <v>9</v>
      </c>
      <c r="Q14" s="2" t="str">
        <f>CONCATENATE(VespreA[[#This Row],[Dia]],VespreA[[#This Row],[Mes]],VespreA[[#This Row],[Hora]],VespreA[[#This Row],[Min]])</f>
        <v>303219</v>
      </c>
      <c r="R14" s="2" t="str">
        <f>CONCATENATE(TEXT(VespreA[[#This Row],[Hora]],"00"),":",TEXT(VespreA[[#This Row],[Min]],"00"))</f>
        <v>21:09</v>
      </c>
      <c r="S14" s="2" t="str">
        <f>IFERROR(VLOOKUP(VespreA[[#This Row],[CONCATENA]],Dades[[#All],[Columna1]:[LAT]],3,FALSE),"")</f>
        <v/>
      </c>
      <c r="T14" s="4" t="str">
        <f>IFERROR(10^(VespreA[[#This Row],[LAT]]/10),"")</f>
        <v/>
      </c>
      <c r="V14" s="4">
        <f>Resultats!C$7</f>
        <v>30</v>
      </c>
      <c r="W14" s="4">
        <f>Resultats!E$7</f>
        <v>3</v>
      </c>
      <c r="X14" s="4">
        <v>23</v>
      </c>
      <c r="Y14" s="4">
        <v>9</v>
      </c>
      <c r="Z14" s="4" t="str">
        <f>CONCATENATE(NitA[[#This Row],[Dia]],NitA[[#This Row],[Mes]],NitA[[#This Row],[Hora]],NitA[[#This Row],[Min]])</f>
        <v>303239</v>
      </c>
      <c r="AA14" s="4" t="str">
        <f>CONCATENATE(TEXT(NitA[[#This Row],[Hora]],"00"),":",TEXT(NitA[[#This Row],[Min]],"00"))</f>
        <v>23:09</v>
      </c>
      <c r="AB14" s="4" t="str">
        <f>IFERROR(VLOOKUP(NitA[[#This Row],[CONCATENA]],Dades[[#All],[Columna1]:[LAT]],3,FALSE),"")</f>
        <v/>
      </c>
      <c r="AC14" s="12" t="str">
        <f>IFERROR(10^(NitA[[#This Row],[LAT]]/10),"")</f>
        <v/>
      </c>
      <c r="AE14" s="1">
        <f>Resultats!C$22</f>
        <v>30</v>
      </c>
      <c r="AF14" s="1">
        <f>Resultats!E$22</f>
        <v>3</v>
      </c>
      <c r="AG14" s="1">
        <v>7</v>
      </c>
      <c r="AH14" s="1">
        <v>9</v>
      </c>
      <c r="AI14" s="1" t="str">
        <f>CONCATENATE(DiaB[[#This Row],[Dia]],DiaB[[#This Row],[Mes]],DiaB[[#This Row],[Hora]],DiaB[[#This Row],[Min]])</f>
        <v>30379</v>
      </c>
      <c r="AJ14" s="1" t="str">
        <f>CONCATENATE(TEXT(DiaB[[#This Row],[Hora]],"00"),":",TEXT(DiaB[[#This Row],[Min]],"00"))</f>
        <v>07:09</v>
      </c>
      <c r="AK14" s="1" t="str">
        <f>IFERROR(VLOOKUP(DiaB[[#This Row],[CONCATENA]],Dades[[#All],[Columna1]:[LAT]],3,FALSE),"")</f>
        <v/>
      </c>
      <c r="AL14" s="1" t="str">
        <f>IFERROR(10^(DiaB[[#This Row],[LAT]]/10),"")</f>
        <v/>
      </c>
      <c r="AN14" s="2">
        <f>Resultats!C$22</f>
        <v>30</v>
      </c>
      <c r="AO14" s="2">
        <f>Resultats!E$22</f>
        <v>3</v>
      </c>
      <c r="AP14" s="2">
        <v>21</v>
      </c>
      <c r="AQ14" s="2">
        <v>9</v>
      </c>
      <c r="AR14" s="2" t="str">
        <f>CONCATENATE(VespreB[[#This Row],[Dia]],VespreB[[#This Row],[Mes]],VespreB[[#This Row],[Hora]],VespreB[[#This Row],[Min]])</f>
        <v>303219</v>
      </c>
      <c r="AS14" s="2" t="str">
        <f>CONCATENATE(TEXT(VespreB[[#This Row],[Hora]],"00"),":",TEXT(VespreB[[#This Row],[Min]],"00"))</f>
        <v>21:09</v>
      </c>
      <c r="AT14" s="2" t="str">
        <f>IFERROR(VLOOKUP(VespreB[[#This Row],[CONCATENA]],Dades[[#All],[Columna1]:[LAT]],3,FALSE),"")</f>
        <v/>
      </c>
      <c r="AU14" s="4" t="str">
        <f>IFERROR(10^(VespreB[[#This Row],[LAT]]/10),"")</f>
        <v/>
      </c>
      <c r="AW14" s="4">
        <f>Resultats!C$22</f>
        <v>30</v>
      </c>
      <c r="AX14" s="4">
        <f>Resultats!E$22</f>
        <v>3</v>
      </c>
      <c r="AY14" s="4">
        <v>23</v>
      </c>
      <c r="AZ14" s="4">
        <v>9</v>
      </c>
      <c r="BA14" s="4" t="str">
        <f>CONCATENATE(NitB[[#This Row],[Dia]],NitB[[#This Row],[Mes]],NitB[[#This Row],[Hora]],NitB[[#This Row],[Min]])</f>
        <v>303239</v>
      </c>
      <c r="BB14" s="4" t="str">
        <f>CONCATENATE(TEXT(NitB[[#This Row],[Hora]],"00"),":",TEXT(NitB[[#This Row],[Min]],"00"))</f>
        <v>23:09</v>
      </c>
      <c r="BC14" s="4" t="str">
        <f>IFERROR(VLOOKUP(NitB[[#This Row],[CONCATENA]],Dades[[#All],[Columna1]:[LAT]],3,FALSE),"")</f>
        <v/>
      </c>
      <c r="BD14" s="12" t="str">
        <f>IFERROR(10^(NitB[[#This Row],[LAT]]/10),"")</f>
        <v/>
      </c>
      <c r="BF14" s="1">
        <f>Resultats!C$37</f>
        <v>30</v>
      </c>
      <c r="BG14" s="1">
        <f>Resultats!E$37</f>
        <v>3</v>
      </c>
      <c r="BH14" s="1">
        <v>7</v>
      </c>
      <c r="BI14" s="1">
        <v>9</v>
      </c>
      <c r="BJ14" s="1" t="str">
        <f>CONCATENATE(DiaC[[#This Row],[Dia]],DiaC[[#This Row],[Mes]],DiaC[[#This Row],[Hora]],DiaC[[#This Row],[Min]])</f>
        <v>30379</v>
      </c>
      <c r="BK14" s="1" t="str">
        <f>CONCATENATE(TEXT(DiaC[[#This Row],[Hora]],"00"),":",TEXT(DiaC[[#This Row],[Min]],"00"))</f>
        <v>07:09</v>
      </c>
      <c r="BL14" s="1" t="str">
        <f>IFERROR(VLOOKUP(DiaC[[#This Row],[CONCATENA]],Dades[[#All],[Columna1]:[LAT]],3,FALSE),"")</f>
        <v/>
      </c>
      <c r="BM14" s="1" t="str">
        <f>IFERROR(10^(DiaC[[#This Row],[LAT]]/10),"")</f>
        <v/>
      </c>
      <c r="BO14" s="2">
        <f>Resultats!C$37</f>
        <v>30</v>
      </c>
      <c r="BP14" s="2">
        <f>Resultats!E$37</f>
        <v>3</v>
      </c>
      <c r="BQ14" s="2">
        <v>21</v>
      </c>
      <c r="BR14" s="2">
        <v>9</v>
      </c>
      <c r="BS14" s="2" t="str">
        <f>CONCATENATE(VespreC[[#This Row],[Dia]],VespreC[[#This Row],[Mes]],VespreC[[#This Row],[Hora]],VespreC[[#This Row],[Min]])</f>
        <v>303219</v>
      </c>
      <c r="BT14" s="2" t="str">
        <f>CONCATENATE(TEXT(VespreC[[#This Row],[Hora]],"00"),":",TEXT(VespreC[[#This Row],[Min]],"00"))</f>
        <v>21:09</v>
      </c>
      <c r="BU14" s="2" t="str">
        <f>IFERROR(VLOOKUP(VespreC[[#This Row],[CONCATENA]],Dades[[#All],[Columna1]:[LAT]],3,FALSE),"")</f>
        <v/>
      </c>
      <c r="BV14" s="4" t="str">
        <f>IFERROR(10^(VespreC[[#This Row],[LAT]]/10),"")</f>
        <v/>
      </c>
      <c r="BX14" s="4">
        <f>Resultats!C$37</f>
        <v>30</v>
      </c>
      <c r="BY14" s="4">
        <f>Resultats!E$37</f>
        <v>3</v>
      </c>
      <c r="BZ14" s="4">
        <v>23</v>
      </c>
      <c r="CA14" s="4">
        <v>9</v>
      </c>
      <c r="CB14" s="4" t="str">
        <f>CONCATENATE(NitC[[#This Row],[Dia]],NitC[[#This Row],[Mes]],NitC[[#This Row],[Hora]],NitC[[#This Row],[Min]])</f>
        <v>303239</v>
      </c>
      <c r="CC14" s="4" t="str">
        <f>CONCATENATE(TEXT(NitC[[#This Row],[Hora]],"00"),":",TEXT(NitC[[#This Row],[Min]],"00"))</f>
        <v>23:09</v>
      </c>
      <c r="CD14" s="4" t="str">
        <f>IFERROR(VLOOKUP(NitC[[#This Row],[CONCATENA]],Dades[[#All],[Columna1]:[LAT]],3,FALSE),"")</f>
        <v/>
      </c>
      <c r="CE14" s="12" t="str">
        <f>IFERROR(10^(NitC[[#This Row],[LAT]]/10),"")</f>
        <v/>
      </c>
    </row>
    <row r="15" spans="2:83" x14ac:dyDescent="0.35">
      <c r="B15" s="1">
        <v>11</v>
      </c>
      <c r="D15" s="1">
        <f>Resultats!C$7</f>
        <v>30</v>
      </c>
      <c r="E15" s="1">
        <f>Resultats!E$7</f>
        <v>3</v>
      </c>
      <c r="F15" s="1">
        <v>7</v>
      </c>
      <c r="G15" s="1">
        <v>10</v>
      </c>
      <c r="H15" s="1" t="str">
        <f>CONCATENATE(DiaA[[#This Row],[Dia]],DiaA[[#This Row],[Mes]],DiaA[[#This Row],[Hora]],DiaA[[#This Row],[Min]])</f>
        <v>303710</v>
      </c>
      <c r="I15" s="1" t="str">
        <f>CONCATENATE(TEXT(DiaA[[#This Row],[Hora]],"00"),":",TEXT(DiaA[[#This Row],[Min]],"00"))</f>
        <v>07:10</v>
      </c>
      <c r="J15" s="1" t="str">
        <f>IFERROR(VLOOKUP(DiaA[[#This Row],[CONCATENA]],Dades[[#All],[Columna1]:[LAT]],3,FALSE),"")</f>
        <v/>
      </c>
      <c r="K15" s="1" t="str">
        <f>IFERROR(10^(DiaA[[#This Row],[LAT]]/10),"")</f>
        <v/>
      </c>
      <c r="M15" s="2">
        <f>Resultats!C$7</f>
        <v>30</v>
      </c>
      <c r="N15" s="2">
        <f>Resultats!E$7</f>
        <v>3</v>
      </c>
      <c r="O15" s="2">
        <v>21</v>
      </c>
      <c r="P15" s="2">
        <v>10</v>
      </c>
      <c r="Q15" s="2" t="str">
        <f>CONCATENATE(VespreA[[#This Row],[Dia]],VespreA[[#This Row],[Mes]],VespreA[[#This Row],[Hora]],VespreA[[#This Row],[Min]])</f>
        <v>3032110</v>
      </c>
      <c r="R15" s="2" t="str">
        <f>CONCATENATE(TEXT(VespreA[[#This Row],[Hora]],"00"),":",TEXT(VespreA[[#This Row],[Min]],"00"))</f>
        <v>21:10</v>
      </c>
      <c r="S15" s="2" t="str">
        <f>IFERROR(VLOOKUP(VespreA[[#This Row],[CONCATENA]],Dades[[#All],[Columna1]:[LAT]],3,FALSE),"")</f>
        <v/>
      </c>
      <c r="T15" s="4" t="str">
        <f>IFERROR(10^(VespreA[[#This Row],[LAT]]/10),"")</f>
        <v/>
      </c>
      <c r="V15" s="4">
        <f>Resultats!C$7</f>
        <v>30</v>
      </c>
      <c r="W15" s="4">
        <f>Resultats!E$7</f>
        <v>3</v>
      </c>
      <c r="X15" s="4">
        <v>23</v>
      </c>
      <c r="Y15" s="4">
        <v>10</v>
      </c>
      <c r="Z15" s="4" t="str">
        <f>CONCATENATE(NitA[[#This Row],[Dia]],NitA[[#This Row],[Mes]],NitA[[#This Row],[Hora]],NitA[[#This Row],[Min]])</f>
        <v>3032310</v>
      </c>
      <c r="AA15" s="4" t="str">
        <f>CONCATENATE(TEXT(NitA[[#This Row],[Hora]],"00"),":",TEXT(NitA[[#This Row],[Min]],"00"))</f>
        <v>23:10</v>
      </c>
      <c r="AB15" s="4" t="str">
        <f>IFERROR(VLOOKUP(NitA[[#This Row],[CONCATENA]],Dades[[#All],[Columna1]:[LAT]],3,FALSE),"")</f>
        <v/>
      </c>
      <c r="AC15" s="12" t="str">
        <f>IFERROR(10^(NitA[[#This Row],[LAT]]/10),"")</f>
        <v/>
      </c>
      <c r="AE15" s="1">
        <f>Resultats!C$22</f>
        <v>30</v>
      </c>
      <c r="AF15" s="1">
        <f>Resultats!E$22</f>
        <v>3</v>
      </c>
      <c r="AG15" s="1">
        <v>7</v>
      </c>
      <c r="AH15" s="1">
        <v>10</v>
      </c>
      <c r="AI15" s="1" t="str">
        <f>CONCATENATE(DiaB[[#This Row],[Dia]],DiaB[[#This Row],[Mes]],DiaB[[#This Row],[Hora]],DiaB[[#This Row],[Min]])</f>
        <v>303710</v>
      </c>
      <c r="AJ15" s="1" t="str">
        <f>CONCATENATE(TEXT(DiaB[[#This Row],[Hora]],"00"),":",TEXT(DiaB[[#This Row],[Min]],"00"))</f>
        <v>07:10</v>
      </c>
      <c r="AK15" s="1" t="str">
        <f>IFERROR(VLOOKUP(DiaB[[#This Row],[CONCATENA]],Dades[[#All],[Columna1]:[LAT]],3,FALSE),"")</f>
        <v/>
      </c>
      <c r="AL15" s="1" t="str">
        <f>IFERROR(10^(DiaB[[#This Row],[LAT]]/10),"")</f>
        <v/>
      </c>
      <c r="AN15" s="2">
        <f>Resultats!C$22</f>
        <v>30</v>
      </c>
      <c r="AO15" s="2">
        <f>Resultats!E$22</f>
        <v>3</v>
      </c>
      <c r="AP15" s="2">
        <v>21</v>
      </c>
      <c r="AQ15" s="2">
        <v>10</v>
      </c>
      <c r="AR15" s="2" t="str">
        <f>CONCATENATE(VespreB[[#This Row],[Dia]],VespreB[[#This Row],[Mes]],VespreB[[#This Row],[Hora]],VespreB[[#This Row],[Min]])</f>
        <v>3032110</v>
      </c>
      <c r="AS15" s="2" t="str">
        <f>CONCATENATE(TEXT(VespreB[[#This Row],[Hora]],"00"),":",TEXT(VespreB[[#This Row],[Min]],"00"))</f>
        <v>21:10</v>
      </c>
      <c r="AT15" s="2" t="str">
        <f>IFERROR(VLOOKUP(VespreB[[#This Row],[CONCATENA]],Dades[[#All],[Columna1]:[LAT]],3,FALSE),"")</f>
        <v/>
      </c>
      <c r="AU15" s="4" t="str">
        <f>IFERROR(10^(VespreB[[#This Row],[LAT]]/10),"")</f>
        <v/>
      </c>
      <c r="AW15" s="4">
        <f>Resultats!C$22</f>
        <v>30</v>
      </c>
      <c r="AX15" s="4">
        <f>Resultats!E$22</f>
        <v>3</v>
      </c>
      <c r="AY15" s="4">
        <v>23</v>
      </c>
      <c r="AZ15" s="4">
        <v>10</v>
      </c>
      <c r="BA15" s="4" t="str">
        <f>CONCATENATE(NitB[[#This Row],[Dia]],NitB[[#This Row],[Mes]],NitB[[#This Row],[Hora]],NitB[[#This Row],[Min]])</f>
        <v>3032310</v>
      </c>
      <c r="BB15" s="4" t="str">
        <f>CONCATENATE(TEXT(NitB[[#This Row],[Hora]],"00"),":",TEXT(NitB[[#This Row],[Min]],"00"))</f>
        <v>23:10</v>
      </c>
      <c r="BC15" s="4" t="str">
        <f>IFERROR(VLOOKUP(NitB[[#This Row],[CONCATENA]],Dades[[#All],[Columna1]:[LAT]],3,FALSE),"")</f>
        <v/>
      </c>
      <c r="BD15" s="12" t="str">
        <f>IFERROR(10^(NitB[[#This Row],[LAT]]/10),"")</f>
        <v/>
      </c>
      <c r="BF15" s="1">
        <f>Resultats!C$37</f>
        <v>30</v>
      </c>
      <c r="BG15" s="1">
        <f>Resultats!E$37</f>
        <v>3</v>
      </c>
      <c r="BH15" s="1">
        <v>7</v>
      </c>
      <c r="BI15" s="1">
        <v>10</v>
      </c>
      <c r="BJ15" s="1" t="str">
        <f>CONCATENATE(DiaC[[#This Row],[Dia]],DiaC[[#This Row],[Mes]],DiaC[[#This Row],[Hora]],DiaC[[#This Row],[Min]])</f>
        <v>303710</v>
      </c>
      <c r="BK15" s="1" t="str">
        <f>CONCATENATE(TEXT(DiaC[[#This Row],[Hora]],"00"),":",TEXT(DiaC[[#This Row],[Min]],"00"))</f>
        <v>07:10</v>
      </c>
      <c r="BL15" s="1" t="str">
        <f>IFERROR(VLOOKUP(DiaC[[#This Row],[CONCATENA]],Dades[[#All],[Columna1]:[LAT]],3,FALSE),"")</f>
        <v/>
      </c>
      <c r="BM15" s="1" t="str">
        <f>IFERROR(10^(DiaC[[#This Row],[LAT]]/10),"")</f>
        <v/>
      </c>
      <c r="BO15" s="2">
        <f>Resultats!C$37</f>
        <v>30</v>
      </c>
      <c r="BP15" s="2">
        <f>Resultats!E$37</f>
        <v>3</v>
      </c>
      <c r="BQ15" s="2">
        <v>21</v>
      </c>
      <c r="BR15" s="2">
        <v>10</v>
      </c>
      <c r="BS15" s="2" t="str">
        <f>CONCATENATE(VespreC[[#This Row],[Dia]],VespreC[[#This Row],[Mes]],VespreC[[#This Row],[Hora]],VespreC[[#This Row],[Min]])</f>
        <v>3032110</v>
      </c>
      <c r="BT15" s="2" t="str">
        <f>CONCATENATE(TEXT(VespreC[[#This Row],[Hora]],"00"),":",TEXT(VespreC[[#This Row],[Min]],"00"))</f>
        <v>21:10</v>
      </c>
      <c r="BU15" s="2" t="str">
        <f>IFERROR(VLOOKUP(VespreC[[#This Row],[CONCATENA]],Dades[[#All],[Columna1]:[LAT]],3,FALSE),"")</f>
        <v/>
      </c>
      <c r="BV15" s="4" t="str">
        <f>IFERROR(10^(VespreC[[#This Row],[LAT]]/10),"")</f>
        <v/>
      </c>
      <c r="BX15" s="4">
        <f>Resultats!C$37</f>
        <v>30</v>
      </c>
      <c r="BY15" s="4">
        <f>Resultats!E$37</f>
        <v>3</v>
      </c>
      <c r="BZ15" s="4">
        <v>23</v>
      </c>
      <c r="CA15" s="4">
        <v>10</v>
      </c>
      <c r="CB15" s="4" t="str">
        <f>CONCATENATE(NitC[[#This Row],[Dia]],NitC[[#This Row],[Mes]],NitC[[#This Row],[Hora]],NitC[[#This Row],[Min]])</f>
        <v>3032310</v>
      </c>
      <c r="CC15" s="4" t="str">
        <f>CONCATENATE(TEXT(NitC[[#This Row],[Hora]],"00"),":",TEXT(NitC[[#This Row],[Min]],"00"))</f>
        <v>23:10</v>
      </c>
      <c r="CD15" s="4" t="str">
        <f>IFERROR(VLOOKUP(NitC[[#This Row],[CONCATENA]],Dades[[#All],[Columna1]:[LAT]],3,FALSE),"")</f>
        <v/>
      </c>
      <c r="CE15" s="12" t="str">
        <f>IFERROR(10^(NitC[[#This Row],[LAT]]/10),"")</f>
        <v/>
      </c>
    </row>
    <row r="16" spans="2:83" x14ac:dyDescent="0.35">
      <c r="B16" s="1">
        <v>12</v>
      </c>
      <c r="D16" s="1">
        <f>Resultats!C$7</f>
        <v>30</v>
      </c>
      <c r="E16" s="1">
        <f>Resultats!E$7</f>
        <v>3</v>
      </c>
      <c r="F16" s="1">
        <v>7</v>
      </c>
      <c r="G16" s="1">
        <v>11</v>
      </c>
      <c r="H16" s="1" t="str">
        <f>CONCATENATE(DiaA[[#This Row],[Dia]],DiaA[[#This Row],[Mes]],DiaA[[#This Row],[Hora]],DiaA[[#This Row],[Min]])</f>
        <v>303711</v>
      </c>
      <c r="I16" s="1" t="str">
        <f>CONCATENATE(TEXT(DiaA[[#This Row],[Hora]],"00"),":",TEXT(DiaA[[#This Row],[Min]],"00"))</f>
        <v>07:11</v>
      </c>
      <c r="J16" s="1" t="str">
        <f>IFERROR(VLOOKUP(DiaA[[#This Row],[CONCATENA]],Dades[[#All],[Columna1]:[LAT]],3,FALSE),"")</f>
        <v/>
      </c>
      <c r="K16" s="1" t="str">
        <f>IFERROR(10^(DiaA[[#This Row],[LAT]]/10),"")</f>
        <v/>
      </c>
      <c r="M16" s="2">
        <f>Resultats!C$7</f>
        <v>30</v>
      </c>
      <c r="N16" s="2">
        <f>Resultats!E$7</f>
        <v>3</v>
      </c>
      <c r="O16" s="2">
        <v>21</v>
      </c>
      <c r="P16" s="2">
        <v>11</v>
      </c>
      <c r="Q16" s="2" t="str">
        <f>CONCATENATE(VespreA[[#This Row],[Dia]],VespreA[[#This Row],[Mes]],VespreA[[#This Row],[Hora]],VespreA[[#This Row],[Min]])</f>
        <v>3032111</v>
      </c>
      <c r="R16" s="2" t="str">
        <f>CONCATENATE(TEXT(VespreA[[#This Row],[Hora]],"00"),":",TEXT(VespreA[[#This Row],[Min]],"00"))</f>
        <v>21:11</v>
      </c>
      <c r="S16" s="2" t="str">
        <f>IFERROR(VLOOKUP(VespreA[[#This Row],[CONCATENA]],Dades[[#All],[Columna1]:[LAT]],3,FALSE),"")</f>
        <v/>
      </c>
      <c r="T16" s="4" t="str">
        <f>IFERROR(10^(VespreA[[#This Row],[LAT]]/10),"")</f>
        <v/>
      </c>
      <c r="V16" s="4">
        <f>Resultats!C$7</f>
        <v>30</v>
      </c>
      <c r="W16" s="4">
        <f>Resultats!E$7</f>
        <v>3</v>
      </c>
      <c r="X16" s="4">
        <v>23</v>
      </c>
      <c r="Y16" s="4">
        <v>11</v>
      </c>
      <c r="Z16" s="4" t="str">
        <f>CONCATENATE(NitA[[#This Row],[Dia]],NitA[[#This Row],[Mes]],NitA[[#This Row],[Hora]],NitA[[#This Row],[Min]])</f>
        <v>3032311</v>
      </c>
      <c r="AA16" s="4" t="str">
        <f>CONCATENATE(TEXT(NitA[[#This Row],[Hora]],"00"),":",TEXT(NitA[[#This Row],[Min]],"00"))</f>
        <v>23:11</v>
      </c>
      <c r="AB16" s="4" t="str">
        <f>IFERROR(VLOOKUP(NitA[[#This Row],[CONCATENA]],Dades[[#All],[Columna1]:[LAT]],3,FALSE),"")</f>
        <v/>
      </c>
      <c r="AC16" s="12" t="str">
        <f>IFERROR(10^(NitA[[#This Row],[LAT]]/10),"")</f>
        <v/>
      </c>
      <c r="AE16" s="1">
        <f>Resultats!C$22</f>
        <v>30</v>
      </c>
      <c r="AF16" s="1">
        <f>Resultats!E$22</f>
        <v>3</v>
      </c>
      <c r="AG16" s="1">
        <v>7</v>
      </c>
      <c r="AH16" s="1">
        <v>11</v>
      </c>
      <c r="AI16" s="1" t="str">
        <f>CONCATENATE(DiaB[[#This Row],[Dia]],DiaB[[#This Row],[Mes]],DiaB[[#This Row],[Hora]],DiaB[[#This Row],[Min]])</f>
        <v>303711</v>
      </c>
      <c r="AJ16" s="1" t="str">
        <f>CONCATENATE(TEXT(DiaB[[#This Row],[Hora]],"00"),":",TEXT(DiaB[[#This Row],[Min]],"00"))</f>
        <v>07:11</v>
      </c>
      <c r="AK16" s="1" t="str">
        <f>IFERROR(VLOOKUP(DiaB[[#This Row],[CONCATENA]],Dades[[#All],[Columna1]:[LAT]],3,FALSE),"")</f>
        <v/>
      </c>
      <c r="AL16" s="1" t="str">
        <f>IFERROR(10^(DiaB[[#This Row],[LAT]]/10),"")</f>
        <v/>
      </c>
      <c r="AN16" s="2">
        <f>Resultats!C$22</f>
        <v>30</v>
      </c>
      <c r="AO16" s="2">
        <f>Resultats!E$22</f>
        <v>3</v>
      </c>
      <c r="AP16" s="2">
        <v>21</v>
      </c>
      <c r="AQ16" s="2">
        <v>11</v>
      </c>
      <c r="AR16" s="2" t="str">
        <f>CONCATENATE(VespreB[[#This Row],[Dia]],VespreB[[#This Row],[Mes]],VespreB[[#This Row],[Hora]],VespreB[[#This Row],[Min]])</f>
        <v>3032111</v>
      </c>
      <c r="AS16" s="2" t="str">
        <f>CONCATENATE(TEXT(VespreB[[#This Row],[Hora]],"00"),":",TEXT(VespreB[[#This Row],[Min]],"00"))</f>
        <v>21:11</v>
      </c>
      <c r="AT16" s="2" t="str">
        <f>IFERROR(VLOOKUP(VespreB[[#This Row],[CONCATENA]],Dades[[#All],[Columna1]:[LAT]],3,FALSE),"")</f>
        <v/>
      </c>
      <c r="AU16" s="4" t="str">
        <f>IFERROR(10^(VespreB[[#This Row],[LAT]]/10),"")</f>
        <v/>
      </c>
      <c r="AW16" s="4">
        <f>Resultats!C$22</f>
        <v>30</v>
      </c>
      <c r="AX16" s="4">
        <f>Resultats!E$22</f>
        <v>3</v>
      </c>
      <c r="AY16" s="4">
        <v>23</v>
      </c>
      <c r="AZ16" s="4">
        <v>11</v>
      </c>
      <c r="BA16" s="4" t="str">
        <f>CONCATENATE(NitB[[#This Row],[Dia]],NitB[[#This Row],[Mes]],NitB[[#This Row],[Hora]],NitB[[#This Row],[Min]])</f>
        <v>3032311</v>
      </c>
      <c r="BB16" s="4" t="str">
        <f>CONCATENATE(TEXT(NitB[[#This Row],[Hora]],"00"),":",TEXT(NitB[[#This Row],[Min]],"00"))</f>
        <v>23:11</v>
      </c>
      <c r="BC16" s="4" t="str">
        <f>IFERROR(VLOOKUP(NitB[[#This Row],[CONCATENA]],Dades[[#All],[Columna1]:[LAT]],3,FALSE),"")</f>
        <v/>
      </c>
      <c r="BD16" s="12" t="str">
        <f>IFERROR(10^(NitB[[#This Row],[LAT]]/10),"")</f>
        <v/>
      </c>
      <c r="BF16" s="1">
        <f>Resultats!C$37</f>
        <v>30</v>
      </c>
      <c r="BG16" s="1">
        <f>Resultats!E$37</f>
        <v>3</v>
      </c>
      <c r="BH16" s="1">
        <v>7</v>
      </c>
      <c r="BI16" s="1">
        <v>11</v>
      </c>
      <c r="BJ16" s="1" t="str">
        <f>CONCATENATE(DiaC[[#This Row],[Dia]],DiaC[[#This Row],[Mes]],DiaC[[#This Row],[Hora]],DiaC[[#This Row],[Min]])</f>
        <v>303711</v>
      </c>
      <c r="BK16" s="1" t="str">
        <f>CONCATENATE(TEXT(DiaC[[#This Row],[Hora]],"00"),":",TEXT(DiaC[[#This Row],[Min]],"00"))</f>
        <v>07:11</v>
      </c>
      <c r="BL16" s="1" t="str">
        <f>IFERROR(VLOOKUP(DiaC[[#This Row],[CONCATENA]],Dades[[#All],[Columna1]:[LAT]],3,FALSE),"")</f>
        <v/>
      </c>
      <c r="BM16" s="1" t="str">
        <f>IFERROR(10^(DiaC[[#This Row],[LAT]]/10),"")</f>
        <v/>
      </c>
      <c r="BO16" s="2">
        <f>Resultats!C$37</f>
        <v>30</v>
      </c>
      <c r="BP16" s="2">
        <f>Resultats!E$37</f>
        <v>3</v>
      </c>
      <c r="BQ16" s="2">
        <v>21</v>
      </c>
      <c r="BR16" s="2">
        <v>11</v>
      </c>
      <c r="BS16" s="2" t="str">
        <f>CONCATENATE(VespreC[[#This Row],[Dia]],VespreC[[#This Row],[Mes]],VespreC[[#This Row],[Hora]],VespreC[[#This Row],[Min]])</f>
        <v>3032111</v>
      </c>
      <c r="BT16" s="2" t="str">
        <f>CONCATENATE(TEXT(VespreC[[#This Row],[Hora]],"00"),":",TEXT(VespreC[[#This Row],[Min]],"00"))</f>
        <v>21:11</v>
      </c>
      <c r="BU16" s="2" t="str">
        <f>IFERROR(VLOOKUP(VespreC[[#This Row],[CONCATENA]],Dades[[#All],[Columna1]:[LAT]],3,FALSE),"")</f>
        <v/>
      </c>
      <c r="BV16" s="4" t="str">
        <f>IFERROR(10^(VespreC[[#This Row],[LAT]]/10),"")</f>
        <v/>
      </c>
      <c r="BX16" s="4">
        <f>Resultats!C$37</f>
        <v>30</v>
      </c>
      <c r="BY16" s="4">
        <f>Resultats!E$37</f>
        <v>3</v>
      </c>
      <c r="BZ16" s="4">
        <v>23</v>
      </c>
      <c r="CA16" s="4">
        <v>11</v>
      </c>
      <c r="CB16" s="4" t="str">
        <f>CONCATENATE(NitC[[#This Row],[Dia]],NitC[[#This Row],[Mes]],NitC[[#This Row],[Hora]],NitC[[#This Row],[Min]])</f>
        <v>3032311</v>
      </c>
      <c r="CC16" s="4" t="str">
        <f>CONCATENATE(TEXT(NitC[[#This Row],[Hora]],"00"),":",TEXT(NitC[[#This Row],[Min]],"00"))</f>
        <v>23:11</v>
      </c>
      <c r="CD16" s="4" t="str">
        <f>IFERROR(VLOOKUP(NitC[[#This Row],[CONCATENA]],Dades[[#All],[Columna1]:[LAT]],3,FALSE),"")</f>
        <v/>
      </c>
      <c r="CE16" s="12" t="str">
        <f>IFERROR(10^(NitC[[#This Row],[LAT]]/10),"")</f>
        <v/>
      </c>
    </row>
    <row r="17" spans="4:83" x14ac:dyDescent="0.35">
      <c r="D17" s="1">
        <f>Resultats!C$7</f>
        <v>30</v>
      </c>
      <c r="E17" s="1">
        <f>Resultats!E$7</f>
        <v>3</v>
      </c>
      <c r="F17" s="1">
        <v>7</v>
      </c>
      <c r="G17" s="1">
        <v>12</v>
      </c>
      <c r="H17" s="1" t="str">
        <f>CONCATENATE(DiaA[[#This Row],[Dia]],DiaA[[#This Row],[Mes]],DiaA[[#This Row],[Hora]],DiaA[[#This Row],[Min]])</f>
        <v>303712</v>
      </c>
      <c r="I17" s="1" t="str">
        <f>CONCATENATE(TEXT(DiaA[[#This Row],[Hora]],"00"),":",TEXT(DiaA[[#This Row],[Min]],"00"))</f>
        <v>07:12</v>
      </c>
      <c r="J17" s="1" t="str">
        <f>IFERROR(VLOOKUP(DiaA[[#This Row],[CONCATENA]],Dades[[#All],[Columna1]:[LAT]],3,FALSE),"")</f>
        <v/>
      </c>
      <c r="K17" s="1" t="str">
        <f>IFERROR(10^(DiaA[[#This Row],[LAT]]/10),"")</f>
        <v/>
      </c>
      <c r="M17" s="2">
        <f>Resultats!C$7</f>
        <v>30</v>
      </c>
      <c r="N17" s="2">
        <f>Resultats!E$7</f>
        <v>3</v>
      </c>
      <c r="O17" s="2">
        <v>21</v>
      </c>
      <c r="P17" s="2">
        <v>12</v>
      </c>
      <c r="Q17" s="2" t="str">
        <f>CONCATENATE(VespreA[[#This Row],[Dia]],VespreA[[#This Row],[Mes]],VespreA[[#This Row],[Hora]],VespreA[[#This Row],[Min]])</f>
        <v>3032112</v>
      </c>
      <c r="R17" s="2" t="str">
        <f>CONCATENATE(TEXT(VespreA[[#This Row],[Hora]],"00"),":",TEXT(VespreA[[#This Row],[Min]],"00"))</f>
        <v>21:12</v>
      </c>
      <c r="S17" s="2" t="str">
        <f>IFERROR(VLOOKUP(VespreA[[#This Row],[CONCATENA]],Dades[[#All],[Columna1]:[LAT]],3,FALSE),"")</f>
        <v/>
      </c>
      <c r="T17" s="4" t="str">
        <f>IFERROR(10^(VespreA[[#This Row],[LAT]]/10),"")</f>
        <v/>
      </c>
      <c r="V17" s="4">
        <f>Resultats!C$7</f>
        <v>30</v>
      </c>
      <c r="W17" s="4">
        <f>Resultats!E$7</f>
        <v>3</v>
      </c>
      <c r="X17" s="4">
        <v>23</v>
      </c>
      <c r="Y17" s="4">
        <v>12</v>
      </c>
      <c r="Z17" s="4" t="str">
        <f>CONCATENATE(NitA[[#This Row],[Dia]],NitA[[#This Row],[Mes]],NitA[[#This Row],[Hora]],NitA[[#This Row],[Min]])</f>
        <v>3032312</v>
      </c>
      <c r="AA17" s="4" t="str">
        <f>CONCATENATE(TEXT(NitA[[#This Row],[Hora]],"00"),":",TEXT(NitA[[#This Row],[Min]],"00"))</f>
        <v>23:12</v>
      </c>
      <c r="AB17" s="4" t="str">
        <f>IFERROR(VLOOKUP(NitA[[#This Row],[CONCATENA]],Dades[[#All],[Columna1]:[LAT]],3,FALSE),"")</f>
        <v/>
      </c>
      <c r="AC17" s="12" t="str">
        <f>IFERROR(10^(NitA[[#This Row],[LAT]]/10),"")</f>
        <v/>
      </c>
      <c r="AE17" s="1">
        <f>Resultats!C$22</f>
        <v>30</v>
      </c>
      <c r="AF17" s="1">
        <f>Resultats!E$22</f>
        <v>3</v>
      </c>
      <c r="AG17" s="1">
        <v>7</v>
      </c>
      <c r="AH17" s="1">
        <v>12</v>
      </c>
      <c r="AI17" s="1" t="str">
        <f>CONCATENATE(DiaB[[#This Row],[Dia]],DiaB[[#This Row],[Mes]],DiaB[[#This Row],[Hora]],DiaB[[#This Row],[Min]])</f>
        <v>303712</v>
      </c>
      <c r="AJ17" s="1" t="str">
        <f>CONCATENATE(TEXT(DiaB[[#This Row],[Hora]],"00"),":",TEXT(DiaB[[#This Row],[Min]],"00"))</f>
        <v>07:12</v>
      </c>
      <c r="AK17" s="1" t="str">
        <f>IFERROR(VLOOKUP(DiaB[[#This Row],[CONCATENA]],Dades[[#All],[Columna1]:[LAT]],3,FALSE),"")</f>
        <v/>
      </c>
      <c r="AL17" s="1" t="str">
        <f>IFERROR(10^(DiaB[[#This Row],[LAT]]/10),"")</f>
        <v/>
      </c>
      <c r="AN17" s="2">
        <f>Resultats!C$22</f>
        <v>30</v>
      </c>
      <c r="AO17" s="2">
        <f>Resultats!E$22</f>
        <v>3</v>
      </c>
      <c r="AP17" s="2">
        <v>21</v>
      </c>
      <c r="AQ17" s="2">
        <v>12</v>
      </c>
      <c r="AR17" s="2" t="str">
        <f>CONCATENATE(VespreB[[#This Row],[Dia]],VespreB[[#This Row],[Mes]],VespreB[[#This Row],[Hora]],VespreB[[#This Row],[Min]])</f>
        <v>3032112</v>
      </c>
      <c r="AS17" s="2" t="str">
        <f>CONCATENATE(TEXT(VespreB[[#This Row],[Hora]],"00"),":",TEXT(VespreB[[#This Row],[Min]],"00"))</f>
        <v>21:12</v>
      </c>
      <c r="AT17" s="2" t="str">
        <f>IFERROR(VLOOKUP(VespreB[[#This Row],[CONCATENA]],Dades[[#All],[Columna1]:[LAT]],3,FALSE),"")</f>
        <v/>
      </c>
      <c r="AU17" s="4" t="str">
        <f>IFERROR(10^(VespreB[[#This Row],[LAT]]/10),"")</f>
        <v/>
      </c>
      <c r="AW17" s="4">
        <f>Resultats!C$22</f>
        <v>30</v>
      </c>
      <c r="AX17" s="4">
        <f>Resultats!E$22</f>
        <v>3</v>
      </c>
      <c r="AY17" s="4">
        <v>23</v>
      </c>
      <c r="AZ17" s="4">
        <v>12</v>
      </c>
      <c r="BA17" s="4" t="str">
        <f>CONCATENATE(NitB[[#This Row],[Dia]],NitB[[#This Row],[Mes]],NitB[[#This Row],[Hora]],NitB[[#This Row],[Min]])</f>
        <v>3032312</v>
      </c>
      <c r="BB17" s="4" t="str">
        <f>CONCATENATE(TEXT(NitB[[#This Row],[Hora]],"00"),":",TEXT(NitB[[#This Row],[Min]],"00"))</f>
        <v>23:12</v>
      </c>
      <c r="BC17" s="4" t="str">
        <f>IFERROR(VLOOKUP(NitB[[#This Row],[CONCATENA]],Dades[[#All],[Columna1]:[LAT]],3,FALSE),"")</f>
        <v/>
      </c>
      <c r="BD17" s="12" t="str">
        <f>IFERROR(10^(NitB[[#This Row],[LAT]]/10),"")</f>
        <v/>
      </c>
      <c r="BF17" s="1">
        <f>Resultats!C$37</f>
        <v>30</v>
      </c>
      <c r="BG17" s="1">
        <f>Resultats!E$37</f>
        <v>3</v>
      </c>
      <c r="BH17" s="1">
        <v>7</v>
      </c>
      <c r="BI17" s="1">
        <v>12</v>
      </c>
      <c r="BJ17" s="1" t="str">
        <f>CONCATENATE(DiaC[[#This Row],[Dia]],DiaC[[#This Row],[Mes]],DiaC[[#This Row],[Hora]],DiaC[[#This Row],[Min]])</f>
        <v>303712</v>
      </c>
      <c r="BK17" s="1" t="str">
        <f>CONCATENATE(TEXT(DiaC[[#This Row],[Hora]],"00"),":",TEXT(DiaC[[#This Row],[Min]],"00"))</f>
        <v>07:12</v>
      </c>
      <c r="BL17" s="1" t="str">
        <f>IFERROR(VLOOKUP(DiaC[[#This Row],[CONCATENA]],Dades[[#All],[Columna1]:[LAT]],3,FALSE),"")</f>
        <v/>
      </c>
      <c r="BM17" s="1" t="str">
        <f>IFERROR(10^(DiaC[[#This Row],[LAT]]/10),"")</f>
        <v/>
      </c>
      <c r="BO17" s="2">
        <f>Resultats!C$37</f>
        <v>30</v>
      </c>
      <c r="BP17" s="2">
        <f>Resultats!E$37</f>
        <v>3</v>
      </c>
      <c r="BQ17" s="2">
        <v>21</v>
      </c>
      <c r="BR17" s="2">
        <v>12</v>
      </c>
      <c r="BS17" s="2" t="str">
        <f>CONCATENATE(VespreC[[#This Row],[Dia]],VespreC[[#This Row],[Mes]],VespreC[[#This Row],[Hora]],VespreC[[#This Row],[Min]])</f>
        <v>3032112</v>
      </c>
      <c r="BT17" s="2" t="str">
        <f>CONCATENATE(TEXT(VespreC[[#This Row],[Hora]],"00"),":",TEXT(VespreC[[#This Row],[Min]],"00"))</f>
        <v>21:12</v>
      </c>
      <c r="BU17" s="2" t="str">
        <f>IFERROR(VLOOKUP(VespreC[[#This Row],[CONCATENA]],Dades[[#All],[Columna1]:[LAT]],3,FALSE),"")</f>
        <v/>
      </c>
      <c r="BV17" s="4" t="str">
        <f>IFERROR(10^(VespreC[[#This Row],[LAT]]/10),"")</f>
        <v/>
      </c>
      <c r="BX17" s="4">
        <f>Resultats!C$37</f>
        <v>30</v>
      </c>
      <c r="BY17" s="4">
        <f>Resultats!E$37</f>
        <v>3</v>
      </c>
      <c r="BZ17" s="4">
        <v>23</v>
      </c>
      <c r="CA17" s="4">
        <v>12</v>
      </c>
      <c r="CB17" s="4" t="str">
        <f>CONCATENATE(NitC[[#This Row],[Dia]],NitC[[#This Row],[Mes]],NitC[[#This Row],[Hora]],NitC[[#This Row],[Min]])</f>
        <v>3032312</v>
      </c>
      <c r="CC17" s="4" t="str">
        <f>CONCATENATE(TEXT(NitC[[#This Row],[Hora]],"00"),":",TEXT(NitC[[#This Row],[Min]],"00"))</f>
        <v>23:12</v>
      </c>
      <c r="CD17" s="4" t="str">
        <f>IFERROR(VLOOKUP(NitC[[#This Row],[CONCATENA]],Dades[[#All],[Columna1]:[LAT]],3,FALSE),"")</f>
        <v/>
      </c>
      <c r="CE17" s="12" t="str">
        <f>IFERROR(10^(NitC[[#This Row],[LAT]]/10),"")</f>
        <v/>
      </c>
    </row>
    <row r="18" spans="4:83" x14ac:dyDescent="0.35">
      <c r="D18" s="1">
        <f>Resultats!C$7</f>
        <v>30</v>
      </c>
      <c r="E18" s="1">
        <f>Resultats!E$7</f>
        <v>3</v>
      </c>
      <c r="F18" s="1">
        <v>7</v>
      </c>
      <c r="G18" s="1">
        <v>13</v>
      </c>
      <c r="H18" s="1" t="str">
        <f>CONCATENATE(DiaA[[#This Row],[Dia]],DiaA[[#This Row],[Mes]],DiaA[[#This Row],[Hora]],DiaA[[#This Row],[Min]])</f>
        <v>303713</v>
      </c>
      <c r="I18" s="1" t="str">
        <f>CONCATENATE(TEXT(DiaA[[#This Row],[Hora]],"00"),":",TEXT(DiaA[[#This Row],[Min]],"00"))</f>
        <v>07:13</v>
      </c>
      <c r="J18" s="1" t="str">
        <f>IFERROR(VLOOKUP(DiaA[[#This Row],[CONCATENA]],Dades[[#All],[Columna1]:[LAT]],3,FALSE),"")</f>
        <v/>
      </c>
      <c r="K18" s="1" t="str">
        <f>IFERROR(10^(DiaA[[#This Row],[LAT]]/10),"")</f>
        <v/>
      </c>
      <c r="M18" s="2">
        <f>Resultats!C$7</f>
        <v>30</v>
      </c>
      <c r="N18" s="2">
        <f>Resultats!E$7</f>
        <v>3</v>
      </c>
      <c r="O18" s="2">
        <v>21</v>
      </c>
      <c r="P18" s="2">
        <v>13</v>
      </c>
      <c r="Q18" s="2" t="str">
        <f>CONCATENATE(VespreA[[#This Row],[Dia]],VespreA[[#This Row],[Mes]],VespreA[[#This Row],[Hora]],VespreA[[#This Row],[Min]])</f>
        <v>3032113</v>
      </c>
      <c r="R18" s="2" t="str">
        <f>CONCATENATE(TEXT(VespreA[[#This Row],[Hora]],"00"),":",TEXT(VespreA[[#This Row],[Min]],"00"))</f>
        <v>21:13</v>
      </c>
      <c r="S18" s="2" t="str">
        <f>IFERROR(VLOOKUP(VespreA[[#This Row],[CONCATENA]],Dades[[#All],[Columna1]:[LAT]],3,FALSE),"")</f>
        <v/>
      </c>
      <c r="T18" s="4" t="str">
        <f>IFERROR(10^(VespreA[[#This Row],[LAT]]/10),"")</f>
        <v/>
      </c>
      <c r="V18" s="4">
        <f>Resultats!C$7</f>
        <v>30</v>
      </c>
      <c r="W18" s="4">
        <f>Resultats!E$7</f>
        <v>3</v>
      </c>
      <c r="X18" s="4">
        <v>23</v>
      </c>
      <c r="Y18" s="4">
        <v>13</v>
      </c>
      <c r="Z18" s="4" t="str">
        <f>CONCATENATE(NitA[[#This Row],[Dia]],NitA[[#This Row],[Mes]],NitA[[#This Row],[Hora]],NitA[[#This Row],[Min]])</f>
        <v>3032313</v>
      </c>
      <c r="AA18" s="4" t="str">
        <f>CONCATENATE(TEXT(NitA[[#This Row],[Hora]],"00"),":",TEXT(NitA[[#This Row],[Min]],"00"))</f>
        <v>23:13</v>
      </c>
      <c r="AB18" s="4" t="str">
        <f>IFERROR(VLOOKUP(NitA[[#This Row],[CONCATENA]],Dades[[#All],[Columna1]:[LAT]],3,FALSE),"")</f>
        <v/>
      </c>
      <c r="AC18" s="12" t="str">
        <f>IFERROR(10^(NitA[[#This Row],[LAT]]/10),"")</f>
        <v/>
      </c>
      <c r="AE18" s="1">
        <f>Resultats!C$22</f>
        <v>30</v>
      </c>
      <c r="AF18" s="1">
        <f>Resultats!E$22</f>
        <v>3</v>
      </c>
      <c r="AG18" s="1">
        <v>7</v>
      </c>
      <c r="AH18" s="1">
        <v>13</v>
      </c>
      <c r="AI18" s="1" t="str">
        <f>CONCATENATE(DiaB[[#This Row],[Dia]],DiaB[[#This Row],[Mes]],DiaB[[#This Row],[Hora]],DiaB[[#This Row],[Min]])</f>
        <v>303713</v>
      </c>
      <c r="AJ18" s="1" t="str">
        <f>CONCATENATE(TEXT(DiaB[[#This Row],[Hora]],"00"),":",TEXT(DiaB[[#This Row],[Min]],"00"))</f>
        <v>07:13</v>
      </c>
      <c r="AK18" s="1" t="str">
        <f>IFERROR(VLOOKUP(DiaB[[#This Row],[CONCATENA]],Dades[[#All],[Columna1]:[LAT]],3,FALSE),"")</f>
        <v/>
      </c>
      <c r="AL18" s="1" t="str">
        <f>IFERROR(10^(DiaB[[#This Row],[LAT]]/10),"")</f>
        <v/>
      </c>
      <c r="AN18" s="2">
        <f>Resultats!C$22</f>
        <v>30</v>
      </c>
      <c r="AO18" s="2">
        <f>Resultats!E$22</f>
        <v>3</v>
      </c>
      <c r="AP18" s="2">
        <v>21</v>
      </c>
      <c r="AQ18" s="2">
        <v>13</v>
      </c>
      <c r="AR18" s="2" t="str">
        <f>CONCATENATE(VespreB[[#This Row],[Dia]],VespreB[[#This Row],[Mes]],VespreB[[#This Row],[Hora]],VespreB[[#This Row],[Min]])</f>
        <v>3032113</v>
      </c>
      <c r="AS18" s="2" t="str">
        <f>CONCATENATE(TEXT(VespreB[[#This Row],[Hora]],"00"),":",TEXT(VespreB[[#This Row],[Min]],"00"))</f>
        <v>21:13</v>
      </c>
      <c r="AT18" s="2" t="str">
        <f>IFERROR(VLOOKUP(VespreB[[#This Row],[CONCATENA]],Dades[[#All],[Columna1]:[LAT]],3,FALSE),"")</f>
        <v/>
      </c>
      <c r="AU18" s="4" t="str">
        <f>IFERROR(10^(VespreB[[#This Row],[LAT]]/10),"")</f>
        <v/>
      </c>
      <c r="AW18" s="4">
        <f>Resultats!C$22</f>
        <v>30</v>
      </c>
      <c r="AX18" s="4">
        <f>Resultats!E$22</f>
        <v>3</v>
      </c>
      <c r="AY18" s="4">
        <v>23</v>
      </c>
      <c r="AZ18" s="4">
        <v>13</v>
      </c>
      <c r="BA18" s="4" t="str">
        <f>CONCATENATE(NitB[[#This Row],[Dia]],NitB[[#This Row],[Mes]],NitB[[#This Row],[Hora]],NitB[[#This Row],[Min]])</f>
        <v>3032313</v>
      </c>
      <c r="BB18" s="4" t="str">
        <f>CONCATENATE(TEXT(NitB[[#This Row],[Hora]],"00"),":",TEXT(NitB[[#This Row],[Min]],"00"))</f>
        <v>23:13</v>
      </c>
      <c r="BC18" s="4" t="str">
        <f>IFERROR(VLOOKUP(NitB[[#This Row],[CONCATENA]],Dades[[#All],[Columna1]:[LAT]],3,FALSE),"")</f>
        <v/>
      </c>
      <c r="BD18" s="12" t="str">
        <f>IFERROR(10^(NitB[[#This Row],[LAT]]/10),"")</f>
        <v/>
      </c>
      <c r="BF18" s="1">
        <f>Resultats!C$37</f>
        <v>30</v>
      </c>
      <c r="BG18" s="1">
        <f>Resultats!E$37</f>
        <v>3</v>
      </c>
      <c r="BH18" s="1">
        <v>7</v>
      </c>
      <c r="BI18" s="1">
        <v>13</v>
      </c>
      <c r="BJ18" s="1" t="str">
        <f>CONCATENATE(DiaC[[#This Row],[Dia]],DiaC[[#This Row],[Mes]],DiaC[[#This Row],[Hora]],DiaC[[#This Row],[Min]])</f>
        <v>303713</v>
      </c>
      <c r="BK18" s="1" t="str">
        <f>CONCATENATE(TEXT(DiaC[[#This Row],[Hora]],"00"),":",TEXT(DiaC[[#This Row],[Min]],"00"))</f>
        <v>07:13</v>
      </c>
      <c r="BL18" s="1" t="str">
        <f>IFERROR(VLOOKUP(DiaC[[#This Row],[CONCATENA]],Dades[[#All],[Columna1]:[LAT]],3,FALSE),"")</f>
        <v/>
      </c>
      <c r="BM18" s="1" t="str">
        <f>IFERROR(10^(DiaC[[#This Row],[LAT]]/10),"")</f>
        <v/>
      </c>
      <c r="BO18" s="2">
        <f>Resultats!C$37</f>
        <v>30</v>
      </c>
      <c r="BP18" s="2">
        <f>Resultats!E$37</f>
        <v>3</v>
      </c>
      <c r="BQ18" s="2">
        <v>21</v>
      </c>
      <c r="BR18" s="2">
        <v>13</v>
      </c>
      <c r="BS18" s="2" t="str">
        <f>CONCATENATE(VespreC[[#This Row],[Dia]],VespreC[[#This Row],[Mes]],VespreC[[#This Row],[Hora]],VespreC[[#This Row],[Min]])</f>
        <v>3032113</v>
      </c>
      <c r="BT18" s="2" t="str">
        <f>CONCATENATE(TEXT(VespreC[[#This Row],[Hora]],"00"),":",TEXT(VespreC[[#This Row],[Min]],"00"))</f>
        <v>21:13</v>
      </c>
      <c r="BU18" s="2" t="str">
        <f>IFERROR(VLOOKUP(VespreC[[#This Row],[CONCATENA]],Dades[[#All],[Columna1]:[LAT]],3,FALSE),"")</f>
        <v/>
      </c>
      <c r="BV18" s="4" t="str">
        <f>IFERROR(10^(VespreC[[#This Row],[LAT]]/10),"")</f>
        <v/>
      </c>
      <c r="BX18" s="4">
        <f>Resultats!C$37</f>
        <v>30</v>
      </c>
      <c r="BY18" s="4">
        <f>Resultats!E$37</f>
        <v>3</v>
      </c>
      <c r="BZ18" s="4">
        <v>23</v>
      </c>
      <c r="CA18" s="4">
        <v>13</v>
      </c>
      <c r="CB18" s="4" t="str">
        <f>CONCATENATE(NitC[[#This Row],[Dia]],NitC[[#This Row],[Mes]],NitC[[#This Row],[Hora]],NitC[[#This Row],[Min]])</f>
        <v>3032313</v>
      </c>
      <c r="CC18" s="4" t="str">
        <f>CONCATENATE(TEXT(NitC[[#This Row],[Hora]],"00"),":",TEXT(NitC[[#This Row],[Min]],"00"))</f>
        <v>23:13</v>
      </c>
      <c r="CD18" s="4" t="str">
        <f>IFERROR(VLOOKUP(NitC[[#This Row],[CONCATENA]],Dades[[#All],[Columna1]:[LAT]],3,FALSE),"")</f>
        <v/>
      </c>
      <c r="CE18" s="12" t="str">
        <f>IFERROR(10^(NitC[[#This Row],[LAT]]/10),"")</f>
        <v/>
      </c>
    </row>
    <row r="19" spans="4:83" x14ac:dyDescent="0.35">
      <c r="D19" s="1">
        <f>Resultats!C$7</f>
        <v>30</v>
      </c>
      <c r="E19" s="1">
        <f>Resultats!E$7</f>
        <v>3</v>
      </c>
      <c r="F19" s="1">
        <v>7</v>
      </c>
      <c r="G19" s="1">
        <v>14</v>
      </c>
      <c r="H19" s="1" t="str">
        <f>CONCATENATE(DiaA[[#This Row],[Dia]],DiaA[[#This Row],[Mes]],DiaA[[#This Row],[Hora]],DiaA[[#This Row],[Min]])</f>
        <v>303714</v>
      </c>
      <c r="I19" s="1" t="str">
        <f>CONCATENATE(TEXT(DiaA[[#This Row],[Hora]],"00"),":",TEXT(DiaA[[#This Row],[Min]],"00"))</f>
        <v>07:14</v>
      </c>
      <c r="J19" s="1" t="str">
        <f>IFERROR(VLOOKUP(DiaA[[#This Row],[CONCATENA]],Dades[[#All],[Columna1]:[LAT]],3,FALSE),"")</f>
        <v/>
      </c>
      <c r="K19" s="1" t="str">
        <f>IFERROR(10^(DiaA[[#This Row],[LAT]]/10),"")</f>
        <v/>
      </c>
      <c r="M19" s="2">
        <f>Resultats!C$7</f>
        <v>30</v>
      </c>
      <c r="N19" s="2">
        <f>Resultats!E$7</f>
        <v>3</v>
      </c>
      <c r="O19" s="2">
        <v>21</v>
      </c>
      <c r="P19" s="2">
        <v>14</v>
      </c>
      <c r="Q19" s="2" t="str">
        <f>CONCATENATE(VespreA[[#This Row],[Dia]],VespreA[[#This Row],[Mes]],VespreA[[#This Row],[Hora]],VespreA[[#This Row],[Min]])</f>
        <v>3032114</v>
      </c>
      <c r="R19" s="2" t="str">
        <f>CONCATENATE(TEXT(VespreA[[#This Row],[Hora]],"00"),":",TEXT(VespreA[[#This Row],[Min]],"00"))</f>
        <v>21:14</v>
      </c>
      <c r="S19" s="2" t="str">
        <f>IFERROR(VLOOKUP(VespreA[[#This Row],[CONCATENA]],Dades[[#All],[Columna1]:[LAT]],3,FALSE),"")</f>
        <v/>
      </c>
      <c r="T19" s="4" t="str">
        <f>IFERROR(10^(VespreA[[#This Row],[LAT]]/10),"")</f>
        <v/>
      </c>
      <c r="V19" s="4">
        <f>Resultats!C$7</f>
        <v>30</v>
      </c>
      <c r="W19" s="4">
        <f>Resultats!E$7</f>
        <v>3</v>
      </c>
      <c r="X19" s="4">
        <v>23</v>
      </c>
      <c r="Y19" s="4">
        <v>14</v>
      </c>
      <c r="Z19" s="4" t="str">
        <f>CONCATENATE(NitA[[#This Row],[Dia]],NitA[[#This Row],[Mes]],NitA[[#This Row],[Hora]],NitA[[#This Row],[Min]])</f>
        <v>3032314</v>
      </c>
      <c r="AA19" s="4" t="str">
        <f>CONCATENATE(TEXT(NitA[[#This Row],[Hora]],"00"),":",TEXT(NitA[[#This Row],[Min]],"00"))</f>
        <v>23:14</v>
      </c>
      <c r="AB19" s="4" t="str">
        <f>IFERROR(VLOOKUP(NitA[[#This Row],[CONCATENA]],Dades[[#All],[Columna1]:[LAT]],3,FALSE),"")</f>
        <v/>
      </c>
      <c r="AC19" s="12" t="str">
        <f>IFERROR(10^(NitA[[#This Row],[LAT]]/10),"")</f>
        <v/>
      </c>
      <c r="AE19" s="1">
        <f>Resultats!C$22</f>
        <v>30</v>
      </c>
      <c r="AF19" s="1">
        <f>Resultats!E$22</f>
        <v>3</v>
      </c>
      <c r="AG19" s="1">
        <v>7</v>
      </c>
      <c r="AH19" s="1">
        <v>14</v>
      </c>
      <c r="AI19" s="1" t="str">
        <f>CONCATENATE(DiaB[[#This Row],[Dia]],DiaB[[#This Row],[Mes]],DiaB[[#This Row],[Hora]],DiaB[[#This Row],[Min]])</f>
        <v>303714</v>
      </c>
      <c r="AJ19" s="1" t="str">
        <f>CONCATENATE(TEXT(DiaB[[#This Row],[Hora]],"00"),":",TEXT(DiaB[[#This Row],[Min]],"00"))</f>
        <v>07:14</v>
      </c>
      <c r="AK19" s="1" t="str">
        <f>IFERROR(VLOOKUP(DiaB[[#This Row],[CONCATENA]],Dades[[#All],[Columna1]:[LAT]],3,FALSE),"")</f>
        <v/>
      </c>
      <c r="AL19" s="1" t="str">
        <f>IFERROR(10^(DiaB[[#This Row],[LAT]]/10),"")</f>
        <v/>
      </c>
      <c r="AN19" s="2">
        <f>Resultats!C$22</f>
        <v>30</v>
      </c>
      <c r="AO19" s="2">
        <f>Resultats!E$22</f>
        <v>3</v>
      </c>
      <c r="AP19" s="2">
        <v>21</v>
      </c>
      <c r="AQ19" s="2">
        <v>14</v>
      </c>
      <c r="AR19" s="2" t="str">
        <f>CONCATENATE(VespreB[[#This Row],[Dia]],VespreB[[#This Row],[Mes]],VespreB[[#This Row],[Hora]],VespreB[[#This Row],[Min]])</f>
        <v>3032114</v>
      </c>
      <c r="AS19" s="2" t="str">
        <f>CONCATENATE(TEXT(VespreB[[#This Row],[Hora]],"00"),":",TEXT(VespreB[[#This Row],[Min]],"00"))</f>
        <v>21:14</v>
      </c>
      <c r="AT19" s="2" t="str">
        <f>IFERROR(VLOOKUP(VespreB[[#This Row],[CONCATENA]],Dades[[#All],[Columna1]:[LAT]],3,FALSE),"")</f>
        <v/>
      </c>
      <c r="AU19" s="4" t="str">
        <f>IFERROR(10^(VespreB[[#This Row],[LAT]]/10),"")</f>
        <v/>
      </c>
      <c r="AW19" s="4">
        <f>Resultats!C$22</f>
        <v>30</v>
      </c>
      <c r="AX19" s="4">
        <f>Resultats!E$22</f>
        <v>3</v>
      </c>
      <c r="AY19" s="4">
        <v>23</v>
      </c>
      <c r="AZ19" s="4">
        <v>14</v>
      </c>
      <c r="BA19" s="4" t="str">
        <f>CONCATENATE(NitB[[#This Row],[Dia]],NitB[[#This Row],[Mes]],NitB[[#This Row],[Hora]],NitB[[#This Row],[Min]])</f>
        <v>3032314</v>
      </c>
      <c r="BB19" s="4" t="str">
        <f>CONCATENATE(TEXT(NitB[[#This Row],[Hora]],"00"),":",TEXT(NitB[[#This Row],[Min]],"00"))</f>
        <v>23:14</v>
      </c>
      <c r="BC19" s="4" t="str">
        <f>IFERROR(VLOOKUP(NitB[[#This Row],[CONCATENA]],Dades[[#All],[Columna1]:[LAT]],3,FALSE),"")</f>
        <v/>
      </c>
      <c r="BD19" s="12" t="str">
        <f>IFERROR(10^(NitB[[#This Row],[LAT]]/10),"")</f>
        <v/>
      </c>
      <c r="BF19" s="1">
        <f>Resultats!C$37</f>
        <v>30</v>
      </c>
      <c r="BG19" s="1">
        <f>Resultats!E$37</f>
        <v>3</v>
      </c>
      <c r="BH19" s="1">
        <v>7</v>
      </c>
      <c r="BI19" s="1">
        <v>14</v>
      </c>
      <c r="BJ19" s="1" t="str">
        <f>CONCATENATE(DiaC[[#This Row],[Dia]],DiaC[[#This Row],[Mes]],DiaC[[#This Row],[Hora]],DiaC[[#This Row],[Min]])</f>
        <v>303714</v>
      </c>
      <c r="BK19" s="1" t="str">
        <f>CONCATENATE(TEXT(DiaC[[#This Row],[Hora]],"00"),":",TEXT(DiaC[[#This Row],[Min]],"00"))</f>
        <v>07:14</v>
      </c>
      <c r="BL19" s="1" t="str">
        <f>IFERROR(VLOOKUP(DiaC[[#This Row],[CONCATENA]],Dades[[#All],[Columna1]:[LAT]],3,FALSE),"")</f>
        <v/>
      </c>
      <c r="BM19" s="1" t="str">
        <f>IFERROR(10^(DiaC[[#This Row],[LAT]]/10),"")</f>
        <v/>
      </c>
      <c r="BO19" s="2">
        <f>Resultats!C$37</f>
        <v>30</v>
      </c>
      <c r="BP19" s="2">
        <f>Resultats!E$37</f>
        <v>3</v>
      </c>
      <c r="BQ19" s="2">
        <v>21</v>
      </c>
      <c r="BR19" s="2">
        <v>14</v>
      </c>
      <c r="BS19" s="2" t="str">
        <f>CONCATENATE(VespreC[[#This Row],[Dia]],VespreC[[#This Row],[Mes]],VespreC[[#This Row],[Hora]],VespreC[[#This Row],[Min]])</f>
        <v>3032114</v>
      </c>
      <c r="BT19" s="2" t="str">
        <f>CONCATENATE(TEXT(VespreC[[#This Row],[Hora]],"00"),":",TEXT(VespreC[[#This Row],[Min]],"00"))</f>
        <v>21:14</v>
      </c>
      <c r="BU19" s="2" t="str">
        <f>IFERROR(VLOOKUP(VespreC[[#This Row],[CONCATENA]],Dades[[#All],[Columna1]:[LAT]],3,FALSE),"")</f>
        <v/>
      </c>
      <c r="BV19" s="4" t="str">
        <f>IFERROR(10^(VespreC[[#This Row],[LAT]]/10),"")</f>
        <v/>
      </c>
      <c r="BX19" s="4">
        <f>Resultats!C$37</f>
        <v>30</v>
      </c>
      <c r="BY19" s="4">
        <f>Resultats!E$37</f>
        <v>3</v>
      </c>
      <c r="BZ19" s="4">
        <v>23</v>
      </c>
      <c r="CA19" s="4">
        <v>14</v>
      </c>
      <c r="CB19" s="4" t="str">
        <f>CONCATENATE(NitC[[#This Row],[Dia]],NitC[[#This Row],[Mes]],NitC[[#This Row],[Hora]],NitC[[#This Row],[Min]])</f>
        <v>3032314</v>
      </c>
      <c r="CC19" s="4" t="str">
        <f>CONCATENATE(TEXT(NitC[[#This Row],[Hora]],"00"),":",TEXT(NitC[[#This Row],[Min]],"00"))</f>
        <v>23:14</v>
      </c>
      <c r="CD19" s="4" t="str">
        <f>IFERROR(VLOOKUP(NitC[[#This Row],[CONCATENA]],Dades[[#All],[Columna1]:[LAT]],3,FALSE),"")</f>
        <v/>
      </c>
      <c r="CE19" s="12" t="str">
        <f>IFERROR(10^(NitC[[#This Row],[LAT]]/10),"")</f>
        <v/>
      </c>
    </row>
    <row r="20" spans="4:83" x14ac:dyDescent="0.35">
      <c r="D20" s="1">
        <f>Resultats!C$7</f>
        <v>30</v>
      </c>
      <c r="E20" s="1">
        <f>Resultats!E$7</f>
        <v>3</v>
      </c>
      <c r="F20" s="1">
        <v>7</v>
      </c>
      <c r="G20" s="1">
        <v>15</v>
      </c>
      <c r="H20" s="1" t="str">
        <f>CONCATENATE(DiaA[[#This Row],[Dia]],DiaA[[#This Row],[Mes]],DiaA[[#This Row],[Hora]],DiaA[[#This Row],[Min]])</f>
        <v>303715</v>
      </c>
      <c r="I20" s="1" t="str">
        <f>CONCATENATE(TEXT(DiaA[[#This Row],[Hora]],"00"),":",TEXT(DiaA[[#This Row],[Min]],"00"))</f>
        <v>07:15</v>
      </c>
      <c r="J20" s="1" t="str">
        <f>IFERROR(VLOOKUP(DiaA[[#This Row],[CONCATENA]],Dades[[#All],[Columna1]:[LAT]],3,FALSE),"")</f>
        <v/>
      </c>
      <c r="K20" s="1" t="str">
        <f>IFERROR(10^(DiaA[[#This Row],[LAT]]/10),"")</f>
        <v/>
      </c>
      <c r="M20" s="2">
        <f>Resultats!C$7</f>
        <v>30</v>
      </c>
      <c r="N20" s="2">
        <f>Resultats!E$7</f>
        <v>3</v>
      </c>
      <c r="O20" s="2">
        <v>21</v>
      </c>
      <c r="P20" s="2">
        <v>15</v>
      </c>
      <c r="Q20" s="2" t="str">
        <f>CONCATENATE(VespreA[[#This Row],[Dia]],VespreA[[#This Row],[Mes]],VespreA[[#This Row],[Hora]],VespreA[[#This Row],[Min]])</f>
        <v>3032115</v>
      </c>
      <c r="R20" s="2" t="str">
        <f>CONCATENATE(TEXT(VespreA[[#This Row],[Hora]],"00"),":",TEXT(VespreA[[#This Row],[Min]],"00"))</f>
        <v>21:15</v>
      </c>
      <c r="S20" s="2" t="str">
        <f>IFERROR(VLOOKUP(VespreA[[#This Row],[CONCATENA]],Dades[[#All],[Columna1]:[LAT]],3,FALSE),"")</f>
        <v/>
      </c>
      <c r="T20" s="4" t="str">
        <f>IFERROR(10^(VespreA[[#This Row],[LAT]]/10),"")</f>
        <v/>
      </c>
      <c r="V20" s="4">
        <f>Resultats!C$7</f>
        <v>30</v>
      </c>
      <c r="W20" s="4">
        <f>Resultats!E$7</f>
        <v>3</v>
      </c>
      <c r="X20" s="4">
        <v>23</v>
      </c>
      <c r="Y20" s="4">
        <v>15</v>
      </c>
      <c r="Z20" s="4" t="str">
        <f>CONCATENATE(NitA[[#This Row],[Dia]],NitA[[#This Row],[Mes]],NitA[[#This Row],[Hora]],NitA[[#This Row],[Min]])</f>
        <v>3032315</v>
      </c>
      <c r="AA20" s="4" t="str">
        <f>CONCATENATE(TEXT(NitA[[#This Row],[Hora]],"00"),":",TEXT(NitA[[#This Row],[Min]],"00"))</f>
        <v>23:15</v>
      </c>
      <c r="AB20" s="4" t="str">
        <f>IFERROR(VLOOKUP(NitA[[#This Row],[CONCATENA]],Dades[[#All],[Columna1]:[LAT]],3,FALSE),"")</f>
        <v/>
      </c>
      <c r="AC20" s="12" t="str">
        <f>IFERROR(10^(NitA[[#This Row],[LAT]]/10),"")</f>
        <v/>
      </c>
      <c r="AE20" s="1">
        <f>Resultats!C$22</f>
        <v>30</v>
      </c>
      <c r="AF20" s="1">
        <f>Resultats!E$22</f>
        <v>3</v>
      </c>
      <c r="AG20" s="1">
        <v>7</v>
      </c>
      <c r="AH20" s="1">
        <v>15</v>
      </c>
      <c r="AI20" s="1" t="str">
        <f>CONCATENATE(DiaB[[#This Row],[Dia]],DiaB[[#This Row],[Mes]],DiaB[[#This Row],[Hora]],DiaB[[#This Row],[Min]])</f>
        <v>303715</v>
      </c>
      <c r="AJ20" s="1" t="str">
        <f>CONCATENATE(TEXT(DiaB[[#This Row],[Hora]],"00"),":",TEXT(DiaB[[#This Row],[Min]],"00"))</f>
        <v>07:15</v>
      </c>
      <c r="AK20" s="1" t="str">
        <f>IFERROR(VLOOKUP(DiaB[[#This Row],[CONCATENA]],Dades[[#All],[Columna1]:[LAT]],3,FALSE),"")</f>
        <v/>
      </c>
      <c r="AL20" s="1" t="str">
        <f>IFERROR(10^(DiaB[[#This Row],[LAT]]/10),"")</f>
        <v/>
      </c>
      <c r="AN20" s="2">
        <f>Resultats!C$22</f>
        <v>30</v>
      </c>
      <c r="AO20" s="2">
        <f>Resultats!E$22</f>
        <v>3</v>
      </c>
      <c r="AP20" s="2">
        <v>21</v>
      </c>
      <c r="AQ20" s="2">
        <v>15</v>
      </c>
      <c r="AR20" s="2" t="str">
        <f>CONCATENATE(VespreB[[#This Row],[Dia]],VespreB[[#This Row],[Mes]],VespreB[[#This Row],[Hora]],VespreB[[#This Row],[Min]])</f>
        <v>3032115</v>
      </c>
      <c r="AS20" s="2" t="str">
        <f>CONCATENATE(TEXT(VespreB[[#This Row],[Hora]],"00"),":",TEXT(VespreB[[#This Row],[Min]],"00"))</f>
        <v>21:15</v>
      </c>
      <c r="AT20" s="2" t="str">
        <f>IFERROR(VLOOKUP(VespreB[[#This Row],[CONCATENA]],Dades[[#All],[Columna1]:[LAT]],3,FALSE),"")</f>
        <v/>
      </c>
      <c r="AU20" s="4" t="str">
        <f>IFERROR(10^(VespreB[[#This Row],[LAT]]/10),"")</f>
        <v/>
      </c>
      <c r="AW20" s="4">
        <f>Resultats!C$22</f>
        <v>30</v>
      </c>
      <c r="AX20" s="4">
        <f>Resultats!E$22</f>
        <v>3</v>
      </c>
      <c r="AY20" s="4">
        <v>23</v>
      </c>
      <c r="AZ20" s="4">
        <v>15</v>
      </c>
      <c r="BA20" s="4" t="str">
        <f>CONCATENATE(NitB[[#This Row],[Dia]],NitB[[#This Row],[Mes]],NitB[[#This Row],[Hora]],NitB[[#This Row],[Min]])</f>
        <v>3032315</v>
      </c>
      <c r="BB20" s="4" t="str">
        <f>CONCATENATE(TEXT(NitB[[#This Row],[Hora]],"00"),":",TEXT(NitB[[#This Row],[Min]],"00"))</f>
        <v>23:15</v>
      </c>
      <c r="BC20" s="4" t="str">
        <f>IFERROR(VLOOKUP(NitB[[#This Row],[CONCATENA]],Dades[[#All],[Columna1]:[LAT]],3,FALSE),"")</f>
        <v/>
      </c>
      <c r="BD20" s="12" t="str">
        <f>IFERROR(10^(NitB[[#This Row],[LAT]]/10),"")</f>
        <v/>
      </c>
      <c r="BF20" s="1">
        <f>Resultats!C$37</f>
        <v>30</v>
      </c>
      <c r="BG20" s="1">
        <f>Resultats!E$37</f>
        <v>3</v>
      </c>
      <c r="BH20" s="1">
        <v>7</v>
      </c>
      <c r="BI20" s="1">
        <v>15</v>
      </c>
      <c r="BJ20" s="1" t="str">
        <f>CONCATENATE(DiaC[[#This Row],[Dia]],DiaC[[#This Row],[Mes]],DiaC[[#This Row],[Hora]],DiaC[[#This Row],[Min]])</f>
        <v>303715</v>
      </c>
      <c r="BK20" s="1" t="str">
        <f>CONCATENATE(TEXT(DiaC[[#This Row],[Hora]],"00"),":",TEXT(DiaC[[#This Row],[Min]],"00"))</f>
        <v>07:15</v>
      </c>
      <c r="BL20" s="1" t="str">
        <f>IFERROR(VLOOKUP(DiaC[[#This Row],[CONCATENA]],Dades[[#All],[Columna1]:[LAT]],3,FALSE),"")</f>
        <v/>
      </c>
      <c r="BM20" s="1" t="str">
        <f>IFERROR(10^(DiaC[[#This Row],[LAT]]/10),"")</f>
        <v/>
      </c>
      <c r="BO20" s="2">
        <f>Resultats!C$37</f>
        <v>30</v>
      </c>
      <c r="BP20" s="2">
        <f>Resultats!E$37</f>
        <v>3</v>
      </c>
      <c r="BQ20" s="2">
        <v>21</v>
      </c>
      <c r="BR20" s="2">
        <v>15</v>
      </c>
      <c r="BS20" s="2" t="str">
        <f>CONCATENATE(VespreC[[#This Row],[Dia]],VespreC[[#This Row],[Mes]],VespreC[[#This Row],[Hora]],VespreC[[#This Row],[Min]])</f>
        <v>3032115</v>
      </c>
      <c r="BT20" s="2" t="str">
        <f>CONCATENATE(TEXT(VespreC[[#This Row],[Hora]],"00"),":",TEXT(VespreC[[#This Row],[Min]],"00"))</f>
        <v>21:15</v>
      </c>
      <c r="BU20" s="2" t="str">
        <f>IFERROR(VLOOKUP(VespreC[[#This Row],[CONCATENA]],Dades[[#All],[Columna1]:[LAT]],3,FALSE),"")</f>
        <v/>
      </c>
      <c r="BV20" s="4" t="str">
        <f>IFERROR(10^(VespreC[[#This Row],[LAT]]/10),"")</f>
        <v/>
      </c>
      <c r="BX20" s="4">
        <f>Resultats!C$37</f>
        <v>30</v>
      </c>
      <c r="BY20" s="4">
        <f>Resultats!E$37</f>
        <v>3</v>
      </c>
      <c r="BZ20" s="4">
        <v>23</v>
      </c>
      <c r="CA20" s="4">
        <v>15</v>
      </c>
      <c r="CB20" s="4" t="str">
        <f>CONCATENATE(NitC[[#This Row],[Dia]],NitC[[#This Row],[Mes]],NitC[[#This Row],[Hora]],NitC[[#This Row],[Min]])</f>
        <v>3032315</v>
      </c>
      <c r="CC20" s="4" t="str">
        <f>CONCATENATE(TEXT(NitC[[#This Row],[Hora]],"00"),":",TEXT(NitC[[#This Row],[Min]],"00"))</f>
        <v>23:15</v>
      </c>
      <c r="CD20" s="4" t="str">
        <f>IFERROR(VLOOKUP(NitC[[#This Row],[CONCATENA]],Dades[[#All],[Columna1]:[LAT]],3,FALSE),"")</f>
        <v/>
      </c>
      <c r="CE20" s="12" t="str">
        <f>IFERROR(10^(NitC[[#This Row],[LAT]]/10),"")</f>
        <v/>
      </c>
    </row>
    <row r="21" spans="4:83" x14ac:dyDescent="0.35">
      <c r="D21" s="1">
        <f>Resultats!C$7</f>
        <v>30</v>
      </c>
      <c r="E21" s="1">
        <f>Resultats!E$7</f>
        <v>3</v>
      </c>
      <c r="F21" s="1">
        <v>7</v>
      </c>
      <c r="G21" s="1">
        <v>16</v>
      </c>
      <c r="H21" s="1" t="str">
        <f>CONCATENATE(DiaA[[#This Row],[Dia]],DiaA[[#This Row],[Mes]],DiaA[[#This Row],[Hora]],DiaA[[#This Row],[Min]])</f>
        <v>303716</v>
      </c>
      <c r="I21" s="1" t="str">
        <f>CONCATENATE(TEXT(DiaA[[#This Row],[Hora]],"00"),":",TEXT(DiaA[[#This Row],[Min]],"00"))</f>
        <v>07:16</v>
      </c>
      <c r="J21" s="1" t="str">
        <f>IFERROR(VLOOKUP(DiaA[[#This Row],[CONCATENA]],Dades[[#All],[Columna1]:[LAT]],3,FALSE),"")</f>
        <v/>
      </c>
      <c r="K21" s="1" t="str">
        <f>IFERROR(10^(DiaA[[#This Row],[LAT]]/10),"")</f>
        <v/>
      </c>
      <c r="M21" s="2">
        <f>Resultats!C$7</f>
        <v>30</v>
      </c>
      <c r="N21" s="2">
        <f>Resultats!E$7</f>
        <v>3</v>
      </c>
      <c r="O21" s="2">
        <v>21</v>
      </c>
      <c r="P21" s="2">
        <v>16</v>
      </c>
      <c r="Q21" s="2" t="str">
        <f>CONCATENATE(VespreA[[#This Row],[Dia]],VespreA[[#This Row],[Mes]],VespreA[[#This Row],[Hora]],VespreA[[#This Row],[Min]])</f>
        <v>3032116</v>
      </c>
      <c r="R21" s="2" t="str">
        <f>CONCATENATE(TEXT(VespreA[[#This Row],[Hora]],"00"),":",TEXT(VespreA[[#This Row],[Min]],"00"))</f>
        <v>21:16</v>
      </c>
      <c r="S21" s="2" t="str">
        <f>IFERROR(VLOOKUP(VespreA[[#This Row],[CONCATENA]],Dades[[#All],[Columna1]:[LAT]],3,FALSE),"")</f>
        <v/>
      </c>
      <c r="T21" s="4" t="str">
        <f>IFERROR(10^(VespreA[[#This Row],[LAT]]/10),"")</f>
        <v/>
      </c>
      <c r="V21" s="4">
        <f>Resultats!C$7</f>
        <v>30</v>
      </c>
      <c r="W21" s="4">
        <f>Resultats!E$7</f>
        <v>3</v>
      </c>
      <c r="X21" s="4">
        <v>23</v>
      </c>
      <c r="Y21" s="4">
        <v>16</v>
      </c>
      <c r="Z21" s="4" t="str">
        <f>CONCATENATE(NitA[[#This Row],[Dia]],NitA[[#This Row],[Mes]],NitA[[#This Row],[Hora]],NitA[[#This Row],[Min]])</f>
        <v>3032316</v>
      </c>
      <c r="AA21" s="4" t="str">
        <f>CONCATENATE(TEXT(NitA[[#This Row],[Hora]],"00"),":",TEXT(NitA[[#This Row],[Min]],"00"))</f>
        <v>23:16</v>
      </c>
      <c r="AB21" s="4" t="str">
        <f>IFERROR(VLOOKUP(NitA[[#This Row],[CONCATENA]],Dades[[#All],[Columna1]:[LAT]],3,FALSE),"")</f>
        <v/>
      </c>
      <c r="AC21" s="12" t="str">
        <f>IFERROR(10^(NitA[[#This Row],[LAT]]/10),"")</f>
        <v/>
      </c>
      <c r="AE21" s="1">
        <f>Resultats!C$22</f>
        <v>30</v>
      </c>
      <c r="AF21" s="1">
        <f>Resultats!E$22</f>
        <v>3</v>
      </c>
      <c r="AG21" s="1">
        <v>7</v>
      </c>
      <c r="AH21" s="1">
        <v>16</v>
      </c>
      <c r="AI21" s="1" t="str">
        <f>CONCATENATE(DiaB[[#This Row],[Dia]],DiaB[[#This Row],[Mes]],DiaB[[#This Row],[Hora]],DiaB[[#This Row],[Min]])</f>
        <v>303716</v>
      </c>
      <c r="AJ21" s="1" t="str">
        <f>CONCATENATE(TEXT(DiaB[[#This Row],[Hora]],"00"),":",TEXT(DiaB[[#This Row],[Min]],"00"))</f>
        <v>07:16</v>
      </c>
      <c r="AK21" s="1" t="str">
        <f>IFERROR(VLOOKUP(DiaB[[#This Row],[CONCATENA]],Dades[[#All],[Columna1]:[LAT]],3,FALSE),"")</f>
        <v/>
      </c>
      <c r="AL21" s="1" t="str">
        <f>IFERROR(10^(DiaB[[#This Row],[LAT]]/10),"")</f>
        <v/>
      </c>
      <c r="AN21" s="2">
        <f>Resultats!C$22</f>
        <v>30</v>
      </c>
      <c r="AO21" s="2">
        <f>Resultats!E$22</f>
        <v>3</v>
      </c>
      <c r="AP21" s="2">
        <v>21</v>
      </c>
      <c r="AQ21" s="2">
        <v>16</v>
      </c>
      <c r="AR21" s="2" t="str">
        <f>CONCATENATE(VespreB[[#This Row],[Dia]],VespreB[[#This Row],[Mes]],VespreB[[#This Row],[Hora]],VespreB[[#This Row],[Min]])</f>
        <v>3032116</v>
      </c>
      <c r="AS21" s="2" t="str">
        <f>CONCATENATE(TEXT(VespreB[[#This Row],[Hora]],"00"),":",TEXT(VespreB[[#This Row],[Min]],"00"))</f>
        <v>21:16</v>
      </c>
      <c r="AT21" s="2" t="str">
        <f>IFERROR(VLOOKUP(VespreB[[#This Row],[CONCATENA]],Dades[[#All],[Columna1]:[LAT]],3,FALSE),"")</f>
        <v/>
      </c>
      <c r="AU21" s="4" t="str">
        <f>IFERROR(10^(VespreB[[#This Row],[LAT]]/10),"")</f>
        <v/>
      </c>
      <c r="AW21" s="4">
        <f>Resultats!C$22</f>
        <v>30</v>
      </c>
      <c r="AX21" s="4">
        <f>Resultats!E$22</f>
        <v>3</v>
      </c>
      <c r="AY21" s="4">
        <v>23</v>
      </c>
      <c r="AZ21" s="4">
        <v>16</v>
      </c>
      <c r="BA21" s="4" t="str">
        <f>CONCATENATE(NitB[[#This Row],[Dia]],NitB[[#This Row],[Mes]],NitB[[#This Row],[Hora]],NitB[[#This Row],[Min]])</f>
        <v>3032316</v>
      </c>
      <c r="BB21" s="4" t="str">
        <f>CONCATENATE(TEXT(NitB[[#This Row],[Hora]],"00"),":",TEXT(NitB[[#This Row],[Min]],"00"))</f>
        <v>23:16</v>
      </c>
      <c r="BC21" s="4" t="str">
        <f>IFERROR(VLOOKUP(NitB[[#This Row],[CONCATENA]],Dades[[#All],[Columna1]:[LAT]],3,FALSE),"")</f>
        <v/>
      </c>
      <c r="BD21" s="12" t="str">
        <f>IFERROR(10^(NitB[[#This Row],[LAT]]/10),"")</f>
        <v/>
      </c>
      <c r="BF21" s="1">
        <f>Resultats!C$37</f>
        <v>30</v>
      </c>
      <c r="BG21" s="1">
        <f>Resultats!E$37</f>
        <v>3</v>
      </c>
      <c r="BH21" s="1">
        <v>7</v>
      </c>
      <c r="BI21" s="1">
        <v>16</v>
      </c>
      <c r="BJ21" s="1" t="str">
        <f>CONCATENATE(DiaC[[#This Row],[Dia]],DiaC[[#This Row],[Mes]],DiaC[[#This Row],[Hora]],DiaC[[#This Row],[Min]])</f>
        <v>303716</v>
      </c>
      <c r="BK21" s="1" t="str">
        <f>CONCATENATE(TEXT(DiaC[[#This Row],[Hora]],"00"),":",TEXT(DiaC[[#This Row],[Min]],"00"))</f>
        <v>07:16</v>
      </c>
      <c r="BL21" s="1" t="str">
        <f>IFERROR(VLOOKUP(DiaC[[#This Row],[CONCATENA]],Dades[[#All],[Columna1]:[LAT]],3,FALSE),"")</f>
        <v/>
      </c>
      <c r="BM21" s="1" t="str">
        <f>IFERROR(10^(DiaC[[#This Row],[LAT]]/10),"")</f>
        <v/>
      </c>
      <c r="BO21" s="2">
        <f>Resultats!C$37</f>
        <v>30</v>
      </c>
      <c r="BP21" s="2">
        <f>Resultats!E$37</f>
        <v>3</v>
      </c>
      <c r="BQ21" s="2">
        <v>21</v>
      </c>
      <c r="BR21" s="2">
        <v>16</v>
      </c>
      <c r="BS21" s="2" t="str">
        <f>CONCATENATE(VespreC[[#This Row],[Dia]],VespreC[[#This Row],[Mes]],VespreC[[#This Row],[Hora]],VespreC[[#This Row],[Min]])</f>
        <v>3032116</v>
      </c>
      <c r="BT21" s="2" t="str">
        <f>CONCATENATE(TEXT(VespreC[[#This Row],[Hora]],"00"),":",TEXT(VespreC[[#This Row],[Min]],"00"))</f>
        <v>21:16</v>
      </c>
      <c r="BU21" s="2" t="str">
        <f>IFERROR(VLOOKUP(VespreC[[#This Row],[CONCATENA]],Dades[[#All],[Columna1]:[LAT]],3,FALSE),"")</f>
        <v/>
      </c>
      <c r="BV21" s="4" t="str">
        <f>IFERROR(10^(VespreC[[#This Row],[LAT]]/10),"")</f>
        <v/>
      </c>
      <c r="BX21" s="4">
        <f>Resultats!C$37</f>
        <v>30</v>
      </c>
      <c r="BY21" s="4">
        <f>Resultats!E$37</f>
        <v>3</v>
      </c>
      <c r="BZ21" s="4">
        <v>23</v>
      </c>
      <c r="CA21" s="4">
        <v>16</v>
      </c>
      <c r="CB21" s="4" t="str">
        <f>CONCATENATE(NitC[[#This Row],[Dia]],NitC[[#This Row],[Mes]],NitC[[#This Row],[Hora]],NitC[[#This Row],[Min]])</f>
        <v>3032316</v>
      </c>
      <c r="CC21" s="4" t="str">
        <f>CONCATENATE(TEXT(NitC[[#This Row],[Hora]],"00"),":",TEXT(NitC[[#This Row],[Min]],"00"))</f>
        <v>23:16</v>
      </c>
      <c r="CD21" s="4" t="str">
        <f>IFERROR(VLOOKUP(NitC[[#This Row],[CONCATENA]],Dades[[#All],[Columna1]:[LAT]],3,FALSE),"")</f>
        <v/>
      </c>
      <c r="CE21" s="12" t="str">
        <f>IFERROR(10^(NitC[[#This Row],[LAT]]/10),"")</f>
        <v/>
      </c>
    </row>
    <row r="22" spans="4:83" x14ac:dyDescent="0.35">
      <c r="D22" s="1">
        <f>Resultats!C$7</f>
        <v>30</v>
      </c>
      <c r="E22" s="1">
        <f>Resultats!E$7</f>
        <v>3</v>
      </c>
      <c r="F22" s="1">
        <v>7</v>
      </c>
      <c r="G22" s="1">
        <v>17</v>
      </c>
      <c r="H22" s="1" t="str">
        <f>CONCATENATE(DiaA[[#This Row],[Dia]],DiaA[[#This Row],[Mes]],DiaA[[#This Row],[Hora]],DiaA[[#This Row],[Min]])</f>
        <v>303717</v>
      </c>
      <c r="I22" s="1" t="str">
        <f>CONCATENATE(TEXT(DiaA[[#This Row],[Hora]],"00"),":",TEXT(DiaA[[#This Row],[Min]],"00"))</f>
        <v>07:17</v>
      </c>
      <c r="J22" s="1" t="str">
        <f>IFERROR(VLOOKUP(DiaA[[#This Row],[CONCATENA]],Dades[[#All],[Columna1]:[LAT]],3,FALSE),"")</f>
        <v/>
      </c>
      <c r="K22" s="1" t="str">
        <f>IFERROR(10^(DiaA[[#This Row],[LAT]]/10),"")</f>
        <v/>
      </c>
      <c r="M22" s="2">
        <f>Resultats!C$7</f>
        <v>30</v>
      </c>
      <c r="N22" s="2">
        <f>Resultats!E$7</f>
        <v>3</v>
      </c>
      <c r="O22" s="2">
        <v>21</v>
      </c>
      <c r="P22" s="2">
        <v>17</v>
      </c>
      <c r="Q22" s="2" t="str">
        <f>CONCATENATE(VespreA[[#This Row],[Dia]],VespreA[[#This Row],[Mes]],VespreA[[#This Row],[Hora]],VespreA[[#This Row],[Min]])</f>
        <v>3032117</v>
      </c>
      <c r="R22" s="2" t="str">
        <f>CONCATENATE(TEXT(VespreA[[#This Row],[Hora]],"00"),":",TEXT(VespreA[[#This Row],[Min]],"00"))</f>
        <v>21:17</v>
      </c>
      <c r="S22" s="2" t="str">
        <f>IFERROR(VLOOKUP(VespreA[[#This Row],[CONCATENA]],Dades[[#All],[Columna1]:[LAT]],3,FALSE),"")</f>
        <v/>
      </c>
      <c r="T22" s="4" t="str">
        <f>IFERROR(10^(VespreA[[#This Row],[LAT]]/10),"")</f>
        <v/>
      </c>
      <c r="V22" s="4">
        <f>Resultats!C$7</f>
        <v>30</v>
      </c>
      <c r="W22" s="4">
        <f>Resultats!E$7</f>
        <v>3</v>
      </c>
      <c r="X22" s="4">
        <v>23</v>
      </c>
      <c r="Y22" s="4">
        <v>17</v>
      </c>
      <c r="Z22" s="4" t="str">
        <f>CONCATENATE(NitA[[#This Row],[Dia]],NitA[[#This Row],[Mes]],NitA[[#This Row],[Hora]],NitA[[#This Row],[Min]])</f>
        <v>3032317</v>
      </c>
      <c r="AA22" s="4" t="str">
        <f>CONCATENATE(TEXT(NitA[[#This Row],[Hora]],"00"),":",TEXT(NitA[[#This Row],[Min]],"00"))</f>
        <v>23:17</v>
      </c>
      <c r="AB22" s="4" t="str">
        <f>IFERROR(VLOOKUP(NitA[[#This Row],[CONCATENA]],Dades[[#All],[Columna1]:[LAT]],3,FALSE),"")</f>
        <v/>
      </c>
      <c r="AC22" s="12" t="str">
        <f>IFERROR(10^(NitA[[#This Row],[LAT]]/10),"")</f>
        <v/>
      </c>
      <c r="AE22" s="1">
        <f>Resultats!C$22</f>
        <v>30</v>
      </c>
      <c r="AF22" s="1">
        <f>Resultats!E$22</f>
        <v>3</v>
      </c>
      <c r="AG22" s="1">
        <v>7</v>
      </c>
      <c r="AH22" s="1">
        <v>17</v>
      </c>
      <c r="AI22" s="1" t="str">
        <f>CONCATENATE(DiaB[[#This Row],[Dia]],DiaB[[#This Row],[Mes]],DiaB[[#This Row],[Hora]],DiaB[[#This Row],[Min]])</f>
        <v>303717</v>
      </c>
      <c r="AJ22" s="1" t="str">
        <f>CONCATENATE(TEXT(DiaB[[#This Row],[Hora]],"00"),":",TEXT(DiaB[[#This Row],[Min]],"00"))</f>
        <v>07:17</v>
      </c>
      <c r="AK22" s="1" t="str">
        <f>IFERROR(VLOOKUP(DiaB[[#This Row],[CONCATENA]],Dades[[#All],[Columna1]:[LAT]],3,FALSE),"")</f>
        <v/>
      </c>
      <c r="AL22" s="1" t="str">
        <f>IFERROR(10^(DiaB[[#This Row],[LAT]]/10),"")</f>
        <v/>
      </c>
      <c r="AN22" s="2">
        <f>Resultats!C$22</f>
        <v>30</v>
      </c>
      <c r="AO22" s="2">
        <f>Resultats!E$22</f>
        <v>3</v>
      </c>
      <c r="AP22" s="2">
        <v>21</v>
      </c>
      <c r="AQ22" s="2">
        <v>17</v>
      </c>
      <c r="AR22" s="2" t="str">
        <f>CONCATENATE(VespreB[[#This Row],[Dia]],VespreB[[#This Row],[Mes]],VespreB[[#This Row],[Hora]],VespreB[[#This Row],[Min]])</f>
        <v>3032117</v>
      </c>
      <c r="AS22" s="2" t="str">
        <f>CONCATENATE(TEXT(VespreB[[#This Row],[Hora]],"00"),":",TEXT(VespreB[[#This Row],[Min]],"00"))</f>
        <v>21:17</v>
      </c>
      <c r="AT22" s="2" t="str">
        <f>IFERROR(VLOOKUP(VespreB[[#This Row],[CONCATENA]],Dades[[#All],[Columna1]:[LAT]],3,FALSE),"")</f>
        <v/>
      </c>
      <c r="AU22" s="4" t="str">
        <f>IFERROR(10^(VespreB[[#This Row],[LAT]]/10),"")</f>
        <v/>
      </c>
      <c r="AW22" s="4">
        <f>Resultats!C$22</f>
        <v>30</v>
      </c>
      <c r="AX22" s="4">
        <f>Resultats!E$22</f>
        <v>3</v>
      </c>
      <c r="AY22" s="4">
        <v>23</v>
      </c>
      <c r="AZ22" s="4">
        <v>17</v>
      </c>
      <c r="BA22" s="4" t="str">
        <f>CONCATENATE(NitB[[#This Row],[Dia]],NitB[[#This Row],[Mes]],NitB[[#This Row],[Hora]],NitB[[#This Row],[Min]])</f>
        <v>3032317</v>
      </c>
      <c r="BB22" s="4" t="str">
        <f>CONCATENATE(TEXT(NitB[[#This Row],[Hora]],"00"),":",TEXT(NitB[[#This Row],[Min]],"00"))</f>
        <v>23:17</v>
      </c>
      <c r="BC22" s="4" t="str">
        <f>IFERROR(VLOOKUP(NitB[[#This Row],[CONCATENA]],Dades[[#All],[Columna1]:[LAT]],3,FALSE),"")</f>
        <v/>
      </c>
      <c r="BD22" s="12" t="str">
        <f>IFERROR(10^(NitB[[#This Row],[LAT]]/10),"")</f>
        <v/>
      </c>
      <c r="BF22" s="1">
        <f>Resultats!C$37</f>
        <v>30</v>
      </c>
      <c r="BG22" s="1">
        <f>Resultats!E$37</f>
        <v>3</v>
      </c>
      <c r="BH22" s="1">
        <v>7</v>
      </c>
      <c r="BI22" s="1">
        <v>17</v>
      </c>
      <c r="BJ22" s="1" t="str">
        <f>CONCATENATE(DiaC[[#This Row],[Dia]],DiaC[[#This Row],[Mes]],DiaC[[#This Row],[Hora]],DiaC[[#This Row],[Min]])</f>
        <v>303717</v>
      </c>
      <c r="BK22" s="1" t="str">
        <f>CONCATENATE(TEXT(DiaC[[#This Row],[Hora]],"00"),":",TEXT(DiaC[[#This Row],[Min]],"00"))</f>
        <v>07:17</v>
      </c>
      <c r="BL22" s="1" t="str">
        <f>IFERROR(VLOOKUP(DiaC[[#This Row],[CONCATENA]],Dades[[#All],[Columna1]:[LAT]],3,FALSE),"")</f>
        <v/>
      </c>
      <c r="BM22" s="1" t="str">
        <f>IFERROR(10^(DiaC[[#This Row],[LAT]]/10),"")</f>
        <v/>
      </c>
      <c r="BO22" s="2">
        <f>Resultats!C$37</f>
        <v>30</v>
      </c>
      <c r="BP22" s="2">
        <f>Resultats!E$37</f>
        <v>3</v>
      </c>
      <c r="BQ22" s="2">
        <v>21</v>
      </c>
      <c r="BR22" s="2">
        <v>17</v>
      </c>
      <c r="BS22" s="2" t="str">
        <f>CONCATENATE(VespreC[[#This Row],[Dia]],VespreC[[#This Row],[Mes]],VespreC[[#This Row],[Hora]],VespreC[[#This Row],[Min]])</f>
        <v>3032117</v>
      </c>
      <c r="BT22" s="2" t="str">
        <f>CONCATENATE(TEXT(VespreC[[#This Row],[Hora]],"00"),":",TEXT(VespreC[[#This Row],[Min]],"00"))</f>
        <v>21:17</v>
      </c>
      <c r="BU22" s="2" t="str">
        <f>IFERROR(VLOOKUP(VespreC[[#This Row],[CONCATENA]],Dades[[#All],[Columna1]:[LAT]],3,FALSE),"")</f>
        <v/>
      </c>
      <c r="BV22" s="4" t="str">
        <f>IFERROR(10^(VespreC[[#This Row],[LAT]]/10),"")</f>
        <v/>
      </c>
      <c r="BX22" s="4">
        <f>Resultats!C$37</f>
        <v>30</v>
      </c>
      <c r="BY22" s="4">
        <f>Resultats!E$37</f>
        <v>3</v>
      </c>
      <c r="BZ22" s="4">
        <v>23</v>
      </c>
      <c r="CA22" s="4">
        <v>17</v>
      </c>
      <c r="CB22" s="4" t="str">
        <f>CONCATENATE(NitC[[#This Row],[Dia]],NitC[[#This Row],[Mes]],NitC[[#This Row],[Hora]],NitC[[#This Row],[Min]])</f>
        <v>3032317</v>
      </c>
      <c r="CC22" s="4" t="str">
        <f>CONCATENATE(TEXT(NitC[[#This Row],[Hora]],"00"),":",TEXT(NitC[[#This Row],[Min]],"00"))</f>
        <v>23:17</v>
      </c>
      <c r="CD22" s="4" t="str">
        <f>IFERROR(VLOOKUP(NitC[[#This Row],[CONCATENA]],Dades[[#All],[Columna1]:[LAT]],3,FALSE),"")</f>
        <v/>
      </c>
      <c r="CE22" s="12" t="str">
        <f>IFERROR(10^(NitC[[#This Row],[LAT]]/10),"")</f>
        <v/>
      </c>
    </row>
    <row r="23" spans="4:83" x14ac:dyDescent="0.35">
      <c r="D23" s="1">
        <f>Resultats!C$7</f>
        <v>30</v>
      </c>
      <c r="E23" s="1">
        <f>Resultats!E$7</f>
        <v>3</v>
      </c>
      <c r="F23" s="1">
        <v>7</v>
      </c>
      <c r="G23" s="1">
        <v>18</v>
      </c>
      <c r="H23" s="1" t="str">
        <f>CONCATENATE(DiaA[[#This Row],[Dia]],DiaA[[#This Row],[Mes]],DiaA[[#This Row],[Hora]],DiaA[[#This Row],[Min]])</f>
        <v>303718</v>
      </c>
      <c r="I23" s="1" t="str">
        <f>CONCATENATE(TEXT(DiaA[[#This Row],[Hora]],"00"),":",TEXT(DiaA[[#This Row],[Min]],"00"))</f>
        <v>07:18</v>
      </c>
      <c r="J23" s="1" t="str">
        <f>IFERROR(VLOOKUP(DiaA[[#This Row],[CONCATENA]],Dades[[#All],[Columna1]:[LAT]],3,FALSE),"")</f>
        <v/>
      </c>
      <c r="K23" s="1" t="str">
        <f>IFERROR(10^(DiaA[[#This Row],[LAT]]/10),"")</f>
        <v/>
      </c>
      <c r="M23" s="2">
        <f>Resultats!C$7</f>
        <v>30</v>
      </c>
      <c r="N23" s="2">
        <f>Resultats!E$7</f>
        <v>3</v>
      </c>
      <c r="O23" s="2">
        <v>21</v>
      </c>
      <c r="P23" s="2">
        <v>18</v>
      </c>
      <c r="Q23" s="2" t="str">
        <f>CONCATENATE(VespreA[[#This Row],[Dia]],VespreA[[#This Row],[Mes]],VespreA[[#This Row],[Hora]],VespreA[[#This Row],[Min]])</f>
        <v>3032118</v>
      </c>
      <c r="R23" s="2" t="str">
        <f>CONCATENATE(TEXT(VespreA[[#This Row],[Hora]],"00"),":",TEXT(VespreA[[#This Row],[Min]],"00"))</f>
        <v>21:18</v>
      </c>
      <c r="S23" s="2" t="str">
        <f>IFERROR(VLOOKUP(VespreA[[#This Row],[CONCATENA]],Dades[[#All],[Columna1]:[LAT]],3,FALSE),"")</f>
        <v/>
      </c>
      <c r="T23" s="4" t="str">
        <f>IFERROR(10^(VespreA[[#This Row],[LAT]]/10),"")</f>
        <v/>
      </c>
      <c r="V23" s="4">
        <f>Resultats!C$7</f>
        <v>30</v>
      </c>
      <c r="W23" s="4">
        <f>Resultats!E$7</f>
        <v>3</v>
      </c>
      <c r="X23" s="4">
        <v>23</v>
      </c>
      <c r="Y23" s="4">
        <v>18</v>
      </c>
      <c r="Z23" s="4" t="str">
        <f>CONCATENATE(NitA[[#This Row],[Dia]],NitA[[#This Row],[Mes]],NitA[[#This Row],[Hora]],NitA[[#This Row],[Min]])</f>
        <v>3032318</v>
      </c>
      <c r="AA23" s="4" t="str">
        <f>CONCATENATE(TEXT(NitA[[#This Row],[Hora]],"00"),":",TEXT(NitA[[#This Row],[Min]],"00"))</f>
        <v>23:18</v>
      </c>
      <c r="AB23" s="4" t="str">
        <f>IFERROR(VLOOKUP(NitA[[#This Row],[CONCATENA]],Dades[[#All],[Columna1]:[LAT]],3,FALSE),"")</f>
        <v/>
      </c>
      <c r="AC23" s="12" t="str">
        <f>IFERROR(10^(NitA[[#This Row],[LAT]]/10),"")</f>
        <v/>
      </c>
      <c r="AE23" s="1">
        <f>Resultats!C$22</f>
        <v>30</v>
      </c>
      <c r="AF23" s="1">
        <f>Resultats!E$22</f>
        <v>3</v>
      </c>
      <c r="AG23" s="1">
        <v>7</v>
      </c>
      <c r="AH23" s="1">
        <v>18</v>
      </c>
      <c r="AI23" s="1" t="str">
        <f>CONCATENATE(DiaB[[#This Row],[Dia]],DiaB[[#This Row],[Mes]],DiaB[[#This Row],[Hora]],DiaB[[#This Row],[Min]])</f>
        <v>303718</v>
      </c>
      <c r="AJ23" s="1" t="str">
        <f>CONCATENATE(TEXT(DiaB[[#This Row],[Hora]],"00"),":",TEXT(DiaB[[#This Row],[Min]],"00"))</f>
        <v>07:18</v>
      </c>
      <c r="AK23" s="1" t="str">
        <f>IFERROR(VLOOKUP(DiaB[[#This Row],[CONCATENA]],Dades[[#All],[Columna1]:[LAT]],3,FALSE),"")</f>
        <v/>
      </c>
      <c r="AL23" s="1" t="str">
        <f>IFERROR(10^(DiaB[[#This Row],[LAT]]/10),"")</f>
        <v/>
      </c>
      <c r="AN23" s="2">
        <f>Resultats!C$22</f>
        <v>30</v>
      </c>
      <c r="AO23" s="2">
        <f>Resultats!E$22</f>
        <v>3</v>
      </c>
      <c r="AP23" s="2">
        <v>21</v>
      </c>
      <c r="AQ23" s="2">
        <v>18</v>
      </c>
      <c r="AR23" s="2" t="str">
        <f>CONCATENATE(VespreB[[#This Row],[Dia]],VespreB[[#This Row],[Mes]],VespreB[[#This Row],[Hora]],VespreB[[#This Row],[Min]])</f>
        <v>3032118</v>
      </c>
      <c r="AS23" s="2" t="str">
        <f>CONCATENATE(TEXT(VespreB[[#This Row],[Hora]],"00"),":",TEXT(VespreB[[#This Row],[Min]],"00"))</f>
        <v>21:18</v>
      </c>
      <c r="AT23" s="2" t="str">
        <f>IFERROR(VLOOKUP(VespreB[[#This Row],[CONCATENA]],Dades[[#All],[Columna1]:[LAT]],3,FALSE),"")</f>
        <v/>
      </c>
      <c r="AU23" s="4" t="str">
        <f>IFERROR(10^(VespreB[[#This Row],[LAT]]/10),"")</f>
        <v/>
      </c>
      <c r="AW23" s="4">
        <f>Resultats!C$22</f>
        <v>30</v>
      </c>
      <c r="AX23" s="4">
        <f>Resultats!E$22</f>
        <v>3</v>
      </c>
      <c r="AY23" s="4">
        <v>23</v>
      </c>
      <c r="AZ23" s="4">
        <v>18</v>
      </c>
      <c r="BA23" s="4" t="str">
        <f>CONCATENATE(NitB[[#This Row],[Dia]],NitB[[#This Row],[Mes]],NitB[[#This Row],[Hora]],NitB[[#This Row],[Min]])</f>
        <v>3032318</v>
      </c>
      <c r="BB23" s="4" t="str">
        <f>CONCATENATE(TEXT(NitB[[#This Row],[Hora]],"00"),":",TEXT(NitB[[#This Row],[Min]],"00"))</f>
        <v>23:18</v>
      </c>
      <c r="BC23" s="4" t="str">
        <f>IFERROR(VLOOKUP(NitB[[#This Row],[CONCATENA]],Dades[[#All],[Columna1]:[LAT]],3,FALSE),"")</f>
        <v/>
      </c>
      <c r="BD23" s="12" t="str">
        <f>IFERROR(10^(NitB[[#This Row],[LAT]]/10),"")</f>
        <v/>
      </c>
      <c r="BF23" s="1">
        <f>Resultats!C$37</f>
        <v>30</v>
      </c>
      <c r="BG23" s="1">
        <f>Resultats!E$37</f>
        <v>3</v>
      </c>
      <c r="BH23" s="1">
        <v>7</v>
      </c>
      <c r="BI23" s="1">
        <v>18</v>
      </c>
      <c r="BJ23" s="1" t="str">
        <f>CONCATENATE(DiaC[[#This Row],[Dia]],DiaC[[#This Row],[Mes]],DiaC[[#This Row],[Hora]],DiaC[[#This Row],[Min]])</f>
        <v>303718</v>
      </c>
      <c r="BK23" s="1" t="str">
        <f>CONCATENATE(TEXT(DiaC[[#This Row],[Hora]],"00"),":",TEXT(DiaC[[#This Row],[Min]],"00"))</f>
        <v>07:18</v>
      </c>
      <c r="BL23" s="1" t="str">
        <f>IFERROR(VLOOKUP(DiaC[[#This Row],[CONCATENA]],Dades[[#All],[Columna1]:[LAT]],3,FALSE),"")</f>
        <v/>
      </c>
      <c r="BM23" s="1" t="str">
        <f>IFERROR(10^(DiaC[[#This Row],[LAT]]/10),"")</f>
        <v/>
      </c>
      <c r="BO23" s="2">
        <f>Resultats!C$37</f>
        <v>30</v>
      </c>
      <c r="BP23" s="2">
        <f>Resultats!E$37</f>
        <v>3</v>
      </c>
      <c r="BQ23" s="2">
        <v>21</v>
      </c>
      <c r="BR23" s="2">
        <v>18</v>
      </c>
      <c r="BS23" s="2" t="str">
        <f>CONCATENATE(VespreC[[#This Row],[Dia]],VespreC[[#This Row],[Mes]],VespreC[[#This Row],[Hora]],VespreC[[#This Row],[Min]])</f>
        <v>3032118</v>
      </c>
      <c r="BT23" s="2" t="str">
        <f>CONCATENATE(TEXT(VespreC[[#This Row],[Hora]],"00"),":",TEXT(VespreC[[#This Row],[Min]],"00"))</f>
        <v>21:18</v>
      </c>
      <c r="BU23" s="2" t="str">
        <f>IFERROR(VLOOKUP(VespreC[[#This Row],[CONCATENA]],Dades[[#All],[Columna1]:[LAT]],3,FALSE),"")</f>
        <v/>
      </c>
      <c r="BV23" s="4" t="str">
        <f>IFERROR(10^(VespreC[[#This Row],[LAT]]/10),"")</f>
        <v/>
      </c>
      <c r="BX23" s="4">
        <f>Resultats!C$37</f>
        <v>30</v>
      </c>
      <c r="BY23" s="4">
        <f>Resultats!E$37</f>
        <v>3</v>
      </c>
      <c r="BZ23" s="4">
        <v>23</v>
      </c>
      <c r="CA23" s="4">
        <v>18</v>
      </c>
      <c r="CB23" s="4" t="str">
        <f>CONCATENATE(NitC[[#This Row],[Dia]],NitC[[#This Row],[Mes]],NitC[[#This Row],[Hora]],NitC[[#This Row],[Min]])</f>
        <v>3032318</v>
      </c>
      <c r="CC23" s="4" t="str">
        <f>CONCATENATE(TEXT(NitC[[#This Row],[Hora]],"00"),":",TEXT(NitC[[#This Row],[Min]],"00"))</f>
        <v>23:18</v>
      </c>
      <c r="CD23" s="4" t="str">
        <f>IFERROR(VLOOKUP(NitC[[#This Row],[CONCATENA]],Dades[[#All],[Columna1]:[LAT]],3,FALSE),"")</f>
        <v/>
      </c>
      <c r="CE23" s="12" t="str">
        <f>IFERROR(10^(NitC[[#This Row],[LAT]]/10),"")</f>
        <v/>
      </c>
    </row>
    <row r="24" spans="4:83" x14ac:dyDescent="0.35">
      <c r="D24" s="1">
        <f>Resultats!C$7</f>
        <v>30</v>
      </c>
      <c r="E24" s="1">
        <f>Resultats!E$7</f>
        <v>3</v>
      </c>
      <c r="F24" s="1">
        <v>7</v>
      </c>
      <c r="G24" s="1">
        <v>19</v>
      </c>
      <c r="H24" s="1" t="str">
        <f>CONCATENATE(DiaA[[#This Row],[Dia]],DiaA[[#This Row],[Mes]],DiaA[[#This Row],[Hora]],DiaA[[#This Row],[Min]])</f>
        <v>303719</v>
      </c>
      <c r="I24" s="1" t="str">
        <f>CONCATENATE(TEXT(DiaA[[#This Row],[Hora]],"00"),":",TEXT(DiaA[[#This Row],[Min]],"00"))</f>
        <v>07:19</v>
      </c>
      <c r="J24" s="1" t="str">
        <f>IFERROR(VLOOKUP(DiaA[[#This Row],[CONCATENA]],Dades[[#All],[Columna1]:[LAT]],3,FALSE),"")</f>
        <v/>
      </c>
      <c r="K24" s="1" t="str">
        <f>IFERROR(10^(DiaA[[#This Row],[LAT]]/10),"")</f>
        <v/>
      </c>
      <c r="M24" s="2">
        <f>Resultats!C$7</f>
        <v>30</v>
      </c>
      <c r="N24" s="2">
        <f>Resultats!E$7</f>
        <v>3</v>
      </c>
      <c r="O24" s="2">
        <v>21</v>
      </c>
      <c r="P24" s="2">
        <v>19</v>
      </c>
      <c r="Q24" s="2" t="str">
        <f>CONCATENATE(VespreA[[#This Row],[Dia]],VespreA[[#This Row],[Mes]],VespreA[[#This Row],[Hora]],VespreA[[#This Row],[Min]])</f>
        <v>3032119</v>
      </c>
      <c r="R24" s="2" t="str">
        <f>CONCATENATE(TEXT(VespreA[[#This Row],[Hora]],"00"),":",TEXT(VespreA[[#This Row],[Min]],"00"))</f>
        <v>21:19</v>
      </c>
      <c r="S24" s="2" t="str">
        <f>IFERROR(VLOOKUP(VespreA[[#This Row],[CONCATENA]],Dades[[#All],[Columna1]:[LAT]],3,FALSE),"")</f>
        <v/>
      </c>
      <c r="T24" s="4" t="str">
        <f>IFERROR(10^(VespreA[[#This Row],[LAT]]/10),"")</f>
        <v/>
      </c>
      <c r="V24" s="4">
        <f>Resultats!C$7</f>
        <v>30</v>
      </c>
      <c r="W24" s="4">
        <f>Resultats!E$7</f>
        <v>3</v>
      </c>
      <c r="X24" s="4">
        <v>23</v>
      </c>
      <c r="Y24" s="4">
        <v>19</v>
      </c>
      <c r="Z24" s="4" t="str">
        <f>CONCATENATE(NitA[[#This Row],[Dia]],NitA[[#This Row],[Mes]],NitA[[#This Row],[Hora]],NitA[[#This Row],[Min]])</f>
        <v>3032319</v>
      </c>
      <c r="AA24" s="4" t="str">
        <f>CONCATENATE(TEXT(NitA[[#This Row],[Hora]],"00"),":",TEXT(NitA[[#This Row],[Min]],"00"))</f>
        <v>23:19</v>
      </c>
      <c r="AB24" s="4" t="str">
        <f>IFERROR(VLOOKUP(NitA[[#This Row],[CONCATENA]],Dades[[#All],[Columna1]:[LAT]],3,FALSE),"")</f>
        <v/>
      </c>
      <c r="AC24" s="12" t="str">
        <f>IFERROR(10^(NitA[[#This Row],[LAT]]/10),"")</f>
        <v/>
      </c>
      <c r="AE24" s="1">
        <f>Resultats!C$22</f>
        <v>30</v>
      </c>
      <c r="AF24" s="1">
        <f>Resultats!E$22</f>
        <v>3</v>
      </c>
      <c r="AG24" s="1">
        <v>7</v>
      </c>
      <c r="AH24" s="1">
        <v>19</v>
      </c>
      <c r="AI24" s="1" t="str">
        <f>CONCATENATE(DiaB[[#This Row],[Dia]],DiaB[[#This Row],[Mes]],DiaB[[#This Row],[Hora]],DiaB[[#This Row],[Min]])</f>
        <v>303719</v>
      </c>
      <c r="AJ24" s="1" t="str">
        <f>CONCATENATE(TEXT(DiaB[[#This Row],[Hora]],"00"),":",TEXT(DiaB[[#This Row],[Min]],"00"))</f>
        <v>07:19</v>
      </c>
      <c r="AK24" s="1" t="str">
        <f>IFERROR(VLOOKUP(DiaB[[#This Row],[CONCATENA]],Dades[[#All],[Columna1]:[LAT]],3,FALSE),"")</f>
        <v/>
      </c>
      <c r="AL24" s="1" t="str">
        <f>IFERROR(10^(DiaB[[#This Row],[LAT]]/10),"")</f>
        <v/>
      </c>
      <c r="AN24" s="2">
        <f>Resultats!C$22</f>
        <v>30</v>
      </c>
      <c r="AO24" s="2">
        <f>Resultats!E$22</f>
        <v>3</v>
      </c>
      <c r="AP24" s="2">
        <v>21</v>
      </c>
      <c r="AQ24" s="2">
        <v>19</v>
      </c>
      <c r="AR24" s="2" t="str">
        <f>CONCATENATE(VespreB[[#This Row],[Dia]],VespreB[[#This Row],[Mes]],VespreB[[#This Row],[Hora]],VespreB[[#This Row],[Min]])</f>
        <v>3032119</v>
      </c>
      <c r="AS24" s="2" t="str">
        <f>CONCATENATE(TEXT(VespreB[[#This Row],[Hora]],"00"),":",TEXT(VespreB[[#This Row],[Min]],"00"))</f>
        <v>21:19</v>
      </c>
      <c r="AT24" s="2" t="str">
        <f>IFERROR(VLOOKUP(VespreB[[#This Row],[CONCATENA]],Dades[[#All],[Columna1]:[LAT]],3,FALSE),"")</f>
        <v/>
      </c>
      <c r="AU24" s="4" t="str">
        <f>IFERROR(10^(VespreB[[#This Row],[LAT]]/10),"")</f>
        <v/>
      </c>
      <c r="AW24" s="4">
        <f>Resultats!C$22</f>
        <v>30</v>
      </c>
      <c r="AX24" s="4">
        <f>Resultats!E$22</f>
        <v>3</v>
      </c>
      <c r="AY24" s="4">
        <v>23</v>
      </c>
      <c r="AZ24" s="4">
        <v>19</v>
      </c>
      <c r="BA24" s="4" t="str">
        <f>CONCATENATE(NitB[[#This Row],[Dia]],NitB[[#This Row],[Mes]],NitB[[#This Row],[Hora]],NitB[[#This Row],[Min]])</f>
        <v>3032319</v>
      </c>
      <c r="BB24" s="4" t="str">
        <f>CONCATENATE(TEXT(NitB[[#This Row],[Hora]],"00"),":",TEXT(NitB[[#This Row],[Min]],"00"))</f>
        <v>23:19</v>
      </c>
      <c r="BC24" s="4" t="str">
        <f>IFERROR(VLOOKUP(NitB[[#This Row],[CONCATENA]],Dades[[#All],[Columna1]:[LAT]],3,FALSE),"")</f>
        <v/>
      </c>
      <c r="BD24" s="12" t="str">
        <f>IFERROR(10^(NitB[[#This Row],[LAT]]/10),"")</f>
        <v/>
      </c>
      <c r="BF24" s="1">
        <f>Resultats!C$37</f>
        <v>30</v>
      </c>
      <c r="BG24" s="1">
        <f>Resultats!E$37</f>
        <v>3</v>
      </c>
      <c r="BH24" s="1">
        <v>7</v>
      </c>
      <c r="BI24" s="1">
        <v>19</v>
      </c>
      <c r="BJ24" s="1" t="str">
        <f>CONCATENATE(DiaC[[#This Row],[Dia]],DiaC[[#This Row],[Mes]],DiaC[[#This Row],[Hora]],DiaC[[#This Row],[Min]])</f>
        <v>303719</v>
      </c>
      <c r="BK24" s="1" t="str">
        <f>CONCATENATE(TEXT(DiaC[[#This Row],[Hora]],"00"),":",TEXT(DiaC[[#This Row],[Min]],"00"))</f>
        <v>07:19</v>
      </c>
      <c r="BL24" s="1" t="str">
        <f>IFERROR(VLOOKUP(DiaC[[#This Row],[CONCATENA]],Dades[[#All],[Columna1]:[LAT]],3,FALSE),"")</f>
        <v/>
      </c>
      <c r="BM24" s="1" t="str">
        <f>IFERROR(10^(DiaC[[#This Row],[LAT]]/10),"")</f>
        <v/>
      </c>
      <c r="BO24" s="2">
        <f>Resultats!C$37</f>
        <v>30</v>
      </c>
      <c r="BP24" s="2">
        <f>Resultats!E$37</f>
        <v>3</v>
      </c>
      <c r="BQ24" s="2">
        <v>21</v>
      </c>
      <c r="BR24" s="2">
        <v>19</v>
      </c>
      <c r="BS24" s="2" t="str">
        <f>CONCATENATE(VespreC[[#This Row],[Dia]],VespreC[[#This Row],[Mes]],VespreC[[#This Row],[Hora]],VespreC[[#This Row],[Min]])</f>
        <v>3032119</v>
      </c>
      <c r="BT24" s="2" t="str">
        <f>CONCATENATE(TEXT(VespreC[[#This Row],[Hora]],"00"),":",TEXT(VespreC[[#This Row],[Min]],"00"))</f>
        <v>21:19</v>
      </c>
      <c r="BU24" s="2" t="str">
        <f>IFERROR(VLOOKUP(VespreC[[#This Row],[CONCATENA]],Dades[[#All],[Columna1]:[LAT]],3,FALSE),"")</f>
        <v/>
      </c>
      <c r="BV24" s="4" t="str">
        <f>IFERROR(10^(VespreC[[#This Row],[LAT]]/10),"")</f>
        <v/>
      </c>
      <c r="BX24" s="4">
        <f>Resultats!C$37</f>
        <v>30</v>
      </c>
      <c r="BY24" s="4">
        <f>Resultats!E$37</f>
        <v>3</v>
      </c>
      <c r="BZ24" s="4">
        <v>23</v>
      </c>
      <c r="CA24" s="4">
        <v>19</v>
      </c>
      <c r="CB24" s="4" t="str">
        <f>CONCATENATE(NitC[[#This Row],[Dia]],NitC[[#This Row],[Mes]],NitC[[#This Row],[Hora]],NitC[[#This Row],[Min]])</f>
        <v>3032319</v>
      </c>
      <c r="CC24" s="4" t="str">
        <f>CONCATENATE(TEXT(NitC[[#This Row],[Hora]],"00"),":",TEXT(NitC[[#This Row],[Min]],"00"))</f>
        <v>23:19</v>
      </c>
      <c r="CD24" s="4" t="str">
        <f>IFERROR(VLOOKUP(NitC[[#This Row],[CONCATENA]],Dades[[#All],[Columna1]:[LAT]],3,FALSE),"")</f>
        <v/>
      </c>
      <c r="CE24" s="12" t="str">
        <f>IFERROR(10^(NitC[[#This Row],[LAT]]/10),"")</f>
        <v/>
      </c>
    </row>
    <row r="25" spans="4:83" x14ac:dyDescent="0.35">
      <c r="D25" s="1">
        <f>Resultats!C$7</f>
        <v>30</v>
      </c>
      <c r="E25" s="1">
        <f>Resultats!E$7</f>
        <v>3</v>
      </c>
      <c r="F25" s="1">
        <v>7</v>
      </c>
      <c r="G25" s="1">
        <v>20</v>
      </c>
      <c r="H25" s="1" t="str">
        <f>CONCATENATE(DiaA[[#This Row],[Dia]],DiaA[[#This Row],[Mes]],DiaA[[#This Row],[Hora]],DiaA[[#This Row],[Min]])</f>
        <v>303720</v>
      </c>
      <c r="I25" s="1" t="str">
        <f>CONCATENATE(TEXT(DiaA[[#This Row],[Hora]],"00"),":",TEXT(DiaA[[#This Row],[Min]],"00"))</f>
        <v>07:20</v>
      </c>
      <c r="J25" s="1" t="str">
        <f>IFERROR(VLOOKUP(DiaA[[#This Row],[CONCATENA]],Dades[[#All],[Columna1]:[LAT]],3,FALSE),"")</f>
        <v/>
      </c>
      <c r="K25" s="1" t="str">
        <f>IFERROR(10^(DiaA[[#This Row],[LAT]]/10),"")</f>
        <v/>
      </c>
      <c r="M25" s="2">
        <f>Resultats!C$7</f>
        <v>30</v>
      </c>
      <c r="N25" s="2">
        <f>Resultats!E$7</f>
        <v>3</v>
      </c>
      <c r="O25" s="2">
        <v>21</v>
      </c>
      <c r="P25" s="2">
        <v>20</v>
      </c>
      <c r="Q25" s="2" t="str">
        <f>CONCATENATE(VespreA[[#This Row],[Dia]],VespreA[[#This Row],[Mes]],VespreA[[#This Row],[Hora]],VespreA[[#This Row],[Min]])</f>
        <v>3032120</v>
      </c>
      <c r="R25" s="2" t="str">
        <f>CONCATENATE(TEXT(VespreA[[#This Row],[Hora]],"00"),":",TEXT(VespreA[[#This Row],[Min]],"00"))</f>
        <v>21:20</v>
      </c>
      <c r="S25" s="2" t="str">
        <f>IFERROR(VLOOKUP(VespreA[[#This Row],[CONCATENA]],Dades[[#All],[Columna1]:[LAT]],3,FALSE),"")</f>
        <v/>
      </c>
      <c r="T25" s="4" t="str">
        <f>IFERROR(10^(VespreA[[#This Row],[LAT]]/10),"")</f>
        <v/>
      </c>
      <c r="V25" s="4">
        <f>Resultats!C$7</f>
        <v>30</v>
      </c>
      <c r="W25" s="4">
        <f>Resultats!E$7</f>
        <v>3</v>
      </c>
      <c r="X25" s="4">
        <v>23</v>
      </c>
      <c r="Y25" s="4">
        <v>20</v>
      </c>
      <c r="Z25" s="4" t="str">
        <f>CONCATENATE(NitA[[#This Row],[Dia]],NitA[[#This Row],[Mes]],NitA[[#This Row],[Hora]],NitA[[#This Row],[Min]])</f>
        <v>3032320</v>
      </c>
      <c r="AA25" s="4" t="str">
        <f>CONCATENATE(TEXT(NitA[[#This Row],[Hora]],"00"),":",TEXT(NitA[[#This Row],[Min]],"00"))</f>
        <v>23:20</v>
      </c>
      <c r="AB25" s="4" t="str">
        <f>IFERROR(VLOOKUP(NitA[[#This Row],[CONCATENA]],Dades[[#All],[Columna1]:[LAT]],3,FALSE),"")</f>
        <v/>
      </c>
      <c r="AC25" s="12" t="str">
        <f>IFERROR(10^(NitA[[#This Row],[LAT]]/10),"")</f>
        <v/>
      </c>
      <c r="AE25" s="1">
        <f>Resultats!C$22</f>
        <v>30</v>
      </c>
      <c r="AF25" s="1">
        <f>Resultats!E$22</f>
        <v>3</v>
      </c>
      <c r="AG25" s="1">
        <v>7</v>
      </c>
      <c r="AH25" s="1">
        <v>20</v>
      </c>
      <c r="AI25" s="1" t="str">
        <f>CONCATENATE(DiaB[[#This Row],[Dia]],DiaB[[#This Row],[Mes]],DiaB[[#This Row],[Hora]],DiaB[[#This Row],[Min]])</f>
        <v>303720</v>
      </c>
      <c r="AJ25" s="1" t="str">
        <f>CONCATENATE(TEXT(DiaB[[#This Row],[Hora]],"00"),":",TEXT(DiaB[[#This Row],[Min]],"00"))</f>
        <v>07:20</v>
      </c>
      <c r="AK25" s="1" t="str">
        <f>IFERROR(VLOOKUP(DiaB[[#This Row],[CONCATENA]],Dades[[#All],[Columna1]:[LAT]],3,FALSE),"")</f>
        <v/>
      </c>
      <c r="AL25" s="1" t="str">
        <f>IFERROR(10^(DiaB[[#This Row],[LAT]]/10),"")</f>
        <v/>
      </c>
      <c r="AN25" s="2">
        <f>Resultats!C$22</f>
        <v>30</v>
      </c>
      <c r="AO25" s="2">
        <f>Resultats!E$22</f>
        <v>3</v>
      </c>
      <c r="AP25" s="2">
        <v>21</v>
      </c>
      <c r="AQ25" s="2">
        <v>20</v>
      </c>
      <c r="AR25" s="2" t="str">
        <f>CONCATENATE(VespreB[[#This Row],[Dia]],VespreB[[#This Row],[Mes]],VespreB[[#This Row],[Hora]],VespreB[[#This Row],[Min]])</f>
        <v>3032120</v>
      </c>
      <c r="AS25" s="2" t="str">
        <f>CONCATENATE(TEXT(VespreB[[#This Row],[Hora]],"00"),":",TEXT(VespreB[[#This Row],[Min]],"00"))</f>
        <v>21:20</v>
      </c>
      <c r="AT25" s="2" t="str">
        <f>IFERROR(VLOOKUP(VespreB[[#This Row],[CONCATENA]],Dades[[#All],[Columna1]:[LAT]],3,FALSE),"")</f>
        <v/>
      </c>
      <c r="AU25" s="4" t="str">
        <f>IFERROR(10^(VespreB[[#This Row],[LAT]]/10),"")</f>
        <v/>
      </c>
      <c r="AW25" s="4">
        <f>Resultats!C$22</f>
        <v>30</v>
      </c>
      <c r="AX25" s="4">
        <f>Resultats!E$22</f>
        <v>3</v>
      </c>
      <c r="AY25" s="4">
        <v>23</v>
      </c>
      <c r="AZ25" s="4">
        <v>20</v>
      </c>
      <c r="BA25" s="4" t="str">
        <f>CONCATENATE(NitB[[#This Row],[Dia]],NitB[[#This Row],[Mes]],NitB[[#This Row],[Hora]],NitB[[#This Row],[Min]])</f>
        <v>3032320</v>
      </c>
      <c r="BB25" s="4" t="str">
        <f>CONCATENATE(TEXT(NitB[[#This Row],[Hora]],"00"),":",TEXT(NitB[[#This Row],[Min]],"00"))</f>
        <v>23:20</v>
      </c>
      <c r="BC25" s="4" t="str">
        <f>IFERROR(VLOOKUP(NitB[[#This Row],[CONCATENA]],Dades[[#All],[Columna1]:[LAT]],3,FALSE),"")</f>
        <v/>
      </c>
      <c r="BD25" s="12" t="str">
        <f>IFERROR(10^(NitB[[#This Row],[LAT]]/10),"")</f>
        <v/>
      </c>
      <c r="BF25" s="1">
        <f>Resultats!C$37</f>
        <v>30</v>
      </c>
      <c r="BG25" s="1">
        <f>Resultats!E$37</f>
        <v>3</v>
      </c>
      <c r="BH25" s="1">
        <v>7</v>
      </c>
      <c r="BI25" s="1">
        <v>20</v>
      </c>
      <c r="BJ25" s="1" t="str">
        <f>CONCATENATE(DiaC[[#This Row],[Dia]],DiaC[[#This Row],[Mes]],DiaC[[#This Row],[Hora]],DiaC[[#This Row],[Min]])</f>
        <v>303720</v>
      </c>
      <c r="BK25" s="1" t="str">
        <f>CONCATENATE(TEXT(DiaC[[#This Row],[Hora]],"00"),":",TEXT(DiaC[[#This Row],[Min]],"00"))</f>
        <v>07:20</v>
      </c>
      <c r="BL25" s="1" t="str">
        <f>IFERROR(VLOOKUP(DiaC[[#This Row],[CONCATENA]],Dades[[#All],[Columna1]:[LAT]],3,FALSE),"")</f>
        <v/>
      </c>
      <c r="BM25" s="1" t="str">
        <f>IFERROR(10^(DiaC[[#This Row],[LAT]]/10),"")</f>
        <v/>
      </c>
      <c r="BO25" s="2">
        <f>Resultats!C$37</f>
        <v>30</v>
      </c>
      <c r="BP25" s="2">
        <f>Resultats!E$37</f>
        <v>3</v>
      </c>
      <c r="BQ25" s="2">
        <v>21</v>
      </c>
      <c r="BR25" s="2">
        <v>20</v>
      </c>
      <c r="BS25" s="2" t="str">
        <f>CONCATENATE(VespreC[[#This Row],[Dia]],VespreC[[#This Row],[Mes]],VespreC[[#This Row],[Hora]],VespreC[[#This Row],[Min]])</f>
        <v>3032120</v>
      </c>
      <c r="BT25" s="2" t="str">
        <f>CONCATENATE(TEXT(VespreC[[#This Row],[Hora]],"00"),":",TEXT(VespreC[[#This Row],[Min]],"00"))</f>
        <v>21:20</v>
      </c>
      <c r="BU25" s="2" t="str">
        <f>IFERROR(VLOOKUP(VespreC[[#This Row],[CONCATENA]],Dades[[#All],[Columna1]:[LAT]],3,FALSE),"")</f>
        <v/>
      </c>
      <c r="BV25" s="4" t="str">
        <f>IFERROR(10^(VespreC[[#This Row],[LAT]]/10),"")</f>
        <v/>
      </c>
      <c r="BX25" s="4">
        <f>Resultats!C$37</f>
        <v>30</v>
      </c>
      <c r="BY25" s="4">
        <f>Resultats!E$37</f>
        <v>3</v>
      </c>
      <c r="BZ25" s="4">
        <v>23</v>
      </c>
      <c r="CA25" s="4">
        <v>20</v>
      </c>
      <c r="CB25" s="4" t="str">
        <f>CONCATENATE(NitC[[#This Row],[Dia]],NitC[[#This Row],[Mes]],NitC[[#This Row],[Hora]],NitC[[#This Row],[Min]])</f>
        <v>3032320</v>
      </c>
      <c r="CC25" s="4" t="str">
        <f>CONCATENATE(TEXT(NitC[[#This Row],[Hora]],"00"),":",TEXT(NitC[[#This Row],[Min]],"00"))</f>
        <v>23:20</v>
      </c>
      <c r="CD25" s="4" t="str">
        <f>IFERROR(VLOOKUP(NitC[[#This Row],[CONCATENA]],Dades[[#All],[Columna1]:[LAT]],3,FALSE),"")</f>
        <v/>
      </c>
      <c r="CE25" s="12" t="str">
        <f>IFERROR(10^(NitC[[#This Row],[LAT]]/10),"")</f>
        <v/>
      </c>
    </row>
    <row r="26" spans="4:83" x14ac:dyDescent="0.35">
      <c r="D26" s="1">
        <f>Resultats!C$7</f>
        <v>30</v>
      </c>
      <c r="E26" s="1">
        <f>Resultats!E$7</f>
        <v>3</v>
      </c>
      <c r="F26" s="1">
        <v>7</v>
      </c>
      <c r="G26" s="1">
        <v>21</v>
      </c>
      <c r="H26" s="1" t="str">
        <f>CONCATENATE(DiaA[[#This Row],[Dia]],DiaA[[#This Row],[Mes]],DiaA[[#This Row],[Hora]],DiaA[[#This Row],[Min]])</f>
        <v>303721</v>
      </c>
      <c r="I26" s="1" t="str">
        <f>CONCATENATE(TEXT(DiaA[[#This Row],[Hora]],"00"),":",TEXT(DiaA[[#This Row],[Min]],"00"))</f>
        <v>07:21</v>
      </c>
      <c r="J26" s="1" t="str">
        <f>IFERROR(VLOOKUP(DiaA[[#This Row],[CONCATENA]],Dades[[#All],[Columna1]:[LAT]],3,FALSE),"")</f>
        <v/>
      </c>
      <c r="K26" s="1" t="str">
        <f>IFERROR(10^(DiaA[[#This Row],[LAT]]/10),"")</f>
        <v/>
      </c>
      <c r="M26" s="2">
        <f>Resultats!C$7</f>
        <v>30</v>
      </c>
      <c r="N26" s="2">
        <f>Resultats!E$7</f>
        <v>3</v>
      </c>
      <c r="O26" s="2">
        <v>21</v>
      </c>
      <c r="P26" s="2">
        <v>21</v>
      </c>
      <c r="Q26" s="2" t="str">
        <f>CONCATENATE(VespreA[[#This Row],[Dia]],VespreA[[#This Row],[Mes]],VespreA[[#This Row],[Hora]],VespreA[[#This Row],[Min]])</f>
        <v>3032121</v>
      </c>
      <c r="R26" s="2" t="str">
        <f>CONCATENATE(TEXT(VespreA[[#This Row],[Hora]],"00"),":",TEXT(VespreA[[#This Row],[Min]],"00"))</f>
        <v>21:21</v>
      </c>
      <c r="S26" s="2" t="str">
        <f>IFERROR(VLOOKUP(VespreA[[#This Row],[CONCATENA]],Dades[[#All],[Columna1]:[LAT]],3,FALSE),"")</f>
        <v/>
      </c>
      <c r="T26" s="4" t="str">
        <f>IFERROR(10^(VespreA[[#This Row],[LAT]]/10),"")</f>
        <v/>
      </c>
      <c r="V26" s="4">
        <f>Resultats!C$7</f>
        <v>30</v>
      </c>
      <c r="W26" s="4">
        <f>Resultats!E$7</f>
        <v>3</v>
      </c>
      <c r="X26" s="4">
        <v>23</v>
      </c>
      <c r="Y26" s="4">
        <v>21</v>
      </c>
      <c r="Z26" s="4" t="str">
        <f>CONCATENATE(NitA[[#This Row],[Dia]],NitA[[#This Row],[Mes]],NitA[[#This Row],[Hora]],NitA[[#This Row],[Min]])</f>
        <v>3032321</v>
      </c>
      <c r="AA26" s="4" t="str">
        <f>CONCATENATE(TEXT(NitA[[#This Row],[Hora]],"00"),":",TEXT(NitA[[#This Row],[Min]],"00"))</f>
        <v>23:21</v>
      </c>
      <c r="AB26" s="4" t="str">
        <f>IFERROR(VLOOKUP(NitA[[#This Row],[CONCATENA]],Dades[[#All],[Columna1]:[LAT]],3,FALSE),"")</f>
        <v/>
      </c>
      <c r="AC26" s="12" t="str">
        <f>IFERROR(10^(NitA[[#This Row],[LAT]]/10),"")</f>
        <v/>
      </c>
      <c r="AE26" s="1">
        <f>Resultats!C$22</f>
        <v>30</v>
      </c>
      <c r="AF26" s="1">
        <f>Resultats!E$22</f>
        <v>3</v>
      </c>
      <c r="AG26" s="1">
        <v>7</v>
      </c>
      <c r="AH26" s="1">
        <v>21</v>
      </c>
      <c r="AI26" s="1" t="str">
        <f>CONCATENATE(DiaB[[#This Row],[Dia]],DiaB[[#This Row],[Mes]],DiaB[[#This Row],[Hora]],DiaB[[#This Row],[Min]])</f>
        <v>303721</v>
      </c>
      <c r="AJ26" s="1" t="str">
        <f>CONCATENATE(TEXT(DiaB[[#This Row],[Hora]],"00"),":",TEXT(DiaB[[#This Row],[Min]],"00"))</f>
        <v>07:21</v>
      </c>
      <c r="AK26" s="1" t="str">
        <f>IFERROR(VLOOKUP(DiaB[[#This Row],[CONCATENA]],Dades[[#All],[Columna1]:[LAT]],3,FALSE),"")</f>
        <v/>
      </c>
      <c r="AL26" s="1" t="str">
        <f>IFERROR(10^(DiaB[[#This Row],[LAT]]/10),"")</f>
        <v/>
      </c>
      <c r="AN26" s="2">
        <f>Resultats!C$22</f>
        <v>30</v>
      </c>
      <c r="AO26" s="2">
        <f>Resultats!E$22</f>
        <v>3</v>
      </c>
      <c r="AP26" s="2">
        <v>21</v>
      </c>
      <c r="AQ26" s="2">
        <v>21</v>
      </c>
      <c r="AR26" s="2" t="str">
        <f>CONCATENATE(VespreB[[#This Row],[Dia]],VespreB[[#This Row],[Mes]],VespreB[[#This Row],[Hora]],VespreB[[#This Row],[Min]])</f>
        <v>3032121</v>
      </c>
      <c r="AS26" s="2" t="str">
        <f>CONCATENATE(TEXT(VespreB[[#This Row],[Hora]],"00"),":",TEXT(VespreB[[#This Row],[Min]],"00"))</f>
        <v>21:21</v>
      </c>
      <c r="AT26" s="2" t="str">
        <f>IFERROR(VLOOKUP(VespreB[[#This Row],[CONCATENA]],Dades[[#All],[Columna1]:[LAT]],3,FALSE),"")</f>
        <v/>
      </c>
      <c r="AU26" s="4" t="str">
        <f>IFERROR(10^(VespreB[[#This Row],[LAT]]/10),"")</f>
        <v/>
      </c>
      <c r="AW26" s="4">
        <f>Resultats!C$22</f>
        <v>30</v>
      </c>
      <c r="AX26" s="4">
        <f>Resultats!E$22</f>
        <v>3</v>
      </c>
      <c r="AY26" s="4">
        <v>23</v>
      </c>
      <c r="AZ26" s="4">
        <v>21</v>
      </c>
      <c r="BA26" s="4" t="str">
        <f>CONCATENATE(NitB[[#This Row],[Dia]],NitB[[#This Row],[Mes]],NitB[[#This Row],[Hora]],NitB[[#This Row],[Min]])</f>
        <v>3032321</v>
      </c>
      <c r="BB26" s="4" t="str">
        <f>CONCATENATE(TEXT(NitB[[#This Row],[Hora]],"00"),":",TEXT(NitB[[#This Row],[Min]],"00"))</f>
        <v>23:21</v>
      </c>
      <c r="BC26" s="4" t="str">
        <f>IFERROR(VLOOKUP(NitB[[#This Row],[CONCATENA]],Dades[[#All],[Columna1]:[LAT]],3,FALSE),"")</f>
        <v/>
      </c>
      <c r="BD26" s="12" t="str">
        <f>IFERROR(10^(NitB[[#This Row],[LAT]]/10),"")</f>
        <v/>
      </c>
      <c r="BF26" s="1">
        <f>Resultats!C$37</f>
        <v>30</v>
      </c>
      <c r="BG26" s="1">
        <f>Resultats!E$37</f>
        <v>3</v>
      </c>
      <c r="BH26" s="1">
        <v>7</v>
      </c>
      <c r="BI26" s="1">
        <v>21</v>
      </c>
      <c r="BJ26" s="1" t="str">
        <f>CONCATENATE(DiaC[[#This Row],[Dia]],DiaC[[#This Row],[Mes]],DiaC[[#This Row],[Hora]],DiaC[[#This Row],[Min]])</f>
        <v>303721</v>
      </c>
      <c r="BK26" s="1" t="str">
        <f>CONCATENATE(TEXT(DiaC[[#This Row],[Hora]],"00"),":",TEXT(DiaC[[#This Row],[Min]],"00"))</f>
        <v>07:21</v>
      </c>
      <c r="BL26" s="1" t="str">
        <f>IFERROR(VLOOKUP(DiaC[[#This Row],[CONCATENA]],Dades[[#All],[Columna1]:[LAT]],3,FALSE),"")</f>
        <v/>
      </c>
      <c r="BM26" s="1" t="str">
        <f>IFERROR(10^(DiaC[[#This Row],[LAT]]/10),"")</f>
        <v/>
      </c>
      <c r="BO26" s="2">
        <f>Resultats!C$37</f>
        <v>30</v>
      </c>
      <c r="BP26" s="2">
        <f>Resultats!E$37</f>
        <v>3</v>
      </c>
      <c r="BQ26" s="2">
        <v>21</v>
      </c>
      <c r="BR26" s="2">
        <v>21</v>
      </c>
      <c r="BS26" s="2" t="str">
        <f>CONCATENATE(VespreC[[#This Row],[Dia]],VespreC[[#This Row],[Mes]],VespreC[[#This Row],[Hora]],VespreC[[#This Row],[Min]])</f>
        <v>3032121</v>
      </c>
      <c r="BT26" s="2" t="str">
        <f>CONCATENATE(TEXT(VespreC[[#This Row],[Hora]],"00"),":",TEXT(VespreC[[#This Row],[Min]],"00"))</f>
        <v>21:21</v>
      </c>
      <c r="BU26" s="2" t="str">
        <f>IFERROR(VLOOKUP(VespreC[[#This Row],[CONCATENA]],Dades[[#All],[Columna1]:[LAT]],3,FALSE),"")</f>
        <v/>
      </c>
      <c r="BV26" s="4" t="str">
        <f>IFERROR(10^(VespreC[[#This Row],[LAT]]/10),"")</f>
        <v/>
      </c>
      <c r="BX26" s="4">
        <f>Resultats!C$37</f>
        <v>30</v>
      </c>
      <c r="BY26" s="4">
        <f>Resultats!E$37</f>
        <v>3</v>
      </c>
      <c r="BZ26" s="4">
        <v>23</v>
      </c>
      <c r="CA26" s="4">
        <v>21</v>
      </c>
      <c r="CB26" s="4" t="str">
        <f>CONCATENATE(NitC[[#This Row],[Dia]],NitC[[#This Row],[Mes]],NitC[[#This Row],[Hora]],NitC[[#This Row],[Min]])</f>
        <v>3032321</v>
      </c>
      <c r="CC26" s="4" t="str">
        <f>CONCATENATE(TEXT(NitC[[#This Row],[Hora]],"00"),":",TEXT(NitC[[#This Row],[Min]],"00"))</f>
        <v>23:21</v>
      </c>
      <c r="CD26" s="4" t="str">
        <f>IFERROR(VLOOKUP(NitC[[#This Row],[CONCATENA]],Dades[[#All],[Columna1]:[LAT]],3,FALSE),"")</f>
        <v/>
      </c>
      <c r="CE26" s="12" t="str">
        <f>IFERROR(10^(NitC[[#This Row],[LAT]]/10),"")</f>
        <v/>
      </c>
    </row>
    <row r="27" spans="4:83" x14ac:dyDescent="0.35">
      <c r="D27" s="1">
        <f>Resultats!C$7</f>
        <v>30</v>
      </c>
      <c r="E27" s="1">
        <f>Resultats!E$7</f>
        <v>3</v>
      </c>
      <c r="F27" s="1">
        <v>7</v>
      </c>
      <c r="G27" s="1">
        <v>22</v>
      </c>
      <c r="H27" s="1" t="str">
        <f>CONCATENATE(DiaA[[#This Row],[Dia]],DiaA[[#This Row],[Mes]],DiaA[[#This Row],[Hora]],DiaA[[#This Row],[Min]])</f>
        <v>303722</v>
      </c>
      <c r="I27" s="1" t="str">
        <f>CONCATENATE(TEXT(DiaA[[#This Row],[Hora]],"00"),":",TEXT(DiaA[[#This Row],[Min]],"00"))</f>
        <v>07:22</v>
      </c>
      <c r="J27" s="1" t="str">
        <f>IFERROR(VLOOKUP(DiaA[[#This Row],[CONCATENA]],Dades[[#All],[Columna1]:[LAT]],3,FALSE),"")</f>
        <v/>
      </c>
      <c r="K27" s="1" t="str">
        <f>IFERROR(10^(DiaA[[#This Row],[LAT]]/10),"")</f>
        <v/>
      </c>
      <c r="M27" s="2">
        <f>Resultats!C$7</f>
        <v>30</v>
      </c>
      <c r="N27" s="2">
        <f>Resultats!E$7</f>
        <v>3</v>
      </c>
      <c r="O27" s="2">
        <v>21</v>
      </c>
      <c r="P27" s="2">
        <v>22</v>
      </c>
      <c r="Q27" s="2" t="str">
        <f>CONCATENATE(VespreA[[#This Row],[Dia]],VespreA[[#This Row],[Mes]],VespreA[[#This Row],[Hora]],VespreA[[#This Row],[Min]])</f>
        <v>3032122</v>
      </c>
      <c r="R27" s="2" t="str">
        <f>CONCATENATE(TEXT(VespreA[[#This Row],[Hora]],"00"),":",TEXT(VespreA[[#This Row],[Min]],"00"))</f>
        <v>21:22</v>
      </c>
      <c r="S27" s="2" t="str">
        <f>IFERROR(VLOOKUP(VespreA[[#This Row],[CONCATENA]],Dades[[#All],[Columna1]:[LAT]],3,FALSE),"")</f>
        <v/>
      </c>
      <c r="T27" s="4" t="str">
        <f>IFERROR(10^(VespreA[[#This Row],[LAT]]/10),"")</f>
        <v/>
      </c>
      <c r="V27" s="4">
        <f>Resultats!C$7</f>
        <v>30</v>
      </c>
      <c r="W27" s="4">
        <f>Resultats!E$7</f>
        <v>3</v>
      </c>
      <c r="X27" s="4">
        <v>23</v>
      </c>
      <c r="Y27" s="4">
        <v>22</v>
      </c>
      <c r="Z27" s="4" t="str">
        <f>CONCATENATE(NitA[[#This Row],[Dia]],NitA[[#This Row],[Mes]],NitA[[#This Row],[Hora]],NitA[[#This Row],[Min]])</f>
        <v>3032322</v>
      </c>
      <c r="AA27" s="4" t="str">
        <f>CONCATENATE(TEXT(NitA[[#This Row],[Hora]],"00"),":",TEXT(NitA[[#This Row],[Min]],"00"))</f>
        <v>23:22</v>
      </c>
      <c r="AB27" s="4" t="str">
        <f>IFERROR(VLOOKUP(NitA[[#This Row],[CONCATENA]],Dades[[#All],[Columna1]:[LAT]],3,FALSE),"")</f>
        <v/>
      </c>
      <c r="AC27" s="12" t="str">
        <f>IFERROR(10^(NitA[[#This Row],[LAT]]/10),"")</f>
        <v/>
      </c>
      <c r="AE27" s="1">
        <f>Resultats!C$22</f>
        <v>30</v>
      </c>
      <c r="AF27" s="1">
        <f>Resultats!E$22</f>
        <v>3</v>
      </c>
      <c r="AG27" s="1">
        <v>7</v>
      </c>
      <c r="AH27" s="1">
        <v>22</v>
      </c>
      <c r="AI27" s="1" t="str">
        <f>CONCATENATE(DiaB[[#This Row],[Dia]],DiaB[[#This Row],[Mes]],DiaB[[#This Row],[Hora]],DiaB[[#This Row],[Min]])</f>
        <v>303722</v>
      </c>
      <c r="AJ27" s="1" t="str">
        <f>CONCATENATE(TEXT(DiaB[[#This Row],[Hora]],"00"),":",TEXT(DiaB[[#This Row],[Min]],"00"))</f>
        <v>07:22</v>
      </c>
      <c r="AK27" s="1" t="str">
        <f>IFERROR(VLOOKUP(DiaB[[#This Row],[CONCATENA]],Dades[[#All],[Columna1]:[LAT]],3,FALSE),"")</f>
        <v/>
      </c>
      <c r="AL27" s="1" t="str">
        <f>IFERROR(10^(DiaB[[#This Row],[LAT]]/10),"")</f>
        <v/>
      </c>
      <c r="AN27" s="2">
        <f>Resultats!C$22</f>
        <v>30</v>
      </c>
      <c r="AO27" s="2">
        <f>Resultats!E$22</f>
        <v>3</v>
      </c>
      <c r="AP27" s="2">
        <v>21</v>
      </c>
      <c r="AQ27" s="2">
        <v>22</v>
      </c>
      <c r="AR27" s="2" t="str">
        <f>CONCATENATE(VespreB[[#This Row],[Dia]],VespreB[[#This Row],[Mes]],VespreB[[#This Row],[Hora]],VespreB[[#This Row],[Min]])</f>
        <v>3032122</v>
      </c>
      <c r="AS27" s="2" t="str">
        <f>CONCATENATE(TEXT(VespreB[[#This Row],[Hora]],"00"),":",TEXT(VespreB[[#This Row],[Min]],"00"))</f>
        <v>21:22</v>
      </c>
      <c r="AT27" s="2" t="str">
        <f>IFERROR(VLOOKUP(VespreB[[#This Row],[CONCATENA]],Dades[[#All],[Columna1]:[LAT]],3,FALSE),"")</f>
        <v/>
      </c>
      <c r="AU27" s="4" t="str">
        <f>IFERROR(10^(VespreB[[#This Row],[LAT]]/10),"")</f>
        <v/>
      </c>
      <c r="AW27" s="4">
        <f>Resultats!C$22</f>
        <v>30</v>
      </c>
      <c r="AX27" s="4">
        <f>Resultats!E$22</f>
        <v>3</v>
      </c>
      <c r="AY27" s="4">
        <v>23</v>
      </c>
      <c r="AZ27" s="4">
        <v>22</v>
      </c>
      <c r="BA27" s="4" t="str">
        <f>CONCATENATE(NitB[[#This Row],[Dia]],NitB[[#This Row],[Mes]],NitB[[#This Row],[Hora]],NitB[[#This Row],[Min]])</f>
        <v>3032322</v>
      </c>
      <c r="BB27" s="4" t="str">
        <f>CONCATENATE(TEXT(NitB[[#This Row],[Hora]],"00"),":",TEXT(NitB[[#This Row],[Min]],"00"))</f>
        <v>23:22</v>
      </c>
      <c r="BC27" s="4" t="str">
        <f>IFERROR(VLOOKUP(NitB[[#This Row],[CONCATENA]],Dades[[#All],[Columna1]:[LAT]],3,FALSE),"")</f>
        <v/>
      </c>
      <c r="BD27" s="12" t="str">
        <f>IFERROR(10^(NitB[[#This Row],[LAT]]/10),"")</f>
        <v/>
      </c>
      <c r="BF27" s="1">
        <f>Resultats!C$37</f>
        <v>30</v>
      </c>
      <c r="BG27" s="1">
        <f>Resultats!E$37</f>
        <v>3</v>
      </c>
      <c r="BH27" s="1">
        <v>7</v>
      </c>
      <c r="BI27" s="1">
        <v>22</v>
      </c>
      <c r="BJ27" s="1" t="str">
        <f>CONCATENATE(DiaC[[#This Row],[Dia]],DiaC[[#This Row],[Mes]],DiaC[[#This Row],[Hora]],DiaC[[#This Row],[Min]])</f>
        <v>303722</v>
      </c>
      <c r="BK27" s="1" t="str">
        <f>CONCATENATE(TEXT(DiaC[[#This Row],[Hora]],"00"),":",TEXT(DiaC[[#This Row],[Min]],"00"))</f>
        <v>07:22</v>
      </c>
      <c r="BL27" s="1" t="str">
        <f>IFERROR(VLOOKUP(DiaC[[#This Row],[CONCATENA]],Dades[[#All],[Columna1]:[LAT]],3,FALSE),"")</f>
        <v/>
      </c>
      <c r="BM27" s="1" t="str">
        <f>IFERROR(10^(DiaC[[#This Row],[LAT]]/10),"")</f>
        <v/>
      </c>
      <c r="BO27" s="2">
        <f>Resultats!C$37</f>
        <v>30</v>
      </c>
      <c r="BP27" s="2">
        <f>Resultats!E$37</f>
        <v>3</v>
      </c>
      <c r="BQ27" s="2">
        <v>21</v>
      </c>
      <c r="BR27" s="2">
        <v>22</v>
      </c>
      <c r="BS27" s="2" t="str">
        <f>CONCATENATE(VespreC[[#This Row],[Dia]],VespreC[[#This Row],[Mes]],VespreC[[#This Row],[Hora]],VespreC[[#This Row],[Min]])</f>
        <v>3032122</v>
      </c>
      <c r="BT27" s="2" t="str">
        <f>CONCATENATE(TEXT(VespreC[[#This Row],[Hora]],"00"),":",TEXT(VespreC[[#This Row],[Min]],"00"))</f>
        <v>21:22</v>
      </c>
      <c r="BU27" s="2" t="str">
        <f>IFERROR(VLOOKUP(VespreC[[#This Row],[CONCATENA]],Dades[[#All],[Columna1]:[LAT]],3,FALSE),"")</f>
        <v/>
      </c>
      <c r="BV27" s="4" t="str">
        <f>IFERROR(10^(VespreC[[#This Row],[LAT]]/10),"")</f>
        <v/>
      </c>
      <c r="BX27" s="4">
        <f>Resultats!C$37</f>
        <v>30</v>
      </c>
      <c r="BY27" s="4">
        <f>Resultats!E$37</f>
        <v>3</v>
      </c>
      <c r="BZ27" s="4">
        <v>23</v>
      </c>
      <c r="CA27" s="4">
        <v>22</v>
      </c>
      <c r="CB27" s="4" t="str">
        <f>CONCATENATE(NitC[[#This Row],[Dia]],NitC[[#This Row],[Mes]],NitC[[#This Row],[Hora]],NitC[[#This Row],[Min]])</f>
        <v>3032322</v>
      </c>
      <c r="CC27" s="4" t="str">
        <f>CONCATENATE(TEXT(NitC[[#This Row],[Hora]],"00"),":",TEXT(NitC[[#This Row],[Min]],"00"))</f>
        <v>23:22</v>
      </c>
      <c r="CD27" s="4" t="str">
        <f>IFERROR(VLOOKUP(NitC[[#This Row],[CONCATENA]],Dades[[#All],[Columna1]:[LAT]],3,FALSE),"")</f>
        <v/>
      </c>
      <c r="CE27" s="12" t="str">
        <f>IFERROR(10^(NitC[[#This Row],[LAT]]/10),"")</f>
        <v/>
      </c>
    </row>
    <row r="28" spans="4:83" x14ac:dyDescent="0.35">
      <c r="D28" s="1">
        <f>Resultats!C$7</f>
        <v>30</v>
      </c>
      <c r="E28" s="1">
        <f>Resultats!E$7</f>
        <v>3</v>
      </c>
      <c r="F28" s="1">
        <v>7</v>
      </c>
      <c r="G28" s="1">
        <v>23</v>
      </c>
      <c r="H28" s="1" t="str">
        <f>CONCATENATE(DiaA[[#This Row],[Dia]],DiaA[[#This Row],[Mes]],DiaA[[#This Row],[Hora]],DiaA[[#This Row],[Min]])</f>
        <v>303723</v>
      </c>
      <c r="I28" s="1" t="str">
        <f>CONCATENATE(TEXT(DiaA[[#This Row],[Hora]],"00"),":",TEXT(DiaA[[#This Row],[Min]],"00"))</f>
        <v>07:23</v>
      </c>
      <c r="J28" s="1" t="str">
        <f>IFERROR(VLOOKUP(DiaA[[#This Row],[CONCATENA]],Dades[[#All],[Columna1]:[LAT]],3,FALSE),"")</f>
        <v/>
      </c>
      <c r="K28" s="1" t="str">
        <f>IFERROR(10^(DiaA[[#This Row],[LAT]]/10),"")</f>
        <v/>
      </c>
      <c r="M28" s="2">
        <f>Resultats!C$7</f>
        <v>30</v>
      </c>
      <c r="N28" s="2">
        <f>Resultats!E$7</f>
        <v>3</v>
      </c>
      <c r="O28" s="2">
        <v>21</v>
      </c>
      <c r="P28" s="2">
        <v>23</v>
      </c>
      <c r="Q28" s="2" t="str">
        <f>CONCATENATE(VespreA[[#This Row],[Dia]],VespreA[[#This Row],[Mes]],VespreA[[#This Row],[Hora]],VespreA[[#This Row],[Min]])</f>
        <v>3032123</v>
      </c>
      <c r="R28" s="2" t="str">
        <f>CONCATENATE(TEXT(VespreA[[#This Row],[Hora]],"00"),":",TEXT(VespreA[[#This Row],[Min]],"00"))</f>
        <v>21:23</v>
      </c>
      <c r="S28" s="2" t="str">
        <f>IFERROR(VLOOKUP(VespreA[[#This Row],[CONCATENA]],Dades[[#All],[Columna1]:[LAT]],3,FALSE),"")</f>
        <v/>
      </c>
      <c r="T28" s="4" t="str">
        <f>IFERROR(10^(VespreA[[#This Row],[LAT]]/10),"")</f>
        <v/>
      </c>
      <c r="V28" s="4">
        <f>Resultats!C$7</f>
        <v>30</v>
      </c>
      <c r="W28" s="4">
        <f>Resultats!E$7</f>
        <v>3</v>
      </c>
      <c r="X28" s="4">
        <v>23</v>
      </c>
      <c r="Y28" s="4">
        <v>23</v>
      </c>
      <c r="Z28" s="4" t="str">
        <f>CONCATENATE(NitA[[#This Row],[Dia]],NitA[[#This Row],[Mes]],NitA[[#This Row],[Hora]],NitA[[#This Row],[Min]])</f>
        <v>3032323</v>
      </c>
      <c r="AA28" s="4" t="str">
        <f>CONCATENATE(TEXT(NitA[[#This Row],[Hora]],"00"),":",TEXT(NitA[[#This Row],[Min]],"00"))</f>
        <v>23:23</v>
      </c>
      <c r="AB28" s="4" t="str">
        <f>IFERROR(VLOOKUP(NitA[[#This Row],[CONCATENA]],Dades[[#All],[Columna1]:[LAT]],3,FALSE),"")</f>
        <v/>
      </c>
      <c r="AC28" s="12" t="str">
        <f>IFERROR(10^(NitA[[#This Row],[LAT]]/10),"")</f>
        <v/>
      </c>
      <c r="AE28" s="1">
        <f>Resultats!C$22</f>
        <v>30</v>
      </c>
      <c r="AF28" s="1">
        <f>Resultats!E$22</f>
        <v>3</v>
      </c>
      <c r="AG28" s="1">
        <v>7</v>
      </c>
      <c r="AH28" s="1">
        <v>23</v>
      </c>
      <c r="AI28" s="1" t="str">
        <f>CONCATENATE(DiaB[[#This Row],[Dia]],DiaB[[#This Row],[Mes]],DiaB[[#This Row],[Hora]],DiaB[[#This Row],[Min]])</f>
        <v>303723</v>
      </c>
      <c r="AJ28" s="1" t="str">
        <f>CONCATENATE(TEXT(DiaB[[#This Row],[Hora]],"00"),":",TEXT(DiaB[[#This Row],[Min]],"00"))</f>
        <v>07:23</v>
      </c>
      <c r="AK28" s="1" t="str">
        <f>IFERROR(VLOOKUP(DiaB[[#This Row],[CONCATENA]],Dades[[#All],[Columna1]:[LAT]],3,FALSE),"")</f>
        <v/>
      </c>
      <c r="AL28" s="1" t="str">
        <f>IFERROR(10^(DiaB[[#This Row],[LAT]]/10),"")</f>
        <v/>
      </c>
      <c r="AN28" s="2">
        <f>Resultats!C$22</f>
        <v>30</v>
      </c>
      <c r="AO28" s="2">
        <f>Resultats!E$22</f>
        <v>3</v>
      </c>
      <c r="AP28" s="2">
        <v>21</v>
      </c>
      <c r="AQ28" s="2">
        <v>23</v>
      </c>
      <c r="AR28" s="2" t="str">
        <f>CONCATENATE(VespreB[[#This Row],[Dia]],VespreB[[#This Row],[Mes]],VespreB[[#This Row],[Hora]],VespreB[[#This Row],[Min]])</f>
        <v>3032123</v>
      </c>
      <c r="AS28" s="2" t="str">
        <f>CONCATENATE(TEXT(VespreB[[#This Row],[Hora]],"00"),":",TEXT(VespreB[[#This Row],[Min]],"00"))</f>
        <v>21:23</v>
      </c>
      <c r="AT28" s="2" t="str">
        <f>IFERROR(VLOOKUP(VespreB[[#This Row],[CONCATENA]],Dades[[#All],[Columna1]:[LAT]],3,FALSE),"")</f>
        <v/>
      </c>
      <c r="AU28" s="4" t="str">
        <f>IFERROR(10^(VespreB[[#This Row],[LAT]]/10),"")</f>
        <v/>
      </c>
      <c r="AW28" s="4">
        <f>Resultats!C$22</f>
        <v>30</v>
      </c>
      <c r="AX28" s="4">
        <f>Resultats!E$22</f>
        <v>3</v>
      </c>
      <c r="AY28" s="4">
        <v>23</v>
      </c>
      <c r="AZ28" s="4">
        <v>23</v>
      </c>
      <c r="BA28" s="4" t="str">
        <f>CONCATENATE(NitB[[#This Row],[Dia]],NitB[[#This Row],[Mes]],NitB[[#This Row],[Hora]],NitB[[#This Row],[Min]])</f>
        <v>3032323</v>
      </c>
      <c r="BB28" s="4" t="str">
        <f>CONCATENATE(TEXT(NitB[[#This Row],[Hora]],"00"),":",TEXT(NitB[[#This Row],[Min]],"00"))</f>
        <v>23:23</v>
      </c>
      <c r="BC28" s="4" t="str">
        <f>IFERROR(VLOOKUP(NitB[[#This Row],[CONCATENA]],Dades[[#All],[Columna1]:[LAT]],3,FALSE),"")</f>
        <v/>
      </c>
      <c r="BD28" s="12" t="str">
        <f>IFERROR(10^(NitB[[#This Row],[LAT]]/10),"")</f>
        <v/>
      </c>
      <c r="BF28" s="1">
        <f>Resultats!C$37</f>
        <v>30</v>
      </c>
      <c r="BG28" s="1">
        <f>Resultats!E$37</f>
        <v>3</v>
      </c>
      <c r="BH28" s="1">
        <v>7</v>
      </c>
      <c r="BI28" s="1">
        <v>23</v>
      </c>
      <c r="BJ28" s="1" t="str">
        <f>CONCATENATE(DiaC[[#This Row],[Dia]],DiaC[[#This Row],[Mes]],DiaC[[#This Row],[Hora]],DiaC[[#This Row],[Min]])</f>
        <v>303723</v>
      </c>
      <c r="BK28" s="1" t="str">
        <f>CONCATENATE(TEXT(DiaC[[#This Row],[Hora]],"00"),":",TEXT(DiaC[[#This Row],[Min]],"00"))</f>
        <v>07:23</v>
      </c>
      <c r="BL28" s="1" t="str">
        <f>IFERROR(VLOOKUP(DiaC[[#This Row],[CONCATENA]],Dades[[#All],[Columna1]:[LAT]],3,FALSE),"")</f>
        <v/>
      </c>
      <c r="BM28" s="1" t="str">
        <f>IFERROR(10^(DiaC[[#This Row],[LAT]]/10),"")</f>
        <v/>
      </c>
      <c r="BO28" s="2">
        <f>Resultats!C$37</f>
        <v>30</v>
      </c>
      <c r="BP28" s="2">
        <f>Resultats!E$37</f>
        <v>3</v>
      </c>
      <c r="BQ28" s="2">
        <v>21</v>
      </c>
      <c r="BR28" s="2">
        <v>23</v>
      </c>
      <c r="BS28" s="2" t="str">
        <f>CONCATENATE(VespreC[[#This Row],[Dia]],VespreC[[#This Row],[Mes]],VespreC[[#This Row],[Hora]],VespreC[[#This Row],[Min]])</f>
        <v>3032123</v>
      </c>
      <c r="BT28" s="2" t="str">
        <f>CONCATENATE(TEXT(VespreC[[#This Row],[Hora]],"00"),":",TEXT(VespreC[[#This Row],[Min]],"00"))</f>
        <v>21:23</v>
      </c>
      <c r="BU28" s="2" t="str">
        <f>IFERROR(VLOOKUP(VespreC[[#This Row],[CONCATENA]],Dades[[#All],[Columna1]:[LAT]],3,FALSE),"")</f>
        <v/>
      </c>
      <c r="BV28" s="4" t="str">
        <f>IFERROR(10^(VespreC[[#This Row],[LAT]]/10),"")</f>
        <v/>
      </c>
      <c r="BX28" s="4">
        <f>Resultats!C$37</f>
        <v>30</v>
      </c>
      <c r="BY28" s="4">
        <f>Resultats!E$37</f>
        <v>3</v>
      </c>
      <c r="BZ28" s="4">
        <v>23</v>
      </c>
      <c r="CA28" s="4">
        <v>23</v>
      </c>
      <c r="CB28" s="4" t="str">
        <f>CONCATENATE(NitC[[#This Row],[Dia]],NitC[[#This Row],[Mes]],NitC[[#This Row],[Hora]],NitC[[#This Row],[Min]])</f>
        <v>3032323</v>
      </c>
      <c r="CC28" s="4" t="str">
        <f>CONCATENATE(TEXT(NitC[[#This Row],[Hora]],"00"),":",TEXT(NitC[[#This Row],[Min]],"00"))</f>
        <v>23:23</v>
      </c>
      <c r="CD28" s="4" t="str">
        <f>IFERROR(VLOOKUP(NitC[[#This Row],[CONCATENA]],Dades[[#All],[Columna1]:[LAT]],3,FALSE),"")</f>
        <v/>
      </c>
      <c r="CE28" s="12" t="str">
        <f>IFERROR(10^(NitC[[#This Row],[LAT]]/10),"")</f>
        <v/>
      </c>
    </row>
    <row r="29" spans="4:83" x14ac:dyDescent="0.35">
      <c r="D29" s="1">
        <f>Resultats!C$7</f>
        <v>30</v>
      </c>
      <c r="E29" s="1">
        <f>Resultats!E$7</f>
        <v>3</v>
      </c>
      <c r="F29" s="1">
        <v>7</v>
      </c>
      <c r="G29" s="1">
        <v>24</v>
      </c>
      <c r="H29" s="1" t="str">
        <f>CONCATENATE(DiaA[[#This Row],[Dia]],DiaA[[#This Row],[Mes]],DiaA[[#This Row],[Hora]],DiaA[[#This Row],[Min]])</f>
        <v>303724</v>
      </c>
      <c r="I29" s="1" t="str">
        <f>CONCATENATE(TEXT(DiaA[[#This Row],[Hora]],"00"),":",TEXT(DiaA[[#This Row],[Min]],"00"))</f>
        <v>07:24</v>
      </c>
      <c r="J29" s="1" t="str">
        <f>IFERROR(VLOOKUP(DiaA[[#This Row],[CONCATENA]],Dades[[#All],[Columna1]:[LAT]],3,FALSE),"")</f>
        <v/>
      </c>
      <c r="K29" s="1" t="str">
        <f>IFERROR(10^(DiaA[[#This Row],[LAT]]/10),"")</f>
        <v/>
      </c>
      <c r="M29" s="2">
        <f>Resultats!C$7</f>
        <v>30</v>
      </c>
      <c r="N29" s="2">
        <f>Resultats!E$7</f>
        <v>3</v>
      </c>
      <c r="O29" s="2">
        <v>21</v>
      </c>
      <c r="P29" s="2">
        <v>24</v>
      </c>
      <c r="Q29" s="2" t="str">
        <f>CONCATENATE(VespreA[[#This Row],[Dia]],VespreA[[#This Row],[Mes]],VespreA[[#This Row],[Hora]],VespreA[[#This Row],[Min]])</f>
        <v>3032124</v>
      </c>
      <c r="R29" s="2" t="str">
        <f>CONCATENATE(TEXT(VespreA[[#This Row],[Hora]],"00"),":",TEXT(VespreA[[#This Row],[Min]],"00"))</f>
        <v>21:24</v>
      </c>
      <c r="S29" s="2" t="str">
        <f>IFERROR(VLOOKUP(VespreA[[#This Row],[CONCATENA]],Dades[[#All],[Columna1]:[LAT]],3,FALSE),"")</f>
        <v/>
      </c>
      <c r="T29" s="4" t="str">
        <f>IFERROR(10^(VespreA[[#This Row],[LAT]]/10),"")</f>
        <v/>
      </c>
      <c r="V29" s="4">
        <f>Resultats!C$7</f>
        <v>30</v>
      </c>
      <c r="W29" s="4">
        <f>Resultats!E$7</f>
        <v>3</v>
      </c>
      <c r="X29" s="4">
        <v>23</v>
      </c>
      <c r="Y29" s="4">
        <v>24</v>
      </c>
      <c r="Z29" s="4" t="str">
        <f>CONCATENATE(NitA[[#This Row],[Dia]],NitA[[#This Row],[Mes]],NitA[[#This Row],[Hora]],NitA[[#This Row],[Min]])</f>
        <v>3032324</v>
      </c>
      <c r="AA29" s="4" t="str">
        <f>CONCATENATE(TEXT(NitA[[#This Row],[Hora]],"00"),":",TEXT(NitA[[#This Row],[Min]],"00"))</f>
        <v>23:24</v>
      </c>
      <c r="AB29" s="4" t="str">
        <f>IFERROR(VLOOKUP(NitA[[#This Row],[CONCATENA]],Dades[[#All],[Columna1]:[LAT]],3,FALSE),"")</f>
        <v/>
      </c>
      <c r="AC29" s="12" t="str">
        <f>IFERROR(10^(NitA[[#This Row],[LAT]]/10),"")</f>
        <v/>
      </c>
      <c r="AE29" s="1">
        <f>Resultats!C$22</f>
        <v>30</v>
      </c>
      <c r="AF29" s="1">
        <f>Resultats!E$22</f>
        <v>3</v>
      </c>
      <c r="AG29" s="1">
        <v>7</v>
      </c>
      <c r="AH29" s="1">
        <v>24</v>
      </c>
      <c r="AI29" s="1" t="str">
        <f>CONCATENATE(DiaB[[#This Row],[Dia]],DiaB[[#This Row],[Mes]],DiaB[[#This Row],[Hora]],DiaB[[#This Row],[Min]])</f>
        <v>303724</v>
      </c>
      <c r="AJ29" s="1" t="str">
        <f>CONCATENATE(TEXT(DiaB[[#This Row],[Hora]],"00"),":",TEXT(DiaB[[#This Row],[Min]],"00"))</f>
        <v>07:24</v>
      </c>
      <c r="AK29" s="1" t="str">
        <f>IFERROR(VLOOKUP(DiaB[[#This Row],[CONCATENA]],Dades[[#All],[Columna1]:[LAT]],3,FALSE),"")</f>
        <v/>
      </c>
      <c r="AL29" s="1" t="str">
        <f>IFERROR(10^(DiaB[[#This Row],[LAT]]/10),"")</f>
        <v/>
      </c>
      <c r="AN29" s="2">
        <f>Resultats!C$22</f>
        <v>30</v>
      </c>
      <c r="AO29" s="2">
        <f>Resultats!E$22</f>
        <v>3</v>
      </c>
      <c r="AP29" s="2">
        <v>21</v>
      </c>
      <c r="AQ29" s="2">
        <v>24</v>
      </c>
      <c r="AR29" s="2" t="str">
        <f>CONCATENATE(VespreB[[#This Row],[Dia]],VespreB[[#This Row],[Mes]],VespreB[[#This Row],[Hora]],VespreB[[#This Row],[Min]])</f>
        <v>3032124</v>
      </c>
      <c r="AS29" s="2" t="str">
        <f>CONCATENATE(TEXT(VespreB[[#This Row],[Hora]],"00"),":",TEXT(VespreB[[#This Row],[Min]],"00"))</f>
        <v>21:24</v>
      </c>
      <c r="AT29" s="2" t="str">
        <f>IFERROR(VLOOKUP(VespreB[[#This Row],[CONCATENA]],Dades[[#All],[Columna1]:[LAT]],3,FALSE),"")</f>
        <v/>
      </c>
      <c r="AU29" s="4" t="str">
        <f>IFERROR(10^(VespreB[[#This Row],[LAT]]/10),"")</f>
        <v/>
      </c>
      <c r="AW29" s="4">
        <f>Resultats!C$22</f>
        <v>30</v>
      </c>
      <c r="AX29" s="4">
        <f>Resultats!E$22</f>
        <v>3</v>
      </c>
      <c r="AY29" s="4">
        <v>23</v>
      </c>
      <c r="AZ29" s="4">
        <v>24</v>
      </c>
      <c r="BA29" s="4" t="str">
        <f>CONCATENATE(NitB[[#This Row],[Dia]],NitB[[#This Row],[Mes]],NitB[[#This Row],[Hora]],NitB[[#This Row],[Min]])</f>
        <v>3032324</v>
      </c>
      <c r="BB29" s="4" t="str">
        <f>CONCATENATE(TEXT(NitB[[#This Row],[Hora]],"00"),":",TEXT(NitB[[#This Row],[Min]],"00"))</f>
        <v>23:24</v>
      </c>
      <c r="BC29" s="4" t="str">
        <f>IFERROR(VLOOKUP(NitB[[#This Row],[CONCATENA]],Dades[[#All],[Columna1]:[LAT]],3,FALSE),"")</f>
        <v/>
      </c>
      <c r="BD29" s="12" t="str">
        <f>IFERROR(10^(NitB[[#This Row],[LAT]]/10),"")</f>
        <v/>
      </c>
      <c r="BF29" s="1">
        <f>Resultats!C$37</f>
        <v>30</v>
      </c>
      <c r="BG29" s="1">
        <f>Resultats!E$37</f>
        <v>3</v>
      </c>
      <c r="BH29" s="1">
        <v>7</v>
      </c>
      <c r="BI29" s="1">
        <v>24</v>
      </c>
      <c r="BJ29" s="1" t="str">
        <f>CONCATENATE(DiaC[[#This Row],[Dia]],DiaC[[#This Row],[Mes]],DiaC[[#This Row],[Hora]],DiaC[[#This Row],[Min]])</f>
        <v>303724</v>
      </c>
      <c r="BK29" s="1" t="str">
        <f>CONCATENATE(TEXT(DiaC[[#This Row],[Hora]],"00"),":",TEXT(DiaC[[#This Row],[Min]],"00"))</f>
        <v>07:24</v>
      </c>
      <c r="BL29" s="1" t="str">
        <f>IFERROR(VLOOKUP(DiaC[[#This Row],[CONCATENA]],Dades[[#All],[Columna1]:[LAT]],3,FALSE),"")</f>
        <v/>
      </c>
      <c r="BM29" s="1" t="str">
        <f>IFERROR(10^(DiaC[[#This Row],[LAT]]/10),"")</f>
        <v/>
      </c>
      <c r="BO29" s="2">
        <f>Resultats!C$37</f>
        <v>30</v>
      </c>
      <c r="BP29" s="2">
        <f>Resultats!E$37</f>
        <v>3</v>
      </c>
      <c r="BQ29" s="2">
        <v>21</v>
      </c>
      <c r="BR29" s="2">
        <v>24</v>
      </c>
      <c r="BS29" s="2" t="str">
        <f>CONCATENATE(VespreC[[#This Row],[Dia]],VespreC[[#This Row],[Mes]],VespreC[[#This Row],[Hora]],VespreC[[#This Row],[Min]])</f>
        <v>3032124</v>
      </c>
      <c r="BT29" s="2" t="str">
        <f>CONCATENATE(TEXT(VespreC[[#This Row],[Hora]],"00"),":",TEXT(VespreC[[#This Row],[Min]],"00"))</f>
        <v>21:24</v>
      </c>
      <c r="BU29" s="2" t="str">
        <f>IFERROR(VLOOKUP(VespreC[[#This Row],[CONCATENA]],Dades[[#All],[Columna1]:[LAT]],3,FALSE),"")</f>
        <v/>
      </c>
      <c r="BV29" s="4" t="str">
        <f>IFERROR(10^(VespreC[[#This Row],[LAT]]/10),"")</f>
        <v/>
      </c>
      <c r="BX29" s="4">
        <f>Resultats!C$37</f>
        <v>30</v>
      </c>
      <c r="BY29" s="4">
        <f>Resultats!E$37</f>
        <v>3</v>
      </c>
      <c r="BZ29" s="4">
        <v>23</v>
      </c>
      <c r="CA29" s="4">
        <v>24</v>
      </c>
      <c r="CB29" s="4" t="str">
        <f>CONCATENATE(NitC[[#This Row],[Dia]],NitC[[#This Row],[Mes]],NitC[[#This Row],[Hora]],NitC[[#This Row],[Min]])</f>
        <v>3032324</v>
      </c>
      <c r="CC29" s="4" t="str">
        <f>CONCATENATE(TEXT(NitC[[#This Row],[Hora]],"00"),":",TEXT(NitC[[#This Row],[Min]],"00"))</f>
        <v>23:24</v>
      </c>
      <c r="CD29" s="4" t="str">
        <f>IFERROR(VLOOKUP(NitC[[#This Row],[CONCATENA]],Dades[[#All],[Columna1]:[LAT]],3,FALSE),"")</f>
        <v/>
      </c>
      <c r="CE29" s="12" t="str">
        <f>IFERROR(10^(NitC[[#This Row],[LAT]]/10),"")</f>
        <v/>
      </c>
    </row>
    <row r="30" spans="4:83" x14ac:dyDescent="0.35">
      <c r="D30" s="1">
        <f>Resultats!C$7</f>
        <v>30</v>
      </c>
      <c r="E30" s="1">
        <f>Resultats!E$7</f>
        <v>3</v>
      </c>
      <c r="F30" s="1">
        <v>7</v>
      </c>
      <c r="G30" s="1">
        <v>25</v>
      </c>
      <c r="H30" s="1" t="str">
        <f>CONCATENATE(DiaA[[#This Row],[Dia]],DiaA[[#This Row],[Mes]],DiaA[[#This Row],[Hora]],DiaA[[#This Row],[Min]])</f>
        <v>303725</v>
      </c>
      <c r="I30" s="1" t="str">
        <f>CONCATENATE(TEXT(DiaA[[#This Row],[Hora]],"00"),":",TEXT(DiaA[[#This Row],[Min]],"00"))</f>
        <v>07:25</v>
      </c>
      <c r="J30" s="1" t="str">
        <f>IFERROR(VLOOKUP(DiaA[[#This Row],[CONCATENA]],Dades[[#All],[Columna1]:[LAT]],3,FALSE),"")</f>
        <v/>
      </c>
      <c r="K30" s="1" t="str">
        <f>IFERROR(10^(DiaA[[#This Row],[LAT]]/10),"")</f>
        <v/>
      </c>
      <c r="M30" s="2">
        <f>Resultats!C$7</f>
        <v>30</v>
      </c>
      <c r="N30" s="2">
        <f>Resultats!E$7</f>
        <v>3</v>
      </c>
      <c r="O30" s="2">
        <v>21</v>
      </c>
      <c r="P30" s="2">
        <v>25</v>
      </c>
      <c r="Q30" s="2" t="str">
        <f>CONCATENATE(VespreA[[#This Row],[Dia]],VespreA[[#This Row],[Mes]],VespreA[[#This Row],[Hora]],VespreA[[#This Row],[Min]])</f>
        <v>3032125</v>
      </c>
      <c r="R30" s="2" t="str">
        <f>CONCATENATE(TEXT(VespreA[[#This Row],[Hora]],"00"),":",TEXT(VespreA[[#This Row],[Min]],"00"))</f>
        <v>21:25</v>
      </c>
      <c r="S30" s="2" t="str">
        <f>IFERROR(VLOOKUP(VespreA[[#This Row],[CONCATENA]],Dades[[#All],[Columna1]:[LAT]],3,FALSE),"")</f>
        <v/>
      </c>
      <c r="T30" s="4" t="str">
        <f>IFERROR(10^(VespreA[[#This Row],[LAT]]/10),"")</f>
        <v/>
      </c>
      <c r="V30" s="4">
        <f>Resultats!C$7</f>
        <v>30</v>
      </c>
      <c r="W30" s="4">
        <f>Resultats!E$7</f>
        <v>3</v>
      </c>
      <c r="X30" s="4">
        <v>23</v>
      </c>
      <c r="Y30" s="4">
        <v>25</v>
      </c>
      <c r="Z30" s="4" t="str">
        <f>CONCATENATE(NitA[[#This Row],[Dia]],NitA[[#This Row],[Mes]],NitA[[#This Row],[Hora]],NitA[[#This Row],[Min]])</f>
        <v>3032325</v>
      </c>
      <c r="AA30" s="4" t="str">
        <f>CONCATENATE(TEXT(NitA[[#This Row],[Hora]],"00"),":",TEXT(NitA[[#This Row],[Min]],"00"))</f>
        <v>23:25</v>
      </c>
      <c r="AB30" s="4" t="str">
        <f>IFERROR(VLOOKUP(NitA[[#This Row],[CONCATENA]],Dades[[#All],[Columna1]:[LAT]],3,FALSE),"")</f>
        <v/>
      </c>
      <c r="AC30" s="12" t="str">
        <f>IFERROR(10^(NitA[[#This Row],[LAT]]/10),"")</f>
        <v/>
      </c>
      <c r="AE30" s="1">
        <f>Resultats!C$22</f>
        <v>30</v>
      </c>
      <c r="AF30" s="1">
        <f>Resultats!E$22</f>
        <v>3</v>
      </c>
      <c r="AG30" s="1">
        <v>7</v>
      </c>
      <c r="AH30" s="1">
        <v>25</v>
      </c>
      <c r="AI30" s="1" t="str">
        <f>CONCATENATE(DiaB[[#This Row],[Dia]],DiaB[[#This Row],[Mes]],DiaB[[#This Row],[Hora]],DiaB[[#This Row],[Min]])</f>
        <v>303725</v>
      </c>
      <c r="AJ30" s="1" t="str">
        <f>CONCATENATE(TEXT(DiaB[[#This Row],[Hora]],"00"),":",TEXT(DiaB[[#This Row],[Min]],"00"))</f>
        <v>07:25</v>
      </c>
      <c r="AK30" s="1" t="str">
        <f>IFERROR(VLOOKUP(DiaB[[#This Row],[CONCATENA]],Dades[[#All],[Columna1]:[LAT]],3,FALSE),"")</f>
        <v/>
      </c>
      <c r="AL30" s="1" t="str">
        <f>IFERROR(10^(DiaB[[#This Row],[LAT]]/10),"")</f>
        <v/>
      </c>
      <c r="AN30" s="2">
        <f>Resultats!C$22</f>
        <v>30</v>
      </c>
      <c r="AO30" s="2">
        <f>Resultats!E$22</f>
        <v>3</v>
      </c>
      <c r="AP30" s="2">
        <v>21</v>
      </c>
      <c r="AQ30" s="2">
        <v>25</v>
      </c>
      <c r="AR30" s="2" t="str">
        <f>CONCATENATE(VespreB[[#This Row],[Dia]],VespreB[[#This Row],[Mes]],VespreB[[#This Row],[Hora]],VespreB[[#This Row],[Min]])</f>
        <v>3032125</v>
      </c>
      <c r="AS30" s="2" t="str">
        <f>CONCATENATE(TEXT(VespreB[[#This Row],[Hora]],"00"),":",TEXT(VespreB[[#This Row],[Min]],"00"))</f>
        <v>21:25</v>
      </c>
      <c r="AT30" s="2" t="str">
        <f>IFERROR(VLOOKUP(VespreB[[#This Row],[CONCATENA]],Dades[[#All],[Columna1]:[LAT]],3,FALSE),"")</f>
        <v/>
      </c>
      <c r="AU30" s="4" t="str">
        <f>IFERROR(10^(VespreB[[#This Row],[LAT]]/10),"")</f>
        <v/>
      </c>
      <c r="AW30" s="4">
        <f>Resultats!C$22</f>
        <v>30</v>
      </c>
      <c r="AX30" s="4">
        <f>Resultats!E$22</f>
        <v>3</v>
      </c>
      <c r="AY30" s="4">
        <v>23</v>
      </c>
      <c r="AZ30" s="4">
        <v>25</v>
      </c>
      <c r="BA30" s="4" t="str">
        <f>CONCATENATE(NitB[[#This Row],[Dia]],NitB[[#This Row],[Mes]],NitB[[#This Row],[Hora]],NitB[[#This Row],[Min]])</f>
        <v>3032325</v>
      </c>
      <c r="BB30" s="4" t="str">
        <f>CONCATENATE(TEXT(NitB[[#This Row],[Hora]],"00"),":",TEXT(NitB[[#This Row],[Min]],"00"))</f>
        <v>23:25</v>
      </c>
      <c r="BC30" s="4" t="str">
        <f>IFERROR(VLOOKUP(NitB[[#This Row],[CONCATENA]],Dades[[#All],[Columna1]:[LAT]],3,FALSE),"")</f>
        <v/>
      </c>
      <c r="BD30" s="12" t="str">
        <f>IFERROR(10^(NitB[[#This Row],[LAT]]/10),"")</f>
        <v/>
      </c>
      <c r="BF30" s="1">
        <f>Resultats!C$37</f>
        <v>30</v>
      </c>
      <c r="BG30" s="1">
        <f>Resultats!E$37</f>
        <v>3</v>
      </c>
      <c r="BH30" s="1">
        <v>7</v>
      </c>
      <c r="BI30" s="1">
        <v>25</v>
      </c>
      <c r="BJ30" s="1" t="str">
        <f>CONCATENATE(DiaC[[#This Row],[Dia]],DiaC[[#This Row],[Mes]],DiaC[[#This Row],[Hora]],DiaC[[#This Row],[Min]])</f>
        <v>303725</v>
      </c>
      <c r="BK30" s="1" t="str">
        <f>CONCATENATE(TEXT(DiaC[[#This Row],[Hora]],"00"),":",TEXT(DiaC[[#This Row],[Min]],"00"))</f>
        <v>07:25</v>
      </c>
      <c r="BL30" s="1" t="str">
        <f>IFERROR(VLOOKUP(DiaC[[#This Row],[CONCATENA]],Dades[[#All],[Columna1]:[LAT]],3,FALSE),"")</f>
        <v/>
      </c>
      <c r="BM30" s="1" t="str">
        <f>IFERROR(10^(DiaC[[#This Row],[LAT]]/10),"")</f>
        <v/>
      </c>
      <c r="BO30" s="2">
        <f>Resultats!C$37</f>
        <v>30</v>
      </c>
      <c r="BP30" s="2">
        <f>Resultats!E$37</f>
        <v>3</v>
      </c>
      <c r="BQ30" s="2">
        <v>21</v>
      </c>
      <c r="BR30" s="2">
        <v>25</v>
      </c>
      <c r="BS30" s="2" t="str">
        <f>CONCATENATE(VespreC[[#This Row],[Dia]],VespreC[[#This Row],[Mes]],VespreC[[#This Row],[Hora]],VespreC[[#This Row],[Min]])</f>
        <v>3032125</v>
      </c>
      <c r="BT30" s="2" t="str">
        <f>CONCATENATE(TEXT(VespreC[[#This Row],[Hora]],"00"),":",TEXT(VespreC[[#This Row],[Min]],"00"))</f>
        <v>21:25</v>
      </c>
      <c r="BU30" s="2" t="str">
        <f>IFERROR(VLOOKUP(VespreC[[#This Row],[CONCATENA]],Dades[[#All],[Columna1]:[LAT]],3,FALSE),"")</f>
        <v/>
      </c>
      <c r="BV30" s="4" t="str">
        <f>IFERROR(10^(VespreC[[#This Row],[LAT]]/10),"")</f>
        <v/>
      </c>
      <c r="BX30" s="4">
        <f>Resultats!C$37</f>
        <v>30</v>
      </c>
      <c r="BY30" s="4">
        <f>Resultats!E$37</f>
        <v>3</v>
      </c>
      <c r="BZ30" s="4">
        <v>23</v>
      </c>
      <c r="CA30" s="4">
        <v>25</v>
      </c>
      <c r="CB30" s="4" t="str">
        <f>CONCATENATE(NitC[[#This Row],[Dia]],NitC[[#This Row],[Mes]],NitC[[#This Row],[Hora]],NitC[[#This Row],[Min]])</f>
        <v>3032325</v>
      </c>
      <c r="CC30" s="4" t="str">
        <f>CONCATENATE(TEXT(NitC[[#This Row],[Hora]],"00"),":",TEXT(NitC[[#This Row],[Min]],"00"))</f>
        <v>23:25</v>
      </c>
      <c r="CD30" s="4" t="str">
        <f>IFERROR(VLOOKUP(NitC[[#This Row],[CONCATENA]],Dades[[#All],[Columna1]:[LAT]],3,FALSE),"")</f>
        <v/>
      </c>
      <c r="CE30" s="12" t="str">
        <f>IFERROR(10^(NitC[[#This Row],[LAT]]/10),"")</f>
        <v/>
      </c>
    </row>
    <row r="31" spans="4:83" x14ac:dyDescent="0.35">
      <c r="D31" s="1">
        <f>Resultats!C$7</f>
        <v>30</v>
      </c>
      <c r="E31" s="1">
        <f>Resultats!E$7</f>
        <v>3</v>
      </c>
      <c r="F31" s="1">
        <v>7</v>
      </c>
      <c r="G31" s="1">
        <v>26</v>
      </c>
      <c r="H31" s="1" t="str">
        <f>CONCATENATE(DiaA[[#This Row],[Dia]],DiaA[[#This Row],[Mes]],DiaA[[#This Row],[Hora]],DiaA[[#This Row],[Min]])</f>
        <v>303726</v>
      </c>
      <c r="I31" s="1" t="str">
        <f>CONCATENATE(TEXT(DiaA[[#This Row],[Hora]],"00"),":",TEXT(DiaA[[#This Row],[Min]],"00"))</f>
        <v>07:26</v>
      </c>
      <c r="J31" s="1" t="str">
        <f>IFERROR(VLOOKUP(DiaA[[#This Row],[CONCATENA]],Dades[[#All],[Columna1]:[LAT]],3,FALSE),"")</f>
        <v/>
      </c>
      <c r="K31" s="1" t="str">
        <f>IFERROR(10^(DiaA[[#This Row],[LAT]]/10),"")</f>
        <v/>
      </c>
      <c r="M31" s="2">
        <f>Resultats!C$7</f>
        <v>30</v>
      </c>
      <c r="N31" s="2">
        <f>Resultats!E$7</f>
        <v>3</v>
      </c>
      <c r="O31" s="2">
        <v>21</v>
      </c>
      <c r="P31" s="2">
        <v>26</v>
      </c>
      <c r="Q31" s="2" t="str">
        <f>CONCATENATE(VespreA[[#This Row],[Dia]],VespreA[[#This Row],[Mes]],VespreA[[#This Row],[Hora]],VespreA[[#This Row],[Min]])</f>
        <v>3032126</v>
      </c>
      <c r="R31" s="2" t="str">
        <f>CONCATENATE(TEXT(VespreA[[#This Row],[Hora]],"00"),":",TEXT(VespreA[[#This Row],[Min]],"00"))</f>
        <v>21:26</v>
      </c>
      <c r="S31" s="2" t="str">
        <f>IFERROR(VLOOKUP(VespreA[[#This Row],[CONCATENA]],Dades[[#All],[Columna1]:[LAT]],3,FALSE),"")</f>
        <v/>
      </c>
      <c r="T31" s="4" t="str">
        <f>IFERROR(10^(VespreA[[#This Row],[LAT]]/10),"")</f>
        <v/>
      </c>
      <c r="V31" s="4">
        <f>Resultats!C$7</f>
        <v>30</v>
      </c>
      <c r="W31" s="4">
        <f>Resultats!E$7</f>
        <v>3</v>
      </c>
      <c r="X31" s="4">
        <v>23</v>
      </c>
      <c r="Y31" s="4">
        <v>26</v>
      </c>
      <c r="Z31" s="4" t="str">
        <f>CONCATENATE(NitA[[#This Row],[Dia]],NitA[[#This Row],[Mes]],NitA[[#This Row],[Hora]],NitA[[#This Row],[Min]])</f>
        <v>3032326</v>
      </c>
      <c r="AA31" s="4" t="str">
        <f>CONCATENATE(TEXT(NitA[[#This Row],[Hora]],"00"),":",TEXT(NitA[[#This Row],[Min]],"00"))</f>
        <v>23:26</v>
      </c>
      <c r="AB31" s="4" t="str">
        <f>IFERROR(VLOOKUP(NitA[[#This Row],[CONCATENA]],Dades[[#All],[Columna1]:[LAT]],3,FALSE),"")</f>
        <v/>
      </c>
      <c r="AC31" s="12" t="str">
        <f>IFERROR(10^(NitA[[#This Row],[LAT]]/10),"")</f>
        <v/>
      </c>
      <c r="AE31" s="1">
        <f>Resultats!C$22</f>
        <v>30</v>
      </c>
      <c r="AF31" s="1">
        <f>Resultats!E$22</f>
        <v>3</v>
      </c>
      <c r="AG31" s="1">
        <v>7</v>
      </c>
      <c r="AH31" s="1">
        <v>26</v>
      </c>
      <c r="AI31" s="1" t="str">
        <f>CONCATENATE(DiaB[[#This Row],[Dia]],DiaB[[#This Row],[Mes]],DiaB[[#This Row],[Hora]],DiaB[[#This Row],[Min]])</f>
        <v>303726</v>
      </c>
      <c r="AJ31" s="1" t="str">
        <f>CONCATENATE(TEXT(DiaB[[#This Row],[Hora]],"00"),":",TEXT(DiaB[[#This Row],[Min]],"00"))</f>
        <v>07:26</v>
      </c>
      <c r="AK31" s="1" t="str">
        <f>IFERROR(VLOOKUP(DiaB[[#This Row],[CONCATENA]],Dades[[#All],[Columna1]:[LAT]],3,FALSE),"")</f>
        <v/>
      </c>
      <c r="AL31" s="1" t="str">
        <f>IFERROR(10^(DiaB[[#This Row],[LAT]]/10),"")</f>
        <v/>
      </c>
      <c r="AN31" s="2">
        <f>Resultats!C$22</f>
        <v>30</v>
      </c>
      <c r="AO31" s="2">
        <f>Resultats!E$22</f>
        <v>3</v>
      </c>
      <c r="AP31" s="2">
        <v>21</v>
      </c>
      <c r="AQ31" s="2">
        <v>26</v>
      </c>
      <c r="AR31" s="2" t="str">
        <f>CONCATENATE(VespreB[[#This Row],[Dia]],VespreB[[#This Row],[Mes]],VespreB[[#This Row],[Hora]],VespreB[[#This Row],[Min]])</f>
        <v>3032126</v>
      </c>
      <c r="AS31" s="2" t="str">
        <f>CONCATENATE(TEXT(VespreB[[#This Row],[Hora]],"00"),":",TEXT(VespreB[[#This Row],[Min]],"00"))</f>
        <v>21:26</v>
      </c>
      <c r="AT31" s="2" t="str">
        <f>IFERROR(VLOOKUP(VespreB[[#This Row],[CONCATENA]],Dades[[#All],[Columna1]:[LAT]],3,FALSE),"")</f>
        <v/>
      </c>
      <c r="AU31" s="4" t="str">
        <f>IFERROR(10^(VespreB[[#This Row],[LAT]]/10),"")</f>
        <v/>
      </c>
      <c r="AW31" s="4">
        <f>Resultats!C$22</f>
        <v>30</v>
      </c>
      <c r="AX31" s="4">
        <f>Resultats!E$22</f>
        <v>3</v>
      </c>
      <c r="AY31" s="4">
        <v>23</v>
      </c>
      <c r="AZ31" s="4">
        <v>26</v>
      </c>
      <c r="BA31" s="4" t="str">
        <f>CONCATENATE(NitB[[#This Row],[Dia]],NitB[[#This Row],[Mes]],NitB[[#This Row],[Hora]],NitB[[#This Row],[Min]])</f>
        <v>3032326</v>
      </c>
      <c r="BB31" s="4" t="str">
        <f>CONCATENATE(TEXT(NitB[[#This Row],[Hora]],"00"),":",TEXT(NitB[[#This Row],[Min]],"00"))</f>
        <v>23:26</v>
      </c>
      <c r="BC31" s="4" t="str">
        <f>IFERROR(VLOOKUP(NitB[[#This Row],[CONCATENA]],Dades[[#All],[Columna1]:[LAT]],3,FALSE),"")</f>
        <v/>
      </c>
      <c r="BD31" s="12" t="str">
        <f>IFERROR(10^(NitB[[#This Row],[LAT]]/10),"")</f>
        <v/>
      </c>
      <c r="BF31" s="1">
        <f>Resultats!C$37</f>
        <v>30</v>
      </c>
      <c r="BG31" s="1">
        <f>Resultats!E$37</f>
        <v>3</v>
      </c>
      <c r="BH31" s="1">
        <v>7</v>
      </c>
      <c r="BI31" s="1">
        <v>26</v>
      </c>
      <c r="BJ31" s="1" t="str">
        <f>CONCATENATE(DiaC[[#This Row],[Dia]],DiaC[[#This Row],[Mes]],DiaC[[#This Row],[Hora]],DiaC[[#This Row],[Min]])</f>
        <v>303726</v>
      </c>
      <c r="BK31" s="1" t="str">
        <f>CONCATENATE(TEXT(DiaC[[#This Row],[Hora]],"00"),":",TEXT(DiaC[[#This Row],[Min]],"00"))</f>
        <v>07:26</v>
      </c>
      <c r="BL31" s="1" t="str">
        <f>IFERROR(VLOOKUP(DiaC[[#This Row],[CONCATENA]],Dades[[#All],[Columna1]:[LAT]],3,FALSE),"")</f>
        <v/>
      </c>
      <c r="BM31" s="1" t="str">
        <f>IFERROR(10^(DiaC[[#This Row],[LAT]]/10),"")</f>
        <v/>
      </c>
      <c r="BO31" s="2">
        <f>Resultats!C$37</f>
        <v>30</v>
      </c>
      <c r="BP31" s="2">
        <f>Resultats!E$37</f>
        <v>3</v>
      </c>
      <c r="BQ31" s="2">
        <v>21</v>
      </c>
      <c r="BR31" s="2">
        <v>26</v>
      </c>
      <c r="BS31" s="2" t="str">
        <f>CONCATENATE(VespreC[[#This Row],[Dia]],VespreC[[#This Row],[Mes]],VespreC[[#This Row],[Hora]],VespreC[[#This Row],[Min]])</f>
        <v>3032126</v>
      </c>
      <c r="BT31" s="2" t="str">
        <f>CONCATENATE(TEXT(VespreC[[#This Row],[Hora]],"00"),":",TEXT(VespreC[[#This Row],[Min]],"00"))</f>
        <v>21:26</v>
      </c>
      <c r="BU31" s="2" t="str">
        <f>IFERROR(VLOOKUP(VespreC[[#This Row],[CONCATENA]],Dades[[#All],[Columna1]:[LAT]],3,FALSE),"")</f>
        <v/>
      </c>
      <c r="BV31" s="4" t="str">
        <f>IFERROR(10^(VespreC[[#This Row],[LAT]]/10),"")</f>
        <v/>
      </c>
      <c r="BX31" s="4">
        <f>Resultats!C$37</f>
        <v>30</v>
      </c>
      <c r="BY31" s="4">
        <f>Resultats!E$37</f>
        <v>3</v>
      </c>
      <c r="BZ31" s="4">
        <v>23</v>
      </c>
      <c r="CA31" s="4">
        <v>26</v>
      </c>
      <c r="CB31" s="4" t="str">
        <f>CONCATENATE(NitC[[#This Row],[Dia]],NitC[[#This Row],[Mes]],NitC[[#This Row],[Hora]],NitC[[#This Row],[Min]])</f>
        <v>3032326</v>
      </c>
      <c r="CC31" s="4" t="str">
        <f>CONCATENATE(TEXT(NitC[[#This Row],[Hora]],"00"),":",TEXT(NitC[[#This Row],[Min]],"00"))</f>
        <v>23:26</v>
      </c>
      <c r="CD31" s="4" t="str">
        <f>IFERROR(VLOOKUP(NitC[[#This Row],[CONCATENA]],Dades[[#All],[Columna1]:[LAT]],3,FALSE),"")</f>
        <v/>
      </c>
      <c r="CE31" s="12" t="str">
        <f>IFERROR(10^(NitC[[#This Row],[LAT]]/10),"")</f>
        <v/>
      </c>
    </row>
    <row r="32" spans="4:83" x14ac:dyDescent="0.35">
      <c r="D32" s="1">
        <f>Resultats!C$7</f>
        <v>30</v>
      </c>
      <c r="E32" s="1">
        <f>Resultats!E$7</f>
        <v>3</v>
      </c>
      <c r="F32" s="1">
        <v>7</v>
      </c>
      <c r="G32" s="1">
        <v>27</v>
      </c>
      <c r="H32" s="1" t="str">
        <f>CONCATENATE(DiaA[[#This Row],[Dia]],DiaA[[#This Row],[Mes]],DiaA[[#This Row],[Hora]],DiaA[[#This Row],[Min]])</f>
        <v>303727</v>
      </c>
      <c r="I32" s="1" t="str">
        <f>CONCATENATE(TEXT(DiaA[[#This Row],[Hora]],"00"),":",TEXT(DiaA[[#This Row],[Min]],"00"))</f>
        <v>07:27</v>
      </c>
      <c r="J32" s="1" t="str">
        <f>IFERROR(VLOOKUP(DiaA[[#This Row],[CONCATENA]],Dades[[#All],[Columna1]:[LAT]],3,FALSE),"")</f>
        <v/>
      </c>
      <c r="K32" s="1" t="str">
        <f>IFERROR(10^(DiaA[[#This Row],[LAT]]/10),"")</f>
        <v/>
      </c>
      <c r="M32" s="2">
        <f>Resultats!C$7</f>
        <v>30</v>
      </c>
      <c r="N32" s="2">
        <f>Resultats!E$7</f>
        <v>3</v>
      </c>
      <c r="O32" s="2">
        <v>21</v>
      </c>
      <c r="P32" s="2">
        <v>27</v>
      </c>
      <c r="Q32" s="2" t="str">
        <f>CONCATENATE(VespreA[[#This Row],[Dia]],VespreA[[#This Row],[Mes]],VespreA[[#This Row],[Hora]],VespreA[[#This Row],[Min]])</f>
        <v>3032127</v>
      </c>
      <c r="R32" s="2" t="str">
        <f>CONCATENATE(TEXT(VespreA[[#This Row],[Hora]],"00"),":",TEXT(VespreA[[#This Row],[Min]],"00"))</f>
        <v>21:27</v>
      </c>
      <c r="S32" s="2" t="str">
        <f>IFERROR(VLOOKUP(VespreA[[#This Row],[CONCATENA]],Dades[[#All],[Columna1]:[LAT]],3,FALSE),"")</f>
        <v/>
      </c>
      <c r="T32" s="4" t="str">
        <f>IFERROR(10^(VespreA[[#This Row],[LAT]]/10),"")</f>
        <v/>
      </c>
      <c r="V32" s="4">
        <f>Resultats!C$7</f>
        <v>30</v>
      </c>
      <c r="W32" s="4">
        <f>Resultats!E$7</f>
        <v>3</v>
      </c>
      <c r="X32" s="4">
        <v>23</v>
      </c>
      <c r="Y32" s="4">
        <v>27</v>
      </c>
      <c r="Z32" s="4" t="str">
        <f>CONCATENATE(NitA[[#This Row],[Dia]],NitA[[#This Row],[Mes]],NitA[[#This Row],[Hora]],NitA[[#This Row],[Min]])</f>
        <v>3032327</v>
      </c>
      <c r="AA32" s="4" t="str">
        <f>CONCATENATE(TEXT(NitA[[#This Row],[Hora]],"00"),":",TEXT(NitA[[#This Row],[Min]],"00"))</f>
        <v>23:27</v>
      </c>
      <c r="AB32" s="4" t="str">
        <f>IFERROR(VLOOKUP(NitA[[#This Row],[CONCATENA]],Dades[[#All],[Columna1]:[LAT]],3,FALSE),"")</f>
        <v/>
      </c>
      <c r="AC32" s="12" t="str">
        <f>IFERROR(10^(NitA[[#This Row],[LAT]]/10),"")</f>
        <v/>
      </c>
      <c r="AE32" s="1">
        <f>Resultats!C$22</f>
        <v>30</v>
      </c>
      <c r="AF32" s="1">
        <f>Resultats!E$22</f>
        <v>3</v>
      </c>
      <c r="AG32" s="1">
        <v>7</v>
      </c>
      <c r="AH32" s="1">
        <v>27</v>
      </c>
      <c r="AI32" s="1" t="str">
        <f>CONCATENATE(DiaB[[#This Row],[Dia]],DiaB[[#This Row],[Mes]],DiaB[[#This Row],[Hora]],DiaB[[#This Row],[Min]])</f>
        <v>303727</v>
      </c>
      <c r="AJ32" s="1" t="str">
        <f>CONCATENATE(TEXT(DiaB[[#This Row],[Hora]],"00"),":",TEXT(DiaB[[#This Row],[Min]],"00"))</f>
        <v>07:27</v>
      </c>
      <c r="AK32" s="1" t="str">
        <f>IFERROR(VLOOKUP(DiaB[[#This Row],[CONCATENA]],Dades[[#All],[Columna1]:[LAT]],3,FALSE),"")</f>
        <v/>
      </c>
      <c r="AL32" s="1" t="str">
        <f>IFERROR(10^(DiaB[[#This Row],[LAT]]/10),"")</f>
        <v/>
      </c>
      <c r="AN32" s="2">
        <f>Resultats!C$22</f>
        <v>30</v>
      </c>
      <c r="AO32" s="2">
        <f>Resultats!E$22</f>
        <v>3</v>
      </c>
      <c r="AP32" s="2">
        <v>21</v>
      </c>
      <c r="AQ32" s="2">
        <v>27</v>
      </c>
      <c r="AR32" s="2" t="str">
        <f>CONCATENATE(VespreB[[#This Row],[Dia]],VespreB[[#This Row],[Mes]],VespreB[[#This Row],[Hora]],VespreB[[#This Row],[Min]])</f>
        <v>3032127</v>
      </c>
      <c r="AS32" s="2" t="str">
        <f>CONCATENATE(TEXT(VespreB[[#This Row],[Hora]],"00"),":",TEXT(VespreB[[#This Row],[Min]],"00"))</f>
        <v>21:27</v>
      </c>
      <c r="AT32" s="2" t="str">
        <f>IFERROR(VLOOKUP(VespreB[[#This Row],[CONCATENA]],Dades[[#All],[Columna1]:[LAT]],3,FALSE),"")</f>
        <v/>
      </c>
      <c r="AU32" s="4" t="str">
        <f>IFERROR(10^(VespreB[[#This Row],[LAT]]/10),"")</f>
        <v/>
      </c>
      <c r="AW32" s="4">
        <f>Resultats!C$22</f>
        <v>30</v>
      </c>
      <c r="AX32" s="4">
        <f>Resultats!E$22</f>
        <v>3</v>
      </c>
      <c r="AY32" s="4">
        <v>23</v>
      </c>
      <c r="AZ32" s="4">
        <v>27</v>
      </c>
      <c r="BA32" s="4" t="str">
        <f>CONCATENATE(NitB[[#This Row],[Dia]],NitB[[#This Row],[Mes]],NitB[[#This Row],[Hora]],NitB[[#This Row],[Min]])</f>
        <v>3032327</v>
      </c>
      <c r="BB32" s="4" t="str">
        <f>CONCATENATE(TEXT(NitB[[#This Row],[Hora]],"00"),":",TEXT(NitB[[#This Row],[Min]],"00"))</f>
        <v>23:27</v>
      </c>
      <c r="BC32" s="4" t="str">
        <f>IFERROR(VLOOKUP(NitB[[#This Row],[CONCATENA]],Dades[[#All],[Columna1]:[LAT]],3,FALSE),"")</f>
        <v/>
      </c>
      <c r="BD32" s="12" t="str">
        <f>IFERROR(10^(NitB[[#This Row],[LAT]]/10),"")</f>
        <v/>
      </c>
      <c r="BF32" s="1">
        <f>Resultats!C$37</f>
        <v>30</v>
      </c>
      <c r="BG32" s="1">
        <f>Resultats!E$37</f>
        <v>3</v>
      </c>
      <c r="BH32" s="1">
        <v>7</v>
      </c>
      <c r="BI32" s="1">
        <v>27</v>
      </c>
      <c r="BJ32" s="1" t="str">
        <f>CONCATENATE(DiaC[[#This Row],[Dia]],DiaC[[#This Row],[Mes]],DiaC[[#This Row],[Hora]],DiaC[[#This Row],[Min]])</f>
        <v>303727</v>
      </c>
      <c r="BK32" s="1" t="str">
        <f>CONCATENATE(TEXT(DiaC[[#This Row],[Hora]],"00"),":",TEXT(DiaC[[#This Row],[Min]],"00"))</f>
        <v>07:27</v>
      </c>
      <c r="BL32" s="1" t="str">
        <f>IFERROR(VLOOKUP(DiaC[[#This Row],[CONCATENA]],Dades[[#All],[Columna1]:[LAT]],3,FALSE),"")</f>
        <v/>
      </c>
      <c r="BM32" s="1" t="str">
        <f>IFERROR(10^(DiaC[[#This Row],[LAT]]/10),"")</f>
        <v/>
      </c>
      <c r="BO32" s="2">
        <f>Resultats!C$37</f>
        <v>30</v>
      </c>
      <c r="BP32" s="2">
        <f>Resultats!E$37</f>
        <v>3</v>
      </c>
      <c r="BQ32" s="2">
        <v>21</v>
      </c>
      <c r="BR32" s="2">
        <v>27</v>
      </c>
      <c r="BS32" s="2" t="str">
        <f>CONCATENATE(VespreC[[#This Row],[Dia]],VespreC[[#This Row],[Mes]],VespreC[[#This Row],[Hora]],VespreC[[#This Row],[Min]])</f>
        <v>3032127</v>
      </c>
      <c r="BT32" s="2" t="str">
        <f>CONCATENATE(TEXT(VespreC[[#This Row],[Hora]],"00"),":",TEXT(VespreC[[#This Row],[Min]],"00"))</f>
        <v>21:27</v>
      </c>
      <c r="BU32" s="2" t="str">
        <f>IFERROR(VLOOKUP(VespreC[[#This Row],[CONCATENA]],Dades[[#All],[Columna1]:[LAT]],3,FALSE),"")</f>
        <v/>
      </c>
      <c r="BV32" s="4" t="str">
        <f>IFERROR(10^(VespreC[[#This Row],[LAT]]/10),"")</f>
        <v/>
      </c>
      <c r="BX32" s="4">
        <f>Resultats!C$37</f>
        <v>30</v>
      </c>
      <c r="BY32" s="4">
        <f>Resultats!E$37</f>
        <v>3</v>
      </c>
      <c r="BZ32" s="4">
        <v>23</v>
      </c>
      <c r="CA32" s="4">
        <v>27</v>
      </c>
      <c r="CB32" s="4" t="str">
        <f>CONCATENATE(NitC[[#This Row],[Dia]],NitC[[#This Row],[Mes]],NitC[[#This Row],[Hora]],NitC[[#This Row],[Min]])</f>
        <v>3032327</v>
      </c>
      <c r="CC32" s="4" t="str">
        <f>CONCATENATE(TEXT(NitC[[#This Row],[Hora]],"00"),":",TEXT(NitC[[#This Row],[Min]],"00"))</f>
        <v>23:27</v>
      </c>
      <c r="CD32" s="4" t="str">
        <f>IFERROR(VLOOKUP(NitC[[#This Row],[CONCATENA]],Dades[[#All],[Columna1]:[LAT]],3,FALSE),"")</f>
        <v/>
      </c>
      <c r="CE32" s="12" t="str">
        <f>IFERROR(10^(NitC[[#This Row],[LAT]]/10),"")</f>
        <v/>
      </c>
    </row>
    <row r="33" spans="4:83" x14ac:dyDescent="0.35">
      <c r="D33" s="1">
        <f>Resultats!C$7</f>
        <v>30</v>
      </c>
      <c r="E33" s="1">
        <f>Resultats!E$7</f>
        <v>3</v>
      </c>
      <c r="F33" s="1">
        <v>7</v>
      </c>
      <c r="G33" s="1">
        <v>28</v>
      </c>
      <c r="H33" s="1" t="str">
        <f>CONCATENATE(DiaA[[#This Row],[Dia]],DiaA[[#This Row],[Mes]],DiaA[[#This Row],[Hora]],DiaA[[#This Row],[Min]])</f>
        <v>303728</v>
      </c>
      <c r="I33" s="1" t="str">
        <f>CONCATENATE(TEXT(DiaA[[#This Row],[Hora]],"00"),":",TEXT(DiaA[[#This Row],[Min]],"00"))</f>
        <v>07:28</v>
      </c>
      <c r="J33" s="1" t="str">
        <f>IFERROR(VLOOKUP(DiaA[[#This Row],[CONCATENA]],Dades[[#All],[Columna1]:[LAT]],3,FALSE),"")</f>
        <v/>
      </c>
      <c r="K33" s="1" t="str">
        <f>IFERROR(10^(DiaA[[#This Row],[LAT]]/10),"")</f>
        <v/>
      </c>
      <c r="M33" s="2">
        <f>Resultats!C$7</f>
        <v>30</v>
      </c>
      <c r="N33" s="2">
        <f>Resultats!E$7</f>
        <v>3</v>
      </c>
      <c r="O33" s="2">
        <v>21</v>
      </c>
      <c r="P33" s="2">
        <v>28</v>
      </c>
      <c r="Q33" s="2" t="str">
        <f>CONCATENATE(VespreA[[#This Row],[Dia]],VespreA[[#This Row],[Mes]],VespreA[[#This Row],[Hora]],VespreA[[#This Row],[Min]])</f>
        <v>3032128</v>
      </c>
      <c r="R33" s="2" t="str">
        <f>CONCATENATE(TEXT(VespreA[[#This Row],[Hora]],"00"),":",TEXT(VespreA[[#This Row],[Min]],"00"))</f>
        <v>21:28</v>
      </c>
      <c r="S33" s="2" t="str">
        <f>IFERROR(VLOOKUP(VespreA[[#This Row],[CONCATENA]],Dades[[#All],[Columna1]:[LAT]],3,FALSE),"")</f>
        <v/>
      </c>
      <c r="T33" s="4" t="str">
        <f>IFERROR(10^(VespreA[[#This Row],[LAT]]/10),"")</f>
        <v/>
      </c>
      <c r="V33" s="4">
        <f>Resultats!C$7</f>
        <v>30</v>
      </c>
      <c r="W33" s="4">
        <f>Resultats!E$7</f>
        <v>3</v>
      </c>
      <c r="X33" s="4">
        <v>23</v>
      </c>
      <c r="Y33" s="4">
        <v>28</v>
      </c>
      <c r="Z33" s="4" t="str">
        <f>CONCATENATE(NitA[[#This Row],[Dia]],NitA[[#This Row],[Mes]],NitA[[#This Row],[Hora]],NitA[[#This Row],[Min]])</f>
        <v>3032328</v>
      </c>
      <c r="AA33" s="4" t="str">
        <f>CONCATENATE(TEXT(NitA[[#This Row],[Hora]],"00"),":",TEXT(NitA[[#This Row],[Min]],"00"))</f>
        <v>23:28</v>
      </c>
      <c r="AB33" s="4" t="str">
        <f>IFERROR(VLOOKUP(NitA[[#This Row],[CONCATENA]],Dades[[#All],[Columna1]:[LAT]],3,FALSE),"")</f>
        <v/>
      </c>
      <c r="AC33" s="12" t="str">
        <f>IFERROR(10^(NitA[[#This Row],[LAT]]/10),"")</f>
        <v/>
      </c>
      <c r="AE33" s="1">
        <f>Resultats!C$22</f>
        <v>30</v>
      </c>
      <c r="AF33" s="1">
        <f>Resultats!E$22</f>
        <v>3</v>
      </c>
      <c r="AG33" s="1">
        <v>7</v>
      </c>
      <c r="AH33" s="1">
        <v>28</v>
      </c>
      <c r="AI33" s="1" t="str">
        <f>CONCATENATE(DiaB[[#This Row],[Dia]],DiaB[[#This Row],[Mes]],DiaB[[#This Row],[Hora]],DiaB[[#This Row],[Min]])</f>
        <v>303728</v>
      </c>
      <c r="AJ33" s="1" t="str">
        <f>CONCATENATE(TEXT(DiaB[[#This Row],[Hora]],"00"),":",TEXT(DiaB[[#This Row],[Min]],"00"))</f>
        <v>07:28</v>
      </c>
      <c r="AK33" s="1" t="str">
        <f>IFERROR(VLOOKUP(DiaB[[#This Row],[CONCATENA]],Dades[[#All],[Columna1]:[LAT]],3,FALSE),"")</f>
        <v/>
      </c>
      <c r="AL33" s="1" t="str">
        <f>IFERROR(10^(DiaB[[#This Row],[LAT]]/10),"")</f>
        <v/>
      </c>
      <c r="AN33" s="2">
        <f>Resultats!C$22</f>
        <v>30</v>
      </c>
      <c r="AO33" s="2">
        <f>Resultats!E$22</f>
        <v>3</v>
      </c>
      <c r="AP33" s="2">
        <v>21</v>
      </c>
      <c r="AQ33" s="2">
        <v>28</v>
      </c>
      <c r="AR33" s="2" t="str">
        <f>CONCATENATE(VespreB[[#This Row],[Dia]],VespreB[[#This Row],[Mes]],VespreB[[#This Row],[Hora]],VespreB[[#This Row],[Min]])</f>
        <v>3032128</v>
      </c>
      <c r="AS33" s="2" t="str">
        <f>CONCATENATE(TEXT(VespreB[[#This Row],[Hora]],"00"),":",TEXT(VespreB[[#This Row],[Min]],"00"))</f>
        <v>21:28</v>
      </c>
      <c r="AT33" s="2" t="str">
        <f>IFERROR(VLOOKUP(VespreB[[#This Row],[CONCATENA]],Dades[[#All],[Columna1]:[LAT]],3,FALSE),"")</f>
        <v/>
      </c>
      <c r="AU33" s="4" t="str">
        <f>IFERROR(10^(VespreB[[#This Row],[LAT]]/10),"")</f>
        <v/>
      </c>
      <c r="AW33" s="4">
        <f>Resultats!C$22</f>
        <v>30</v>
      </c>
      <c r="AX33" s="4">
        <f>Resultats!E$22</f>
        <v>3</v>
      </c>
      <c r="AY33" s="4">
        <v>23</v>
      </c>
      <c r="AZ33" s="4">
        <v>28</v>
      </c>
      <c r="BA33" s="4" t="str">
        <f>CONCATENATE(NitB[[#This Row],[Dia]],NitB[[#This Row],[Mes]],NitB[[#This Row],[Hora]],NitB[[#This Row],[Min]])</f>
        <v>3032328</v>
      </c>
      <c r="BB33" s="4" t="str">
        <f>CONCATENATE(TEXT(NitB[[#This Row],[Hora]],"00"),":",TEXT(NitB[[#This Row],[Min]],"00"))</f>
        <v>23:28</v>
      </c>
      <c r="BC33" s="4" t="str">
        <f>IFERROR(VLOOKUP(NitB[[#This Row],[CONCATENA]],Dades[[#All],[Columna1]:[LAT]],3,FALSE),"")</f>
        <v/>
      </c>
      <c r="BD33" s="12" t="str">
        <f>IFERROR(10^(NitB[[#This Row],[LAT]]/10),"")</f>
        <v/>
      </c>
      <c r="BF33" s="1">
        <f>Resultats!C$37</f>
        <v>30</v>
      </c>
      <c r="BG33" s="1">
        <f>Resultats!E$37</f>
        <v>3</v>
      </c>
      <c r="BH33" s="1">
        <v>7</v>
      </c>
      <c r="BI33" s="1">
        <v>28</v>
      </c>
      <c r="BJ33" s="1" t="str">
        <f>CONCATENATE(DiaC[[#This Row],[Dia]],DiaC[[#This Row],[Mes]],DiaC[[#This Row],[Hora]],DiaC[[#This Row],[Min]])</f>
        <v>303728</v>
      </c>
      <c r="BK33" s="1" t="str">
        <f>CONCATENATE(TEXT(DiaC[[#This Row],[Hora]],"00"),":",TEXT(DiaC[[#This Row],[Min]],"00"))</f>
        <v>07:28</v>
      </c>
      <c r="BL33" s="1" t="str">
        <f>IFERROR(VLOOKUP(DiaC[[#This Row],[CONCATENA]],Dades[[#All],[Columna1]:[LAT]],3,FALSE),"")</f>
        <v/>
      </c>
      <c r="BM33" s="1" t="str">
        <f>IFERROR(10^(DiaC[[#This Row],[LAT]]/10),"")</f>
        <v/>
      </c>
      <c r="BO33" s="2">
        <f>Resultats!C$37</f>
        <v>30</v>
      </c>
      <c r="BP33" s="2">
        <f>Resultats!E$37</f>
        <v>3</v>
      </c>
      <c r="BQ33" s="2">
        <v>21</v>
      </c>
      <c r="BR33" s="2">
        <v>28</v>
      </c>
      <c r="BS33" s="2" t="str">
        <f>CONCATENATE(VespreC[[#This Row],[Dia]],VespreC[[#This Row],[Mes]],VespreC[[#This Row],[Hora]],VespreC[[#This Row],[Min]])</f>
        <v>3032128</v>
      </c>
      <c r="BT33" s="2" t="str">
        <f>CONCATENATE(TEXT(VespreC[[#This Row],[Hora]],"00"),":",TEXT(VespreC[[#This Row],[Min]],"00"))</f>
        <v>21:28</v>
      </c>
      <c r="BU33" s="2" t="str">
        <f>IFERROR(VLOOKUP(VespreC[[#This Row],[CONCATENA]],Dades[[#All],[Columna1]:[LAT]],3,FALSE),"")</f>
        <v/>
      </c>
      <c r="BV33" s="4" t="str">
        <f>IFERROR(10^(VespreC[[#This Row],[LAT]]/10),"")</f>
        <v/>
      </c>
      <c r="BX33" s="4">
        <f>Resultats!C$37</f>
        <v>30</v>
      </c>
      <c r="BY33" s="4">
        <f>Resultats!E$37</f>
        <v>3</v>
      </c>
      <c r="BZ33" s="4">
        <v>23</v>
      </c>
      <c r="CA33" s="4">
        <v>28</v>
      </c>
      <c r="CB33" s="4" t="str">
        <f>CONCATENATE(NitC[[#This Row],[Dia]],NitC[[#This Row],[Mes]],NitC[[#This Row],[Hora]],NitC[[#This Row],[Min]])</f>
        <v>3032328</v>
      </c>
      <c r="CC33" s="4" t="str">
        <f>CONCATENATE(TEXT(NitC[[#This Row],[Hora]],"00"),":",TEXT(NitC[[#This Row],[Min]],"00"))</f>
        <v>23:28</v>
      </c>
      <c r="CD33" s="4" t="str">
        <f>IFERROR(VLOOKUP(NitC[[#This Row],[CONCATENA]],Dades[[#All],[Columna1]:[LAT]],3,FALSE),"")</f>
        <v/>
      </c>
      <c r="CE33" s="12" t="str">
        <f>IFERROR(10^(NitC[[#This Row],[LAT]]/10),"")</f>
        <v/>
      </c>
    </row>
    <row r="34" spans="4:83" x14ac:dyDescent="0.35">
      <c r="D34" s="1">
        <f>Resultats!C$7</f>
        <v>30</v>
      </c>
      <c r="E34" s="1">
        <f>Resultats!E$7</f>
        <v>3</v>
      </c>
      <c r="F34" s="1">
        <v>7</v>
      </c>
      <c r="G34" s="1">
        <v>29</v>
      </c>
      <c r="H34" s="1" t="str">
        <f>CONCATENATE(DiaA[[#This Row],[Dia]],DiaA[[#This Row],[Mes]],DiaA[[#This Row],[Hora]],DiaA[[#This Row],[Min]])</f>
        <v>303729</v>
      </c>
      <c r="I34" s="1" t="str">
        <f>CONCATENATE(TEXT(DiaA[[#This Row],[Hora]],"00"),":",TEXT(DiaA[[#This Row],[Min]],"00"))</f>
        <v>07:29</v>
      </c>
      <c r="J34" s="1" t="str">
        <f>IFERROR(VLOOKUP(DiaA[[#This Row],[CONCATENA]],Dades[[#All],[Columna1]:[LAT]],3,FALSE),"")</f>
        <v/>
      </c>
      <c r="K34" s="1" t="str">
        <f>IFERROR(10^(DiaA[[#This Row],[LAT]]/10),"")</f>
        <v/>
      </c>
      <c r="M34" s="2">
        <f>Resultats!C$7</f>
        <v>30</v>
      </c>
      <c r="N34" s="2">
        <f>Resultats!E$7</f>
        <v>3</v>
      </c>
      <c r="O34" s="2">
        <v>21</v>
      </c>
      <c r="P34" s="2">
        <v>29</v>
      </c>
      <c r="Q34" s="2" t="str">
        <f>CONCATENATE(VespreA[[#This Row],[Dia]],VespreA[[#This Row],[Mes]],VespreA[[#This Row],[Hora]],VespreA[[#This Row],[Min]])</f>
        <v>3032129</v>
      </c>
      <c r="R34" s="2" t="str">
        <f>CONCATENATE(TEXT(VespreA[[#This Row],[Hora]],"00"),":",TEXT(VespreA[[#This Row],[Min]],"00"))</f>
        <v>21:29</v>
      </c>
      <c r="S34" s="2" t="str">
        <f>IFERROR(VLOOKUP(VespreA[[#This Row],[CONCATENA]],Dades[[#All],[Columna1]:[LAT]],3,FALSE),"")</f>
        <v/>
      </c>
      <c r="T34" s="4" t="str">
        <f>IFERROR(10^(VespreA[[#This Row],[LAT]]/10),"")</f>
        <v/>
      </c>
      <c r="V34" s="4">
        <f>Resultats!C$7</f>
        <v>30</v>
      </c>
      <c r="W34" s="4">
        <f>Resultats!E$7</f>
        <v>3</v>
      </c>
      <c r="X34" s="4">
        <v>23</v>
      </c>
      <c r="Y34" s="4">
        <v>29</v>
      </c>
      <c r="Z34" s="4" t="str">
        <f>CONCATENATE(NitA[[#This Row],[Dia]],NitA[[#This Row],[Mes]],NitA[[#This Row],[Hora]],NitA[[#This Row],[Min]])</f>
        <v>3032329</v>
      </c>
      <c r="AA34" s="4" t="str">
        <f>CONCATENATE(TEXT(NitA[[#This Row],[Hora]],"00"),":",TEXT(NitA[[#This Row],[Min]],"00"))</f>
        <v>23:29</v>
      </c>
      <c r="AB34" s="4" t="str">
        <f>IFERROR(VLOOKUP(NitA[[#This Row],[CONCATENA]],Dades[[#All],[Columna1]:[LAT]],3,FALSE),"")</f>
        <v/>
      </c>
      <c r="AC34" s="12" t="str">
        <f>IFERROR(10^(NitA[[#This Row],[LAT]]/10),"")</f>
        <v/>
      </c>
      <c r="AE34" s="1">
        <f>Resultats!C$22</f>
        <v>30</v>
      </c>
      <c r="AF34" s="1">
        <f>Resultats!E$22</f>
        <v>3</v>
      </c>
      <c r="AG34" s="1">
        <v>7</v>
      </c>
      <c r="AH34" s="1">
        <v>29</v>
      </c>
      <c r="AI34" s="1" t="str">
        <f>CONCATENATE(DiaB[[#This Row],[Dia]],DiaB[[#This Row],[Mes]],DiaB[[#This Row],[Hora]],DiaB[[#This Row],[Min]])</f>
        <v>303729</v>
      </c>
      <c r="AJ34" s="1" t="str">
        <f>CONCATENATE(TEXT(DiaB[[#This Row],[Hora]],"00"),":",TEXT(DiaB[[#This Row],[Min]],"00"))</f>
        <v>07:29</v>
      </c>
      <c r="AK34" s="1" t="str">
        <f>IFERROR(VLOOKUP(DiaB[[#This Row],[CONCATENA]],Dades[[#All],[Columna1]:[LAT]],3,FALSE),"")</f>
        <v/>
      </c>
      <c r="AL34" s="1" t="str">
        <f>IFERROR(10^(DiaB[[#This Row],[LAT]]/10),"")</f>
        <v/>
      </c>
      <c r="AN34" s="2">
        <f>Resultats!C$22</f>
        <v>30</v>
      </c>
      <c r="AO34" s="2">
        <f>Resultats!E$22</f>
        <v>3</v>
      </c>
      <c r="AP34" s="2">
        <v>21</v>
      </c>
      <c r="AQ34" s="2">
        <v>29</v>
      </c>
      <c r="AR34" s="2" t="str">
        <f>CONCATENATE(VespreB[[#This Row],[Dia]],VespreB[[#This Row],[Mes]],VespreB[[#This Row],[Hora]],VespreB[[#This Row],[Min]])</f>
        <v>3032129</v>
      </c>
      <c r="AS34" s="2" t="str">
        <f>CONCATENATE(TEXT(VespreB[[#This Row],[Hora]],"00"),":",TEXT(VespreB[[#This Row],[Min]],"00"))</f>
        <v>21:29</v>
      </c>
      <c r="AT34" s="2" t="str">
        <f>IFERROR(VLOOKUP(VespreB[[#This Row],[CONCATENA]],Dades[[#All],[Columna1]:[LAT]],3,FALSE),"")</f>
        <v/>
      </c>
      <c r="AU34" s="4" t="str">
        <f>IFERROR(10^(VespreB[[#This Row],[LAT]]/10),"")</f>
        <v/>
      </c>
      <c r="AW34" s="4">
        <f>Resultats!C$22</f>
        <v>30</v>
      </c>
      <c r="AX34" s="4">
        <f>Resultats!E$22</f>
        <v>3</v>
      </c>
      <c r="AY34" s="4">
        <v>23</v>
      </c>
      <c r="AZ34" s="4">
        <v>29</v>
      </c>
      <c r="BA34" s="4" t="str">
        <f>CONCATENATE(NitB[[#This Row],[Dia]],NitB[[#This Row],[Mes]],NitB[[#This Row],[Hora]],NitB[[#This Row],[Min]])</f>
        <v>3032329</v>
      </c>
      <c r="BB34" s="4" t="str">
        <f>CONCATENATE(TEXT(NitB[[#This Row],[Hora]],"00"),":",TEXT(NitB[[#This Row],[Min]],"00"))</f>
        <v>23:29</v>
      </c>
      <c r="BC34" s="4" t="str">
        <f>IFERROR(VLOOKUP(NitB[[#This Row],[CONCATENA]],Dades[[#All],[Columna1]:[LAT]],3,FALSE),"")</f>
        <v/>
      </c>
      <c r="BD34" s="12" t="str">
        <f>IFERROR(10^(NitB[[#This Row],[LAT]]/10),"")</f>
        <v/>
      </c>
      <c r="BF34" s="1">
        <f>Resultats!C$37</f>
        <v>30</v>
      </c>
      <c r="BG34" s="1">
        <f>Resultats!E$37</f>
        <v>3</v>
      </c>
      <c r="BH34" s="1">
        <v>7</v>
      </c>
      <c r="BI34" s="1">
        <v>29</v>
      </c>
      <c r="BJ34" s="1" t="str">
        <f>CONCATENATE(DiaC[[#This Row],[Dia]],DiaC[[#This Row],[Mes]],DiaC[[#This Row],[Hora]],DiaC[[#This Row],[Min]])</f>
        <v>303729</v>
      </c>
      <c r="BK34" s="1" t="str">
        <f>CONCATENATE(TEXT(DiaC[[#This Row],[Hora]],"00"),":",TEXT(DiaC[[#This Row],[Min]],"00"))</f>
        <v>07:29</v>
      </c>
      <c r="BL34" s="1" t="str">
        <f>IFERROR(VLOOKUP(DiaC[[#This Row],[CONCATENA]],Dades[[#All],[Columna1]:[LAT]],3,FALSE),"")</f>
        <v/>
      </c>
      <c r="BM34" s="1" t="str">
        <f>IFERROR(10^(DiaC[[#This Row],[LAT]]/10),"")</f>
        <v/>
      </c>
      <c r="BO34" s="2">
        <f>Resultats!C$37</f>
        <v>30</v>
      </c>
      <c r="BP34" s="2">
        <f>Resultats!E$37</f>
        <v>3</v>
      </c>
      <c r="BQ34" s="2">
        <v>21</v>
      </c>
      <c r="BR34" s="2">
        <v>29</v>
      </c>
      <c r="BS34" s="2" t="str">
        <f>CONCATENATE(VespreC[[#This Row],[Dia]],VespreC[[#This Row],[Mes]],VespreC[[#This Row],[Hora]],VespreC[[#This Row],[Min]])</f>
        <v>3032129</v>
      </c>
      <c r="BT34" s="2" t="str">
        <f>CONCATENATE(TEXT(VespreC[[#This Row],[Hora]],"00"),":",TEXT(VespreC[[#This Row],[Min]],"00"))</f>
        <v>21:29</v>
      </c>
      <c r="BU34" s="2" t="str">
        <f>IFERROR(VLOOKUP(VespreC[[#This Row],[CONCATENA]],Dades[[#All],[Columna1]:[LAT]],3,FALSE),"")</f>
        <v/>
      </c>
      <c r="BV34" s="4" t="str">
        <f>IFERROR(10^(VespreC[[#This Row],[LAT]]/10),"")</f>
        <v/>
      </c>
      <c r="BX34" s="4">
        <f>Resultats!C$37</f>
        <v>30</v>
      </c>
      <c r="BY34" s="4">
        <f>Resultats!E$37</f>
        <v>3</v>
      </c>
      <c r="BZ34" s="4">
        <v>23</v>
      </c>
      <c r="CA34" s="4">
        <v>29</v>
      </c>
      <c r="CB34" s="4" t="str">
        <f>CONCATENATE(NitC[[#This Row],[Dia]],NitC[[#This Row],[Mes]],NitC[[#This Row],[Hora]],NitC[[#This Row],[Min]])</f>
        <v>3032329</v>
      </c>
      <c r="CC34" s="4" t="str">
        <f>CONCATENATE(TEXT(NitC[[#This Row],[Hora]],"00"),":",TEXT(NitC[[#This Row],[Min]],"00"))</f>
        <v>23:29</v>
      </c>
      <c r="CD34" s="4" t="str">
        <f>IFERROR(VLOOKUP(NitC[[#This Row],[CONCATENA]],Dades[[#All],[Columna1]:[LAT]],3,FALSE),"")</f>
        <v/>
      </c>
      <c r="CE34" s="12" t="str">
        <f>IFERROR(10^(NitC[[#This Row],[LAT]]/10),"")</f>
        <v/>
      </c>
    </row>
    <row r="35" spans="4:83" x14ac:dyDescent="0.35">
      <c r="D35" s="1">
        <f>Resultats!C$7</f>
        <v>30</v>
      </c>
      <c r="E35" s="1">
        <f>Resultats!E$7</f>
        <v>3</v>
      </c>
      <c r="F35" s="1">
        <v>7</v>
      </c>
      <c r="G35" s="1">
        <v>30</v>
      </c>
      <c r="H35" s="1" t="str">
        <f>CONCATENATE(DiaA[[#This Row],[Dia]],DiaA[[#This Row],[Mes]],DiaA[[#This Row],[Hora]],DiaA[[#This Row],[Min]])</f>
        <v>303730</v>
      </c>
      <c r="I35" s="1" t="str">
        <f>CONCATENATE(TEXT(DiaA[[#This Row],[Hora]],"00"),":",TEXT(DiaA[[#This Row],[Min]],"00"))</f>
        <v>07:30</v>
      </c>
      <c r="J35" s="1" t="str">
        <f>IFERROR(VLOOKUP(DiaA[[#This Row],[CONCATENA]],Dades[[#All],[Columna1]:[LAT]],3,FALSE),"")</f>
        <v/>
      </c>
      <c r="K35" s="1" t="str">
        <f>IFERROR(10^(DiaA[[#This Row],[LAT]]/10),"")</f>
        <v/>
      </c>
      <c r="M35" s="2">
        <f>Resultats!C$7</f>
        <v>30</v>
      </c>
      <c r="N35" s="2">
        <f>Resultats!E$7</f>
        <v>3</v>
      </c>
      <c r="O35" s="2">
        <v>21</v>
      </c>
      <c r="P35" s="2">
        <v>30</v>
      </c>
      <c r="Q35" s="2" t="str">
        <f>CONCATENATE(VespreA[[#This Row],[Dia]],VespreA[[#This Row],[Mes]],VespreA[[#This Row],[Hora]],VespreA[[#This Row],[Min]])</f>
        <v>3032130</v>
      </c>
      <c r="R35" s="2" t="str">
        <f>CONCATENATE(TEXT(VespreA[[#This Row],[Hora]],"00"),":",TEXT(VespreA[[#This Row],[Min]],"00"))</f>
        <v>21:30</v>
      </c>
      <c r="S35" s="2" t="str">
        <f>IFERROR(VLOOKUP(VespreA[[#This Row],[CONCATENA]],Dades[[#All],[Columna1]:[LAT]],3,FALSE),"")</f>
        <v/>
      </c>
      <c r="T35" s="4" t="str">
        <f>IFERROR(10^(VespreA[[#This Row],[LAT]]/10),"")</f>
        <v/>
      </c>
      <c r="V35" s="4">
        <f>Resultats!C$7</f>
        <v>30</v>
      </c>
      <c r="W35" s="4">
        <f>Resultats!E$7</f>
        <v>3</v>
      </c>
      <c r="X35" s="4">
        <v>23</v>
      </c>
      <c r="Y35" s="4">
        <v>30</v>
      </c>
      <c r="Z35" s="4" t="str">
        <f>CONCATENATE(NitA[[#This Row],[Dia]],NitA[[#This Row],[Mes]],NitA[[#This Row],[Hora]],NitA[[#This Row],[Min]])</f>
        <v>3032330</v>
      </c>
      <c r="AA35" s="4" t="str">
        <f>CONCATENATE(TEXT(NitA[[#This Row],[Hora]],"00"),":",TEXT(NitA[[#This Row],[Min]],"00"))</f>
        <v>23:30</v>
      </c>
      <c r="AB35" s="4" t="str">
        <f>IFERROR(VLOOKUP(NitA[[#This Row],[CONCATENA]],Dades[[#All],[Columna1]:[LAT]],3,FALSE),"")</f>
        <v/>
      </c>
      <c r="AC35" s="12" t="str">
        <f>IFERROR(10^(NitA[[#This Row],[LAT]]/10),"")</f>
        <v/>
      </c>
      <c r="AE35" s="1">
        <f>Resultats!C$22</f>
        <v>30</v>
      </c>
      <c r="AF35" s="1">
        <f>Resultats!E$22</f>
        <v>3</v>
      </c>
      <c r="AG35" s="1">
        <v>7</v>
      </c>
      <c r="AH35" s="1">
        <v>30</v>
      </c>
      <c r="AI35" s="1" t="str">
        <f>CONCATENATE(DiaB[[#This Row],[Dia]],DiaB[[#This Row],[Mes]],DiaB[[#This Row],[Hora]],DiaB[[#This Row],[Min]])</f>
        <v>303730</v>
      </c>
      <c r="AJ35" s="1" t="str">
        <f>CONCATENATE(TEXT(DiaB[[#This Row],[Hora]],"00"),":",TEXT(DiaB[[#This Row],[Min]],"00"))</f>
        <v>07:30</v>
      </c>
      <c r="AK35" s="1" t="str">
        <f>IFERROR(VLOOKUP(DiaB[[#This Row],[CONCATENA]],Dades[[#All],[Columna1]:[LAT]],3,FALSE),"")</f>
        <v/>
      </c>
      <c r="AL35" s="1" t="str">
        <f>IFERROR(10^(DiaB[[#This Row],[LAT]]/10),"")</f>
        <v/>
      </c>
      <c r="AN35" s="2">
        <f>Resultats!C$22</f>
        <v>30</v>
      </c>
      <c r="AO35" s="2">
        <f>Resultats!E$22</f>
        <v>3</v>
      </c>
      <c r="AP35" s="2">
        <v>21</v>
      </c>
      <c r="AQ35" s="2">
        <v>30</v>
      </c>
      <c r="AR35" s="2" t="str">
        <f>CONCATENATE(VespreB[[#This Row],[Dia]],VespreB[[#This Row],[Mes]],VespreB[[#This Row],[Hora]],VespreB[[#This Row],[Min]])</f>
        <v>3032130</v>
      </c>
      <c r="AS35" s="2" t="str">
        <f>CONCATENATE(TEXT(VespreB[[#This Row],[Hora]],"00"),":",TEXT(VespreB[[#This Row],[Min]],"00"))</f>
        <v>21:30</v>
      </c>
      <c r="AT35" s="2" t="str">
        <f>IFERROR(VLOOKUP(VespreB[[#This Row],[CONCATENA]],Dades[[#All],[Columna1]:[LAT]],3,FALSE),"")</f>
        <v/>
      </c>
      <c r="AU35" s="4" t="str">
        <f>IFERROR(10^(VespreB[[#This Row],[LAT]]/10),"")</f>
        <v/>
      </c>
      <c r="AW35" s="4">
        <f>Resultats!C$22</f>
        <v>30</v>
      </c>
      <c r="AX35" s="4">
        <f>Resultats!E$22</f>
        <v>3</v>
      </c>
      <c r="AY35" s="4">
        <v>23</v>
      </c>
      <c r="AZ35" s="4">
        <v>30</v>
      </c>
      <c r="BA35" s="4" t="str">
        <f>CONCATENATE(NitB[[#This Row],[Dia]],NitB[[#This Row],[Mes]],NitB[[#This Row],[Hora]],NitB[[#This Row],[Min]])</f>
        <v>3032330</v>
      </c>
      <c r="BB35" s="4" t="str">
        <f>CONCATENATE(TEXT(NitB[[#This Row],[Hora]],"00"),":",TEXT(NitB[[#This Row],[Min]],"00"))</f>
        <v>23:30</v>
      </c>
      <c r="BC35" s="4" t="str">
        <f>IFERROR(VLOOKUP(NitB[[#This Row],[CONCATENA]],Dades[[#All],[Columna1]:[LAT]],3,FALSE),"")</f>
        <v/>
      </c>
      <c r="BD35" s="12" t="str">
        <f>IFERROR(10^(NitB[[#This Row],[LAT]]/10),"")</f>
        <v/>
      </c>
      <c r="BF35" s="1">
        <f>Resultats!C$37</f>
        <v>30</v>
      </c>
      <c r="BG35" s="1">
        <f>Resultats!E$37</f>
        <v>3</v>
      </c>
      <c r="BH35" s="1">
        <v>7</v>
      </c>
      <c r="BI35" s="1">
        <v>30</v>
      </c>
      <c r="BJ35" s="1" t="str">
        <f>CONCATENATE(DiaC[[#This Row],[Dia]],DiaC[[#This Row],[Mes]],DiaC[[#This Row],[Hora]],DiaC[[#This Row],[Min]])</f>
        <v>303730</v>
      </c>
      <c r="BK35" s="1" t="str">
        <f>CONCATENATE(TEXT(DiaC[[#This Row],[Hora]],"00"),":",TEXT(DiaC[[#This Row],[Min]],"00"))</f>
        <v>07:30</v>
      </c>
      <c r="BL35" s="1" t="str">
        <f>IFERROR(VLOOKUP(DiaC[[#This Row],[CONCATENA]],Dades[[#All],[Columna1]:[LAT]],3,FALSE),"")</f>
        <v/>
      </c>
      <c r="BM35" s="1" t="str">
        <f>IFERROR(10^(DiaC[[#This Row],[LAT]]/10),"")</f>
        <v/>
      </c>
      <c r="BO35" s="2">
        <f>Resultats!C$37</f>
        <v>30</v>
      </c>
      <c r="BP35" s="2">
        <f>Resultats!E$37</f>
        <v>3</v>
      </c>
      <c r="BQ35" s="2">
        <v>21</v>
      </c>
      <c r="BR35" s="2">
        <v>30</v>
      </c>
      <c r="BS35" s="2" t="str">
        <f>CONCATENATE(VespreC[[#This Row],[Dia]],VespreC[[#This Row],[Mes]],VespreC[[#This Row],[Hora]],VespreC[[#This Row],[Min]])</f>
        <v>3032130</v>
      </c>
      <c r="BT35" s="2" t="str">
        <f>CONCATENATE(TEXT(VespreC[[#This Row],[Hora]],"00"),":",TEXT(VespreC[[#This Row],[Min]],"00"))</f>
        <v>21:30</v>
      </c>
      <c r="BU35" s="2" t="str">
        <f>IFERROR(VLOOKUP(VespreC[[#This Row],[CONCATENA]],Dades[[#All],[Columna1]:[LAT]],3,FALSE),"")</f>
        <v/>
      </c>
      <c r="BV35" s="4" t="str">
        <f>IFERROR(10^(VespreC[[#This Row],[LAT]]/10),"")</f>
        <v/>
      </c>
      <c r="BX35" s="4">
        <f>Resultats!C$37</f>
        <v>30</v>
      </c>
      <c r="BY35" s="4">
        <f>Resultats!E$37</f>
        <v>3</v>
      </c>
      <c r="BZ35" s="4">
        <v>23</v>
      </c>
      <c r="CA35" s="4">
        <v>30</v>
      </c>
      <c r="CB35" s="4" t="str">
        <f>CONCATENATE(NitC[[#This Row],[Dia]],NitC[[#This Row],[Mes]],NitC[[#This Row],[Hora]],NitC[[#This Row],[Min]])</f>
        <v>3032330</v>
      </c>
      <c r="CC35" s="4" t="str">
        <f>CONCATENATE(TEXT(NitC[[#This Row],[Hora]],"00"),":",TEXT(NitC[[#This Row],[Min]],"00"))</f>
        <v>23:30</v>
      </c>
      <c r="CD35" s="4" t="str">
        <f>IFERROR(VLOOKUP(NitC[[#This Row],[CONCATENA]],Dades[[#All],[Columna1]:[LAT]],3,FALSE),"")</f>
        <v/>
      </c>
      <c r="CE35" s="12" t="str">
        <f>IFERROR(10^(NitC[[#This Row],[LAT]]/10),"")</f>
        <v/>
      </c>
    </row>
    <row r="36" spans="4:83" x14ac:dyDescent="0.35">
      <c r="D36" s="1">
        <f>Resultats!C$7</f>
        <v>30</v>
      </c>
      <c r="E36" s="1">
        <f>Resultats!E$7</f>
        <v>3</v>
      </c>
      <c r="F36" s="1">
        <v>7</v>
      </c>
      <c r="G36" s="1">
        <v>31</v>
      </c>
      <c r="H36" s="1" t="str">
        <f>CONCATENATE(DiaA[[#This Row],[Dia]],DiaA[[#This Row],[Mes]],DiaA[[#This Row],[Hora]],DiaA[[#This Row],[Min]])</f>
        <v>303731</v>
      </c>
      <c r="I36" s="1" t="str">
        <f>CONCATENATE(TEXT(DiaA[[#This Row],[Hora]],"00"),":",TEXT(DiaA[[#This Row],[Min]],"00"))</f>
        <v>07:31</v>
      </c>
      <c r="J36" s="1" t="str">
        <f>IFERROR(VLOOKUP(DiaA[[#This Row],[CONCATENA]],Dades[[#All],[Columna1]:[LAT]],3,FALSE),"")</f>
        <v/>
      </c>
      <c r="K36" s="1" t="str">
        <f>IFERROR(10^(DiaA[[#This Row],[LAT]]/10),"")</f>
        <v/>
      </c>
      <c r="M36" s="2">
        <f>Resultats!C$7</f>
        <v>30</v>
      </c>
      <c r="N36" s="2">
        <f>Resultats!E$7</f>
        <v>3</v>
      </c>
      <c r="O36" s="2">
        <v>21</v>
      </c>
      <c r="P36" s="2">
        <v>31</v>
      </c>
      <c r="Q36" s="2" t="str">
        <f>CONCATENATE(VespreA[[#This Row],[Dia]],VespreA[[#This Row],[Mes]],VespreA[[#This Row],[Hora]],VespreA[[#This Row],[Min]])</f>
        <v>3032131</v>
      </c>
      <c r="R36" s="2" t="str">
        <f>CONCATENATE(TEXT(VespreA[[#This Row],[Hora]],"00"),":",TEXT(VespreA[[#This Row],[Min]],"00"))</f>
        <v>21:31</v>
      </c>
      <c r="S36" s="2" t="str">
        <f>IFERROR(VLOOKUP(VespreA[[#This Row],[CONCATENA]],Dades[[#All],[Columna1]:[LAT]],3,FALSE),"")</f>
        <v/>
      </c>
      <c r="T36" s="4" t="str">
        <f>IFERROR(10^(VespreA[[#This Row],[LAT]]/10),"")</f>
        <v/>
      </c>
      <c r="V36" s="4">
        <f>Resultats!C$7</f>
        <v>30</v>
      </c>
      <c r="W36" s="4">
        <f>Resultats!E$7</f>
        <v>3</v>
      </c>
      <c r="X36" s="4">
        <v>23</v>
      </c>
      <c r="Y36" s="4">
        <v>31</v>
      </c>
      <c r="Z36" s="4" t="str">
        <f>CONCATENATE(NitA[[#This Row],[Dia]],NitA[[#This Row],[Mes]],NitA[[#This Row],[Hora]],NitA[[#This Row],[Min]])</f>
        <v>3032331</v>
      </c>
      <c r="AA36" s="4" t="str">
        <f>CONCATENATE(TEXT(NitA[[#This Row],[Hora]],"00"),":",TEXT(NitA[[#This Row],[Min]],"00"))</f>
        <v>23:31</v>
      </c>
      <c r="AB36" s="4" t="str">
        <f>IFERROR(VLOOKUP(NitA[[#This Row],[CONCATENA]],Dades[[#All],[Columna1]:[LAT]],3,FALSE),"")</f>
        <v/>
      </c>
      <c r="AC36" s="12" t="str">
        <f>IFERROR(10^(NitA[[#This Row],[LAT]]/10),"")</f>
        <v/>
      </c>
      <c r="AE36" s="1">
        <f>Resultats!C$22</f>
        <v>30</v>
      </c>
      <c r="AF36" s="1">
        <f>Resultats!E$22</f>
        <v>3</v>
      </c>
      <c r="AG36" s="1">
        <v>7</v>
      </c>
      <c r="AH36" s="1">
        <v>31</v>
      </c>
      <c r="AI36" s="1" t="str">
        <f>CONCATENATE(DiaB[[#This Row],[Dia]],DiaB[[#This Row],[Mes]],DiaB[[#This Row],[Hora]],DiaB[[#This Row],[Min]])</f>
        <v>303731</v>
      </c>
      <c r="AJ36" s="1" t="str">
        <f>CONCATENATE(TEXT(DiaB[[#This Row],[Hora]],"00"),":",TEXT(DiaB[[#This Row],[Min]],"00"))</f>
        <v>07:31</v>
      </c>
      <c r="AK36" s="1" t="str">
        <f>IFERROR(VLOOKUP(DiaB[[#This Row],[CONCATENA]],Dades[[#All],[Columna1]:[LAT]],3,FALSE),"")</f>
        <v/>
      </c>
      <c r="AL36" s="1" t="str">
        <f>IFERROR(10^(DiaB[[#This Row],[LAT]]/10),"")</f>
        <v/>
      </c>
      <c r="AN36" s="2">
        <f>Resultats!C$22</f>
        <v>30</v>
      </c>
      <c r="AO36" s="2">
        <f>Resultats!E$22</f>
        <v>3</v>
      </c>
      <c r="AP36" s="2">
        <v>21</v>
      </c>
      <c r="AQ36" s="2">
        <v>31</v>
      </c>
      <c r="AR36" s="2" t="str">
        <f>CONCATENATE(VespreB[[#This Row],[Dia]],VespreB[[#This Row],[Mes]],VespreB[[#This Row],[Hora]],VespreB[[#This Row],[Min]])</f>
        <v>3032131</v>
      </c>
      <c r="AS36" s="2" t="str">
        <f>CONCATENATE(TEXT(VespreB[[#This Row],[Hora]],"00"),":",TEXT(VespreB[[#This Row],[Min]],"00"))</f>
        <v>21:31</v>
      </c>
      <c r="AT36" s="2" t="str">
        <f>IFERROR(VLOOKUP(VespreB[[#This Row],[CONCATENA]],Dades[[#All],[Columna1]:[LAT]],3,FALSE),"")</f>
        <v/>
      </c>
      <c r="AU36" s="4" t="str">
        <f>IFERROR(10^(VespreB[[#This Row],[LAT]]/10),"")</f>
        <v/>
      </c>
      <c r="AW36" s="4">
        <f>Resultats!C$22</f>
        <v>30</v>
      </c>
      <c r="AX36" s="4">
        <f>Resultats!E$22</f>
        <v>3</v>
      </c>
      <c r="AY36" s="4">
        <v>23</v>
      </c>
      <c r="AZ36" s="4">
        <v>31</v>
      </c>
      <c r="BA36" s="4" t="str">
        <f>CONCATENATE(NitB[[#This Row],[Dia]],NitB[[#This Row],[Mes]],NitB[[#This Row],[Hora]],NitB[[#This Row],[Min]])</f>
        <v>3032331</v>
      </c>
      <c r="BB36" s="4" t="str">
        <f>CONCATENATE(TEXT(NitB[[#This Row],[Hora]],"00"),":",TEXT(NitB[[#This Row],[Min]],"00"))</f>
        <v>23:31</v>
      </c>
      <c r="BC36" s="4" t="str">
        <f>IFERROR(VLOOKUP(NitB[[#This Row],[CONCATENA]],Dades[[#All],[Columna1]:[LAT]],3,FALSE),"")</f>
        <v/>
      </c>
      <c r="BD36" s="12" t="str">
        <f>IFERROR(10^(NitB[[#This Row],[LAT]]/10),"")</f>
        <v/>
      </c>
      <c r="BF36" s="1">
        <f>Resultats!C$37</f>
        <v>30</v>
      </c>
      <c r="BG36" s="1">
        <f>Resultats!E$37</f>
        <v>3</v>
      </c>
      <c r="BH36" s="1">
        <v>7</v>
      </c>
      <c r="BI36" s="1">
        <v>31</v>
      </c>
      <c r="BJ36" s="1" t="str">
        <f>CONCATENATE(DiaC[[#This Row],[Dia]],DiaC[[#This Row],[Mes]],DiaC[[#This Row],[Hora]],DiaC[[#This Row],[Min]])</f>
        <v>303731</v>
      </c>
      <c r="BK36" s="1" t="str">
        <f>CONCATENATE(TEXT(DiaC[[#This Row],[Hora]],"00"),":",TEXT(DiaC[[#This Row],[Min]],"00"))</f>
        <v>07:31</v>
      </c>
      <c r="BL36" s="1" t="str">
        <f>IFERROR(VLOOKUP(DiaC[[#This Row],[CONCATENA]],Dades[[#All],[Columna1]:[LAT]],3,FALSE),"")</f>
        <v/>
      </c>
      <c r="BM36" s="1" t="str">
        <f>IFERROR(10^(DiaC[[#This Row],[LAT]]/10),"")</f>
        <v/>
      </c>
      <c r="BO36" s="2">
        <f>Resultats!C$37</f>
        <v>30</v>
      </c>
      <c r="BP36" s="2">
        <f>Resultats!E$37</f>
        <v>3</v>
      </c>
      <c r="BQ36" s="2">
        <v>21</v>
      </c>
      <c r="BR36" s="2">
        <v>31</v>
      </c>
      <c r="BS36" s="2" t="str">
        <f>CONCATENATE(VespreC[[#This Row],[Dia]],VespreC[[#This Row],[Mes]],VespreC[[#This Row],[Hora]],VespreC[[#This Row],[Min]])</f>
        <v>3032131</v>
      </c>
      <c r="BT36" s="2" t="str">
        <f>CONCATENATE(TEXT(VespreC[[#This Row],[Hora]],"00"),":",TEXT(VespreC[[#This Row],[Min]],"00"))</f>
        <v>21:31</v>
      </c>
      <c r="BU36" s="2" t="str">
        <f>IFERROR(VLOOKUP(VespreC[[#This Row],[CONCATENA]],Dades[[#All],[Columna1]:[LAT]],3,FALSE),"")</f>
        <v/>
      </c>
      <c r="BV36" s="4" t="str">
        <f>IFERROR(10^(VespreC[[#This Row],[LAT]]/10),"")</f>
        <v/>
      </c>
      <c r="BX36" s="4">
        <f>Resultats!C$37</f>
        <v>30</v>
      </c>
      <c r="BY36" s="4">
        <f>Resultats!E$37</f>
        <v>3</v>
      </c>
      <c r="BZ36" s="4">
        <v>23</v>
      </c>
      <c r="CA36" s="4">
        <v>31</v>
      </c>
      <c r="CB36" s="4" t="str">
        <f>CONCATENATE(NitC[[#This Row],[Dia]],NitC[[#This Row],[Mes]],NitC[[#This Row],[Hora]],NitC[[#This Row],[Min]])</f>
        <v>3032331</v>
      </c>
      <c r="CC36" s="4" t="str">
        <f>CONCATENATE(TEXT(NitC[[#This Row],[Hora]],"00"),":",TEXT(NitC[[#This Row],[Min]],"00"))</f>
        <v>23:31</v>
      </c>
      <c r="CD36" s="4" t="str">
        <f>IFERROR(VLOOKUP(NitC[[#This Row],[CONCATENA]],Dades[[#All],[Columna1]:[LAT]],3,FALSE),"")</f>
        <v/>
      </c>
      <c r="CE36" s="12" t="str">
        <f>IFERROR(10^(NitC[[#This Row],[LAT]]/10),"")</f>
        <v/>
      </c>
    </row>
    <row r="37" spans="4:83" x14ac:dyDescent="0.35">
      <c r="D37" s="1">
        <f>Resultats!C$7</f>
        <v>30</v>
      </c>
      <c r="E37" s="1">
        <f>Resultats!E$7</f>
        <v>3</v>
      </c>
      <c r="F37" s="1">
        <v>7</v>
      </c>
      <c r="G37" s="1">
        <v>32</v>
      </c>
      <c r="H37" s="1" t="str">
        <f>CONCATENATE(DiaA[[#This Row],[Dia]],DiaA[[#This Row],[Mes]],DiaA[[#This Row],[Hora]],DiaA[[#This Row],[Min]])</f>
        <v>303732</v>
      </c>
      <c r="I37" s="1" t="str">
        <f>CONCATENATE(TEXT(DiaA[[#This Row],[Hora]],"00"),":",TEXT(DiaA[[#This Row],[Min]],"00"))</f>
        <v>07:32</v>
      </c>
      <c r="J37" s="1" t="str">
        <f>IFERROR(VLOOKUP(DiaA[[#This Row],[CONCATENA]],Dades[[#All],[Columna1]:[LAT]],3,FALSE),"")</f>
        <v/>
      </c>
      <c r="K37" s="1" t="str">
        <f>IFERROR(10^(DiaA[[#This Row],[LAT]]/10),"")</f>
        <v/>
      </c>
      <c r="M37" s="2">
        <f>Resultats!C$7</f>
        <v>30</v>
      </c>
      <c r="N37" s="2">
        <f>Resultats!E$7</f>
        <v>3</v>
      </c>
      <c r="O37" s="2">
        <v>21</v>
      </c>
      <c r="P37" s="2">
        <v>32</v>
      </c>
      <c r="Q37" s="2" t="str">
        <f>CONCATENATE(VespreA[[#This Row],[Dia]],VespreA[[#This Row],[Mes]],VespreA[[#This Row],[Hora]],VespreA[[#This Row],[Min]])</f>
        <v>3032132</v>
      </c>
      <c r="R37" s="2" t="str">
        <f>CONCATENATE(TEXT(VespreA[[#This Row],[Hora]],"00"),":",TEXT(VespreA[[#This Row],[Min]],"00"))</f>
        <v>21:32</v>
      </c>
      <c r="S37" s="2" t="str">
        <f>IFERROR(VLOOKUP(VespreA[[#This Row],[CONCATENA]],Dades[[#All],[Columna1]:[LAT]],3,FALSE),"")</f>
        <v/>
      </c>
      <c r="T37" s="4" t="str">
        <f>IFERROR(10^(VespreA[[#This Row],[LAT]]/10),"")</f>
        <v/>
      </c>
      <c r="V37" s="4">
        <f>Resultats!C$7</f>
        <v>30</v>
      </c>
      <c r="W37" s="4">
        <f>Resultats!E$7</f>
        <v>3</v>
      </c>
      <c r="X37" s="4">
        <v>23</v>
      </c>
      <c r="Y37" s="4">
        <v>32</v>
      </c>
      <c r="Z37" s="4" t="str">
        <f>CONCATENATE(NitA[[#This Row],[Dia]],NitA[[#This Row],[Mes]],NitA[[#This Row],[Hora]],NitA[[#This Row],[Min]])</f>
        <v>3032332</v>
      </c>
      <c r="AA37" s="4" t="str">
        <f>CONCATENATE(TEXT(NitA[[#This Row],[Hora]],"00"),":",TEXT(NitA[[#This Row],[Min]],"00"))</f>
        <v>23:32</v>
      </c>
      <c r="AB37" s="4" t="str">
        <f>IFERROR(VLOOKUP(NitA[[#This Row],[CONCATENA]],Dades[[#All],[Columna1]:[LAT]],3,FALSE),"")</f>
        <v/>
      </c>
      <c r="AC37" s="12" t="str">
        <f>IFERROR(10^(NitA[[#This Row],[LAT]]/10),"")</f>
        <v/>
      </c>
      <c r="AE37" s="1">
        <f>Resultats!C$22</f>
        <v>30</v>
      </c>
      <c r="AF37" s="1">
        <f>Resultats!E$22</f>
        <v>3</v>
      </c>
      <c r="AG37" s="1">
        <v>7</v>
      </c>
      <c r="AH37" s="1">
        <v>32</v>
      </c>
      <c r="AI37" s="1" t="str">
        <f>CONCATENATE(DiaB[[#This Row],[Dia]],DiaB[[#This Row],[Mes]],DiaB[[#This Row],[Hora]],DiaB[[#This Row],[Min]])</f>
        <v>303732</v>
      </c>
      <c r="AJ37" s="1" t="str">
        <f>CONCATENATE(TEXT(DiaB[[#This Row],[Hora]],"00"),":",TEXT(DiaB[[#This Row],[Min]],"00"))</f>
        <v>07:32</v>
      </c>
      <c r="AK37" s="1" t="str">
        <f>IFERROR(VLOOKUP(DiaB[[#This Row],[CONCATENA]],Dades[[#All],[Columna1]:[LAT]],3,FALSE),"")</f>
        <v/>
      </c>
      <c r="AL37" s="1" t="str">
        <f>IFERROR(10^(DiaB[[#This Row],[LAT]]/10),"")</f>
        <v/>
      </c>
      <c r="AN37" s="2">
        <f>Resultats!C$22</f>
        <v>30</v>
      </c>
      <c r="AO37" s="2">
        <f>Resultats!E$22</f>
        <v>3</v>
      </c>
      <c r="AP37" s="2">
        <v>21</v>
      </c>
      <c r="AQ37" s="2">
        <v>32</v>
      </c>
      <c r="AR37" s="2" t="str">
        <f>CONCATENATE(VespreB[[#This Row],[Dia]],VespreB[[#This Row],[Mes]],VespreB[[#This Row],[Hora]],VespreB[[#This Row],[Min]])</f>
        <v>3032132</v>
      </c>
      <c r="AS37" s="2" t="str">
        <f>CONCATENATE(TEXT(VespreB[[#This Row],[Hora]],"00"),":",TEXT(VespreB[[#This Row],[Min]],"00"))</f>
        <v>21:32</v>
      </c>
      <c r="AT37" s="2" t="str">
        <f>IFERROR(VLOOKUP(VespreB[[#This Row],[CONCATENA]],Dades[[#All],[Columna1]:[LAT]],3,FALSE),"")</f>
        <v/>
      </c>
      <c r="AU37" s="4" t="str">
        <f>IFERROR(10^(VespreB[[#This Row],[LAT]]/10),"")</f>
        <v/>
      </c>
      <c r="AW37" s="4">
        <f>Resultats!C$22</f>
        <v>30</v>
      </c>
      <c r="AX37" s="4">
        <f>Resultats!E$22</f>
        <v>3</v>
      </c>
      <c r="AY37" s="4">
        <v>23</v>
      </c>
      <c r="AZ37" s="4">
        <v>32</v>
      </c>
      <c r="BA37" s="4" t="str">
        <f>CONCATENATE(NitB[[#This Row],[Dia]],NitB[[#This Row],[Mes]],NitB[[#This Row],[Hora]],NitB[[#This Row],[Min]])</f>
        <v>3032332</v>
      </c>
      <c r="BB37" s="4" t="str">
        <f>CONCATENATE(TEXT(NitB[[#This Row],[Hora]],"00"),":",TEXT(NitB[[#This Row],[Min]],"00"))</f>
        <v>23:32</v>
      </c>
      <c r="BC37" s="4" t="str">
        <f>IFERROR(VLOOKUP(NitB[[#This Row],[CONCATENA]],Dades[[#All],[Columna1]:[LAT]],3,FALSE),"")</f>
        <v/>
      </c>
      <c r="BD37" s="12" t="str">
        <f>IFERROR(10^(NitB[[#This Row],[LAT]]/10),"")</f>
        <v/>
      </c>
      <c r="BF37" s="1">
        <f>Resultats!C$37</f>
        <v>30</v>
      </c>
      <c r="BG37" s="1">
        <f>Resultats!E$37</f>
        <v>3</v>
      </c>
      <c r="BH37" s="1">
        <v>7</v>
      </c>
      <c r="BI37" s="1">
        <v>32</v>
      </c>
      <c r="BJ37" s="1" t="str">
        <f>CONCATENATE(DiaC[[#This Row],[Dia]],DiaC[[#This Row],[Mes]],DiaC[[#This Row],[Hora]],DiaC[[#This Row],[Min]])</f>
        <v>303732</v>
      </c>
      <c r="BK37" s="1" t="str">
        <f>CONCATENATE(TEXT(DiaC[[#This Row],[Hora]],"00"),":",TEXT(DiaC[[#This Row],[Min]],"00"))</f>
        <v>07:32</v>
      </c>
      <c r="BL37" s="1" t="str">
        <f>IFERROR(VLOOKUP(DiaC[[#This Row],[CONCATENA]],Dades[[#All],[Columna1]:[LAT]],3,FALSE),"")</f>
        <v/>
      </c>
      <c r="BM37" s="1" t="str">
        <f>IFERROR(10^(DiaC[[#This Row],[LAT]]/10),"")</f>
        <v/>
      </c>
      <c r="BO37" s="2">
        <f>Resultats!C$37</f>
        <v>30</v>
      </c>
      <c r="BP37" s="2">
        <f>Resultats!E$37</f>
        <v>3</v>
      </c>
      <c r="BQ37" s="2">
        <v>21</v>
      </c>
      <c r="BR37" s="2">
        <v>32</v>
      </c>
      <c r="BS37" s="2" t="str">
        <f>CONCATENATE(VespreC[[#This Row],[Dia]],VespreC[[#This Row],[Mes]],VespreC[[#This Row],[Hora]],VespreC[[#This Row],[Min]])</f>
        <v>3032132</v>
      </c>
      <c r="BT37" s="2" t="str">
        <f>CONCATENATE(TEXT(VespreC[[#This Row],[Hora]],"00"),":",TEXT(VespreC[[#This Row],[Min]],"00"))</f>
        <v>21:32</v>
      </c>
      <c r="BU37" s="2" t="str">
        <f>IFERROR(VLOOKUP(VespreC[[#This Row],[CONCATENA]],Dades[[#All],[Columna1]:[LAT]],3,FALSE),"")</f>
        <v/>
      </c>
      <c r="BV37" s="4" t="str">
        <f>IFERROR(10^(VespreC[[#This Row],[LAT]]/10),"")</f>
        <v/>
      </c>
      <c r="BX37" s="4">
        <f>Resultats!C$37</f>
        <v>30</v>
      </c>
      <c r="BY37" s="4">
        <f>Resultats!E$37</f>
        <v>3</v>
      </c>
      <c r="BZ37" s="4">
        <v>23</v>
      </c>
      <c r="CA37" s="4">
        <v>32</v>
      </c>
      <c r="CB37" s="4" t="str">
        <f>CONCATENATE(NitC[[#This Row],[Dia]],NitC[[#This Row],[Mes]],NitC[[#This Row],[Hora]],NitC[[#This Row],[Min]])</f>
        <v>3032332</v>
      </c>
      <c r="CC37" s="4" t="str">
        <f>CONCATENATE(TEXT(NitC[[#This Row],[Hora]],"00"),":",TEXT(NitC[[#This Row],[Min]],"00"))</f>
        <v>23:32</v>
      </c>
      <c r="CD37" s="4" t="str">
        <f>IFERROR(VLOOKUP(NitC[[#This Row],[CONCATENA]],Dades[[#All],[Columna1]:[LAT]],3,FALSE),"")</f>
        <v/>
      </c>
      <c r="CE37" s="12" t="str">
        <f>IFERROR(10^(NitC[[#This Row],[LAT]]/10),"")</f>
        <v/>
      </c>
    </row>
    <row r="38" spans="4:83" x14ac:dyDescent="0.35">
      <c r="D38" s="1">
        <f>Resultats!C$7</f>
        <v>30</v>
      </c>
      <c r="E38" s="1">
        <f>Resultats!E$7</f>
        <v>3</v>
      </c>
      <c r="F38" s="1">
        <v>7</v>
      </c>
      <c r="G38" s="1">
        <v>33</v>
      </c>
      <c r="H38" s="1" t="str">
        <f>CONCATENATE(DiaA[[#This Row],[Dia]],DiaA[[#This Row],[Mes]],DiaA[[#This Row],[Hora]],DiaA[[#This Row],[Min]])</f>
        <v>303733</v>
      </c>
      <c r="I38" s="1" t="str">
        <f>CONCATENATE(TEXT(DiaA[[#This Row],[Hora]],"00"),":",TEXT(DiaA[[#This Row],[Min]],"00"))</f>
        <v>07:33</v>
      </c>
      <c r="J38" s="1" t="str">
        <f>IFERROR(VLOOKUP(DiaA[[#This Row],[CONCATENA]],Dades[[#All],[Columna1]:[LAT]],3,FALSE),"")</f>
        <v/>
      </c>
      <c r="K38" s="1" t="str">
        <f>IFERROR(10^(DiaA[[#This Row],[LAT]]/10),"")</f>
        <v/>
      </c>
      <c r="M38" s="2">
        <f>Resultats!C$7</f>
        <v>30</v>
      </c>
      <c r="N38" s="2">
        <f>Resultats!E$7</f>
        <v>3</v>
      </c>
      <c r="O38" s="2">
        <v>21</v>
      </c>
      <c r="P38" s="2">
        <v>33</v>
      </c>
      <c r="Q38" s="2" t="str">
        <f>CONCATENATE(VespreA[[#This Row],[Dia]],VespreA[[#This Row],[Mes]],VespreA[[#This Row],[Hora]],VespreA[[#This Row],[Min]])</f>
        <v>3032133</v>
      </c>
      <c r="R38" s="2" t="str">
        <f>CONCATENATE(TEXT(VespreA[[#This Row],[Hora]],"00"),":",TEXT(VespreA[[#This Row],[Min]],"00"))</f>
        <v>21:33</v>
      </c>
      <c r="S38" s="2" t="str">
        <f>IFERROR(VLOOKUP(VespreA[[#This Row],[CONCATENA]],Dades[[#All],[Columna1]:[LAT]],3,FALSE),"")</f>
        <v/>
      </c>
      <c r="T38" s="4" t="str">
        <f>IFERROR(10^(VespreA[[#This Row],[LAT]]/10),"")</f>
        <v/>
      </c>
      <c r="V38" s="4">
        <f>Resultats!C$7</f>
        <v>30</v>
      </c>
      <c r="W38" s="4">
        <f>Resultats!E$7</f>
        <v>3</v>
      </c>
      <c r="X38" s="4">
        <v>23</v>
      </c>
      <c r="Y38" s="4">
        <v>33</v>
      </c>
      <c r="Z38" s="4" t="str">
        <f>CONCATENATE(NitA[[#This Row],[Dia]],NitA[[#This Row],[Mes]],NitA[[#This Row],[Hora]],NitA[[#This Row],[Min]])</f>
        <v>3032333</v>
      </c>
      <c r="AA38" s="4" t="str">
        <f>CONCATENATE(TEXT(NitA[[#This Row],[Hora]],"00"),":",TEXT(NitA[[#This Row],[Min]],"00"))</f>
        <v>23:33</v>
      </c>
      <c r="AB38" s="4" t="str">
        <f>IFERROR(VLOOKUP(NitA[[#This Row],[CONCATENA]],Dades[[#All],[Columna1]:[LAT]],3,FALSE),"")</f>
        <v/>
      </c>
      <c r="AC38" s="12" t="str">
        <f>IFERROR(10^(NitA[[#This Row],[LAT]]/10),"")</f>
        <v/>
      </c>
      <c r="AE38" s="1">
        <f>Resultats!C$22</f>
        <v>30</v>
      </c>
      <c r="AF38" s="1">
        <f>Resultats!E$22</f>
        <v>3</v>
      </c>
      <c r="AG38" s="1">
        <v>7</v>
      </c>
      <c r="AH38" s="1">
        <v>33</v>
      </c>
      <c r="AI38" s="1" t="str">
        <f>CONCATENATE(DiaB[[#This Row],[Dia]],DiaB[[#This Row],[Mes]],DiaB[[#This Row],[Hora]],DiaB[[#This Row],[Min]])</f>
        <v>303733</v>
      </c>
      <c r="AJ38" s="1" t="str">
        <f>CONCATENATE(TEXT(DiaB[[#This Row],[Hora]],"00"),":",TEXT(DiaB[[#This Row],[Min]],"00"))</f>
        <v>07:33</v>
      </c>
      <c r="AK38" s="1" t="str">
        <f>IFERROR(VLOOKUP(DiaB[[#This Row],[CONCATENA]],Dades[[#All],[Columna1]:[LAT]],3,FALSE),"")</f>
        <v/>
      </c>
      <c r="AL38" s="1" t="str">
        <f>IFERROR(10^(DiaB[[#This Row],[LAT]]/10),"")</f>
        <v/>
      </c>
      <c r="AN38" s="2">
        <f>Resultats!C$22</f>
        <v>30</v>
      </c>
      <c r="AO38" s="2">
        <f>Resultats!E$22</f>
        <v>3</v>
      </c>
      <c r="AP38" s="2">
        <v>21</v>
      </c>
      <c r="AQ38" s="2">
        <v>33</v>
      </c>
      <c r="AR38" s="2" t="str">
        <f>CONCATENATE(VespreB[[#This Row],[Dia]],VespreB[[#This Row],[Mes]],VespreB[[#This Row],[Hora]],VespreB[[#This Row],[Min]])</f>
        <v>3032133</v>
      </c>
      <c r="AS38" s="2" t="str">
        <f>CONCATENATE(TEXT(VespreB[[#This Row],[Hora]],"00"),":",TEXT(VespreB[[#This Row],[Min]],"00"))</f>
        <v>21:33</v>
      </c>
      <c r="AT38" s="2" t="str">
        <f>IFERROR(VLOOKUP(VespreB[[#This Row],[CONCATENA]],Dades[[#All],[Columna1]:[LAT]],3,FALSE),"")</f>
        <v/>
      </c>
      <c r="AU38" s="4" t="str">
        <f>IFERROR(10^(VespreB[[#This Row],[LAT]]/10),"")</f>
        <v/>
      </c>
      <c r="AW38" s="4">
        <f>Resultats!C$22</f>
        <v>30</v>
      </c>
      <c r="AX38" s="4">
        <f>Resultats!E$22</f>
        <v>3</v>
      </c>
      <c r="AY38" s="4">
        <v>23</v>
      </c>
      <c r="AZ38" s="4">
        <v>33</v>
      </c>
      <c r="BA38" s="4" t="str">
        <f>CONCATENATE(NitB[[#This Row],[Dia]],NitB[[#This Row],[Mes]],NitB[[#This Row],[Hora]],NitB[[#This Row],[Min]])</f>
        <v>3032333</v>
      </c>
      <c r="BB38" s="4" t="str">
        <f>CONCATENATE(TEXT(NitB[[#This Row],[Hora]],"00"),":",TEXT(NitB[[#This Row],[Min]],"00"))</f>
        <v>23:33</v>
      </c>
      <c r="BC38" s="4" t="str">
        <f>IFERROR(VLOOKUP(NitB[[#This Row],[CONCATENA]],Dades[[#All],[Columna1]:[LAT]],3,FALSE),"")</f>
        <v/>
      </c>
      <c r="BD38" s="12" t="str">
        <f>IFERROR(10^(NitB[[#This Row],[LAT]]/10),"")</f>
        <v/>
      </c>
      <c r="BF38" s="1">
        <f>Resultats!C$37</f>
        <v>30</v>
      </c>
      <c r="BG38" s="1">
        <f>Resultats!E$37</f>
        <v>3</v>
      </c>
      <c r="BH38" s="1">
        <v>7</v>
      </c>
      <c r="BI38" s="1">
        <v>33</v>
      </c>
      <c r="BJ38" s="1" t="str">
        <f>CONCATENATE(DiaC[[#This Row],[Dia]],DiaC[[#This Row],[Mes]],DiaC[[#This Row],[Hora]],DiaC[[#This Row],[Min]])</f>
        <v>303733</v>
      </c>
      <c r="BK38" s="1" t="str">
        <f>CONCATENATE(TEXT(DiaC[[#This Row],[Hora]],"00"),":",TEXT(DiaC[[#This Row],[Min]],"00"))</f>
        <v>07:33</v>
      </c>
      <c r="BL38" s="1" t="str">
        <f>IFERROR(VLOOKUP(DiaC[[#This Row],[CONCATENA]],Dades[[#All],[Columna1]:[LAT]],3,FALSE),"")</f>
        <v/>
      </c>
      <c r="BM38" s="1" t="str">
        <f>IFERROR(10^(DiaC[[#This Row],[LAT]]/10),"")</f>
        <v/>
      </c>
      <c r="BO38" s="2">
        <f>Resultats!C$37</f>
        <v>30</v>
      </c>
      <c r="BP38" s="2">
        <f>Resultats!E$37</f>
        <v>3</v>
      </c>
      <c r="BQ38" s="2">
        <v>21</v>
      </c>
      <c r="BR38" s="2">
        <v>33</v>
      </c>
      <c r="BS38" s="2" t="str">
        <f>CONCATENATE(VespreC[[#This Row],[Dia]],VespreC[[#This Row],[Mes]],VespreC[[#This Row],[Hora]],VespreC[[#This Row],[Min]])</f>
        <v>3032133</v>
      </c>
      <c r="BT38" s="2" t="str">
        <f>CONCATENATE(TEXT(VespreC[[#This Row],[Hora]],"00"),":",TEXT(VespreC[[#This Row],[Min]],"00"))</f>
        <v>21:33</v>
      </c>
      <c r="BU38" s="2" t="str">
        <f>IFERROR(VLOOKUP(VespreC[[#This Row],[CONCATENA]],Dades[[#All],[Columna1]:[LAT]],3,FALSE),"")</f>
        <v/>
      </c>
      <c r="BV38" s="4" t="str">
        <f>IFERROR(10^(VespreC[[#This Row],[LAT]]/10),"")</f>
        <v/>
      </c>
      <c r="BX38" s="4">
        <f>Resultats!C$37</f>
        <v>30</v>
      </c>
      <c r="BY38" s="4">
        <f>Resultats!E$37</f>
        <v>3</v>
      </c>
      <c r="BZ38" s="4">
        <v>23</v>
      </c>
      <c r="CA38" s="4">
        <v>33</v>
      </c>
      <c r="CB38" s="4" t="str">
        <f>CONCATENATE(NitC[[#This Row],[Dia]],NitC[[#This Row],[Mes]],NitC[[#This Row],[Hora]],NitC[[#This Row],[Min]])</f>
        <v>3032333</v>
      </c>
      <c r="CC38" s="4" t="str">
        <f>CONCATENATE(TEXT(NitC[[#This Row],[Hora]],"00"),":",TEXT(NitC[[#This Row],[Min]],"00"))</f>
        <v>23:33</v>
      </c>
      <c r="CD38" s="4" t="str">
        <f>IFERROR(VLOOKUP(NitC[[#This Row],[CONCATENA]],Dades[[#All],[Columna1]:[LAT]],3,FALSE),"")</f>
        <v/>
      </c>
      <c r="CE38" s="12" t="str">
        <f>IFERROR(10^(NitC[[#This Row],[LAT]]/10),"")</f>
        <v/>
      </c>
    </row>
    <row r="39" spans="4:83" x14ac:dyDescent="0.35">
      <c r="D39" s="1">
        <f>Resultats!C$7</f>
        <v>30</v>
      </c>
      <c r="E39" s="1">
        <f>Resultats!E$7</f>
        <v>3</v>
      </c>
      <c r="F39" s="1">
        <v>7</v>
      </c>
      <c r="G39" s="1">
        <v>34</v>
      </c>
      <c r="H39" s="1" t="str">
        <f>CONCATENATE(DiaA[[#This Row],[Dia]],DiaA[[#This Row],[Mes]],DiaA[[#This Row],[Hora]],DiaA[[#This Row],[Min]])</f>
        <v>303734</v>
      </c>
      <c r="I39" s="1" t="str">
        <f>CONCATENATE(TEXT(DiaA[[#This Row],[Hora]],"00"),":",TEXT(DiaA[[#This Row],[Min]],"00"))</f>
        <v>07:34</v>
      </c>
      <c r="J39" s="1" t="str">
        <f>IFERROR(VLOOKUP(DiaA[[#This Row],[CONCATENA]],Dades[[#All],[Columna1]:[LAT]],3,FALSE),"")</f>
        <v/>
      </c>
      <c r="K39" s="1" t="str">
        <f>IFERROR(10^(DiaA[[#This Row],[LAT]]/10),"")</f>
        <v/>
      </c>
      <c r="M39" s="2">
        <f>Resultats!C$7</f>
        <v>30</v>
      </c>
      <c r="N39" s="2">
        <f>Resultats!E$7</f>
        <v>3</v>
      </c>
      <c r="O39" s="2">
        <v>21</v>
      </c>
      <c r="P39" s="2">
        <v>34</v>
      </c>
      <c r="Q39" s="2" t="str">
        <f>CONCATENATE(VespreA[[#This Row],[Dia]],VespreA[[#This Row],[Mes]],VespreA[[#This Row],[Hora]],VespreA[[#This Row],[Min]])</f>
        <v>3032134</v>
      </c>
      <c r="R39" s="2" t="str">
        <f>CONCATENATE(TEXT(VespreA[[#This Row],[Hora]],"00"),":",TEXT(VespreA[[#This Row],[Min]],"00"))</f>
        <v>21:34</v>
      </c>
      <c r="S39" s="2" t="str">
        <f>IFERROR(VLOOKUP(VespreA[[#This Row],[CONCATENA]],Dades[[#All],[Columna1]:[LAT]],3,FALSE),"")</f>
        <v/>
      </c>
      <c r="T39" s="4" t="str">
        <f>IFERROR(10^(VespreA[[#This Row],[LAT]]/10),"")</f>
        <v/>
      </c>
      <c r="V39" s="4">
        <f>Resultats!C$7</f>
        <v>30</v>
      </c>
      <c r="W39" s="4">
        <f>Resultats!E$7</f>
        <v>3</v>
      </c>
      <c r="X39" s="4">
        <v>23</v>
      </c>
      <c r="Y39" s="4">
        <v>34</v>
      </c>
      <c r="Z39" s="4" t="str">
        <f>CONCATENATE(NitA[[#This Row],[Dia]],NitA[[#This Row],[Mes]],NitA[[#This Row],[Hora]],NitA[[#This Row],[Min]])</f>
        <v>3032334</v>
      </c>
      <c r="AA39" s="4" t="str">
        <f>CONCATENATE(TEXT(NitA[[#This Row],[Hora]],"00"),":",TEXT(NitA[[#This Row],[Min]],"00"))</f>
        <v>23:34</v>
      </c>
      <c r="AB39" s="4" t="str">
        <f>IFERROR(VLOOKUP(NitA[[#This Row],[CONCATENA]],Dades[[#All],[Columna1]:[LAT]],3,FALSE),"")</f>
        <v/>
      </c>
      <c r="AC39" s="12" t="str">
        <f>IFERROR(10^(NitA[[#This Row],[LAT]]/10),"")</f>
        <v/>
      </c>
      <c r="AE39" s="1">
        <f>Resultats!C$22</f>
        <v>30</v>
      </c>
      <c r="AF39" s="1">
        <f>Resultats!E$22</f>
        <v>3</v>
      </c>
      <c r="AG39" s="1">
        <v>7</v>
      </c>
      <c r="AH39" s="1">
        <v>34</v>
      </c>
      <c r="AI39" s="1" t="str">
        <f>CONCATENATE(DiaB[[#This Row],[Dia]],DiaB[[#This Row],[Mes]],DiaB[[#This Row],[Hora]],DiaB[[#This Row],[Min]])</f>
        <v>303734</v>
      </c>
      <c r="AJ39" s="1" t="str">
        <f>CONCATENATE(TEXT(DiaB[[#This Row],[Hora]],"00"),":",TEXT(DiaB[[#This Row],[Min]],"00"))</f>
        <v>07:34</v>
      </c>
      <c r="AK39" s="1" t="str">
        <f>IFERROR(VLOOKUP(DiaB[[#This Row],[CONCATENA]],Dades[[#All],[Columna1]:[LAT]],3,FALSE),"")</f>
        <v/>
      </c>
      <c r="AL39" s="1" t="str">
        <f>IFERROR(10^(DiaB[[#This Row],[LAT]]/10),"")</f>
        <v/>
      </c>
      <c r="AN39" s="2">
        <f>Resultats!C$22</f>
        <v>30</v>
      </c>
      <c r="AO39" s="2">
        <f>Resultats!E$22</f>
        <v>3</v>
      </c>
      <c r="AP39" s="2">
        <v>21</v>
      </c>
      <c r="AQ39" s="2">
        <v>34</v>
      </c>
      <c r="AR39" s="2" t="str">
        <f>CONCATENATE(VespreB[[#This Row],[Dia]],VespreB[[#This Row],[Mes]],VespreB[[#This Row],[Hora]],VespreB[[#This Row],[Min]])</f>
        <v>3032134</v>
      </c>
      <c r="AS39" s="2" t="str">
        <f>CONCATENATE(TEXT(VespreB[[#This Row],[Hora]],"00"),":",TEXT(VespreB[[#This Row],[Min]],"00"))</f>
        <v>21:34</v>
      </c>
      <c r="AT39" s="2" t="str">
        <f>IFERROR(VLOOKUP(VespreB[[#This Row],[CONCATENA]],Dades[[#All],[Columna1]:[LAT]],3,FALSE),"")</f>
        <v/>
      </c>
      <c r="AU39" s="4" t="str">
        <f>IFERROR(10^(VespreB[[#This Row],[LAT]]/10),"")</f>
        <v/>
      </c>
      <c r="AW39" s="4">
        <f>Resultats!C$22</f>
        <v>30</v>
      </c>
      <c r="AX39" s="4">
        <f>Resultats!E$22</f>
        <v>3</v>
      </c>
      <c r="AY39" s="4">
        <v>23</v>
      </c>
      <c r="AZ39" s="4">
        <v>34</v>
      </c>
      <c r="BA39" s="4" t="str">
        <f>CONCATENATE(NitB[[#This Row],[Dia]],NitB[[#This Row],[Mes]],NitB[[#This Row],[Hora]],NitB[[#This Row],[Min]])</f>
        <v>3032334</v>
      </c>
      <c r="BB39" s="4" t="str">
        <f>CONCATENATE(TEXT(NitB[[#This Row],[Hora]],"00"),":",TEXT(NitB[[#This Row],[Min]],"00"))</f>
        <v>23:34</v>
      </c>
      <c r="BC39" s="4" t="str">
        <f>IFERROR(VLOOKUP(NitB[[#This Row],[CONCATENA]],Dades[[#All],[Columna1]:[LAT]],3,FALSE),"")</f>
        <v/>
      </c>
      <c r="BD39" s="12" t="str">
        <f>IFERROR(10^(NitB[[#This Row],[LAT]]/10),"")</f>
        <v/>
      </c>
      <c r="BF39" s="1">
        <f>Resultats!C$37</f>
        <v>30</v>
      </c>
      <c r="BG39" s="1">
        <f>Resultats!E$37</f>
        <v>3</v>
      </c>
      <c r="BH39" s="1">
        <v>7</v>
      </c>
      <c r="BI39" s="1">
        <v>34</v>
      </c>
      <c r="BJ39" s="1" t="str">
        <f>CONCATENATE(DiaC[[#This Row],[Dia]],DiaC[[#This Row],[Mes]],DiaC[[#This Row],[Hora]],DiaC[[#This Row],[Min]])</f>
        <v>303734</v>
      </c>
      <c r="BK39" s="1" t="str">
        <f>CONCATENATE(TEXT(DiaC[[#This Row],[Hora]],"00"),":",TEXT(DiaC[[#This Row],[Min]],"00"))</f>
        <v>07:34</v>
      </c>
      <c r="BL39" s="1" t="str">
        <f>IFERROR(VLOOKUP(DiaC[[#This Row],[CONCATENA]],Dades[[#All],[Columna1]:[LAT]],3,FALSE),"")</f>
        <v/>
      </c>
      <c r="BM39" s="1" t="str">
        <f>IFERROR(10^(DiaC[[#This Row],[LAT]]/10),"")</f>
        <v/>
      </c>
      <c r="BO39" s="2">
        <f>Resultats!C$37</f>
        <v>30</v>
      </c>
      <c r="BP39" s="2">
        <f>Resultats!E$37</f>
        <v>3</v>
      </c>
      <c r="BQ39" s="2">
        <v>21</v>
      </c>
      <c r="BR39" s="2">
        <v>34</v>
      </c>
      <c r="BS39" s="2" t="str">
        <f>CONCATENATE(VespreC[[#This Row],[Dia]],VespreC[[#This Row],[Mes]],VespreC[[#This Row],[Hora]],VespreC[[#This Row],[Min]])</f>
        <v>3032134</v>
      </c>
      <c r="BT39" s="2" t="str">
        <f>CONCATENATE(TEXT(VespreC[[#This Row],[Hora]],"00"),":",TEXT(VespreC[[#This Row],[Min]],"00"))</f>
        <v>21:34</v>
      </c>
      <c r="BU39" s="2" t="str">
        <f>IFERROR(VLOOKUP(VespreC[[#This Row],[CONCATENA]],Dades[[#All],[Columna1]:[LAT]],3,FALSE),"")</f>
        <v/>
      </c>
      <c r="BV39" s="4" t="str">
        <f>IFERROR(10^(VespreC[[#This Row],[LAT]]/10),"")</f>
        <v/>
      </c>
      <c r="BX39" s="4">
        <f>Resultats!C$37</f>
        <v>30</v>
      </c>
      <c r="BY39" s="4">
        <f>Resultats!E$37</f>
        <v>3</v>
      </c>
      <c r="BZ39" s="4">
        <v>23</v>
      </c>
      <c r="CA39" s="4">
        <v>34</v>
      </c>
      <c r="CB39" s="4" t="str">
        <f>CONCATENATE(NitC[[#This Row],[Dia]],NitC[[#This Row],[Mes]],NitC[[#This Row],[Hora]],NitC[[#This Row],[Min]])</f>
        <v>3032334</v>
      </c>
      <c r="CC39" s="4" t="str">
        <f>CONCATENATE(TEXT(NitC[[#This Row],[Hora]],"00"),":",TEXT(NitC[[#This Row],[Min]],"00"))</f>
        <v>23:34</v>
      </c>
      <c r="CD39" s="4" t="str">
        <f>IFERROR(VLOOKUP(NitC[[#This Row],[CONCATENA]],Dades[[#All],[Columna1]:[LAT]],3,FALSE),"")</f>
        <v/>
      </c>
      <c r="CE39" s="12" t="str">
        <f>IFERROR(10^(NitC[[#This Row],[LAT]]/10),"")</f>
        <v/>
      </c>
    </row>
    <row r="40" spans="4:83" x14ac:dyDescent="0.35">
      <c r="D40" s="1">
        <f>Resultats!C$7</f>
        <v>30</v>
      </c>
      <c r="E40" s="1">
        <f>Resultats!E$7</f>
        <v>3</v>
      </c>
      <c r="F40" s="1">
        <v>7</v>
      </c>
      <c r="G40" s="1">
        <v>35</v>
      </c>
      <c r="H40" s="1" t="str">
        <f>CONCATENATE(DiaA[[#This Row],[Dia]],DiaA[[#This Row],[Mes]],DiaA[[#This Row],[Hora]],DiaA[[#This Row],[Min]])</f>
        <v>303735</v>
      </c>
      <c r="I40" s="1" t="str">
        <f>CONCATENATE(TEXT(DiaA[[#This Row],[Hora]],"00"),":",TEXT(DiaA[[#This Row],[Min]],"00"))</f>
        <v>07:35</v>
      </c>
      <c r="J40" s="1" t="str">
        <f>IFERROR(VLOOKUP(DiaA[[#This Row],[CONCATENA]],Dades[[#All],[Columna1]:[LAT]],3,FALSE),"")</f>
        <v/>
      </c>
      <c r="K40" s="1" t="str">
        <f>IFERROR(10^(DiaA[[#This Row],[LAT]]/10),"")</f>
        <v/>
      </c>
      <c r="M40" s="2">
        <f>Resultats!C$7</f>
        <v>30</v>
      </c>
      <c r="N40" s="2">
        <f>Resultats!E$7</f>
        <v>3</v>
      </c>
      <c r="O40" s="2">
        <v>21</v>
      </c>
      <c r="P40" s="2">
        <v>35</v>
      </c>
      <c r="Q40" s="2" t="str">
        <f>CONCATENATE(VespreA[[#This Row],[Dia]],VespreA[[#This Row],[Mes]],VespreA[[#This Row],[Hora]],VespreA[[#This Row],[Min]])</f>
        <v>3032135</v>
      </c>
      <c r="R40" s="2" t="str">
        <f>CONCATENATE(TEXT(VespreA[[#This Row],[Hora]],"00"),":",TEXT(VespreA[[#This Row],[Min]],"00"))</f>
        <v>21:35</v>
      </c>
      <c r="S40" s="2" t="str">
        <f>IFERROR(VLOOKUP(VespreA[[#This Row],[CONCATENA]],Dades[[#All],[Columna1]:[LAT]],3,FALSE),"")</f>
        <v/>
      </c>
      <c r="T40" s="4" t="str">
        <f>IFERROR(10^(VespreA[[#This Row],[LAT]]/10),"")</f>
        <v/>
      </c>
      <c r="V40" s="4">
        <f>Resultats!C$7</f>
        <v>30</v>
      </c>
      <c r="W40" s="4">
        <f>Resultats!E$7</f>
        <v>3</v>
      </c>
      <c r="X40" s="4">
        <v>23</v>
      </c>
      <c r="Y40" s="4">
        <v>35</v>
      </c>
      <c r="Z40" s="4" t="str">
        <f>CONCATENATE(NitA[[#This Row],[Dia]],NitA[[#This Row],[Mes]],NitA[[#This Row],[Hora]],NitA[[#This Row],[Min]])</f>
        <v>3032335</v>
      </c>
      <c r="AA40" s="4" t="str">
        <f>CONCATENATE(TEXT(NitA[[#This Row],[Hora]],"00"),":",TEXT(NitA[[#This Row],[Min]],"00"))</f>
        <v>23:35</v>
      </c>
      <c r="AB40" s="4" t="str">
        <f>IFERROR(VLOOKUP(NitA[[#This Row],[CONCATENA]],Dades[[#All],[Columna1]:[LAT]],3,FALSE),"")</f>
        <v/>
      </c>
      <c r="AC40" s="12" t="str">
        <f>IFERROR(10^(NitA[[#This Row],[LAT]]/10),"")</f>
        <v/>
      </c>
      <c r="AE40" s="1">
        <f>Resultats!C$22</f>
        <v>30</v>
      </c>
      <c r="AF40" s="1">
        <f>Resultats!E$22</f>
        <v>3</v>
      </c>
      <c r="AG40" s="1">
        <v>7</v>
      </c>
      <c r="AH40" s="1">
        <v>35</v>
      </c>
      <c r="AI40" s="1" t="str">
        <f>CONCATENATE(DiaB[[#This Row],[Dia]],DiaB[[#This Row],[Mes]],DiaB[[#This Row],[Hora]],DiaB[[#This Row],[Min]])</f>
        <v>303735</v>
      </c>
      <c r="AJ40" s="1" t="str">
        <f>CONCATENATE(TEXT(DiaB[[#This Row],[Hora]],"00"),":",TEXT(DiaB[[#This Row],[Min]],"00"))</f>
        <v>07:35</v>
      </c>
      <c r="AK40" s="1" t="str">
        <f>IFERROR(VLOOKUP(DiaB[[#This Row],[CONCATENA]],Dades[[#All],[Columna1]:[LAT]],3,FALSE),"")</f>
        <v/>
      </c>
      <c r="AL40" s="1" t="str">
        <f>IFERROR(10^(DiaB[[#This Row],[LAT]]/10),"")</f>
        <v/>
      </c>
      <c r="AN40" s="2">
        <f>Resultats!C$22</f>
        <v>30</v>
      </c>
      <c r="AO40" s="2">
        <f>Resultats!E$22</f>
        <v>3</v>
      </c>
      <c r="AP40" s="2">
        <v>21</v>
      </c>
      <c r="AQ40" s="2">
        <v>35</v>
      </c>
      <c r="AR40" s="2" t="str">
        <f>CONCATENATE(VespreB[[#This Row],[Dia]],VespreB[[#This Row],[Mes]],VespreB[[#This Row],[Hora]],VespreB[[#This Row],[Min]])</f>
        <v>3032135</v>
      </c>
      <c r="AS40" s="2" t="str">
        <f>CONCATENATE(TEXT(VespreB[[#This Row],[Hora]],"00"),":",TEXT(VespreB[[#This Row],[Min]],"00"))</f>
        <v>21:35</v>
      </c>
      <c r="AT40" s="2" t="str">
        <f>IFERROR(VLOOKUP(VespreB[[#This Row],[CONCATENA]],Dades[[#All],[Columna1]:[LAT]],3,FALSE),"")</f>
        <v/>
      </c>
      <c r="AU40" s="4" t="str">
        <f>IFERROR(10^(VespreB[[#This Row],[LAT]]/10),"")</f>
        <v/>
      </c>
      <c r="AW40" s="4">
        <f>Resultats!C$22</f>
        <v>30</v>
      </c>
      <c r="AX40" s="4">
        <f>Resultats!E$22</f>
        <v>3</v>
      </c>
      <c r="AY40" s="4">
        <v>23</v>
      </c>
      <c r="AZ40" s="4">
        <v>35</v>
      </c>
      <c r="BA40" s="4" t="str">
        <f>CONCATENATE(NitB[[#This Row],[Dia]],NitB[[#This Row],[Mes]],NitB[[#This Row],[Hora]],NitB[[#This Row],[Min]])</f>
        <v>3032335</v>
      </c>
      <c r="BB40" s="4" t="str">
        <f>CONCATENATE(TEXT(NitB[[#This Row],[Hora]],"00"),":",TEXT(NitB[[#This Row],[Min]],"00"))</f>
        <v>23:35</v>
      </c>
      <c r="BC40" s="4" t="str">
        <f>IFERROR(VLOOKUP(NitB[[#This Row],[CONCATENA]],Dades[[#All],[Columna1]:[LAT]],3,FALSE),"")</f>
        <v/>
      </c>
      <c r="BD40" s="12" t="str">
        <f>IFERROR(10^(NitB[[#This Row],[LAT]]/10),"")</f>
        <v/>
      </c>
      <c r="BF40" s="1">
        <f>Resultats!C$37</f>
        <v>30</v>
      </c>
      <c r="BG40" s="1">
        <f>Resultats!E$37</f>
        <v>3</v>
      </c>
      <c r="BH40" s="1">
        <v>7</v>
      </c>
      <c r="BI40" s="1">
        <v>35</v>
      </c>
      <c r="BJ40" s="1" t="str">
        <f>CONCATENATE(DiaC[[#This Row],[Dia]],DiaC[[#This Row],[Mes]],DiaC[[#This Row],[Hora]],DiaC[[#This Row],[Min]])</f>
        <v>303735</v>
      </c>
      <c r="BK40" s="1" t="str">
        <f>CONCATENATE(TEXT(DiaC[[#This Row],[Hora]],"00"),":",TEXT(DiaC[[#This Row],[Min]],"00"))</f>
        <v>07:35</v>
      </c>
      <c r="BL40" s="1" t="str">
        <f>IFERROR(VLOOKUP(DiaC[[#This Row],[CONCATENA]],Dades[[#All],[Columna1]:[LAT]],3,FALSE),"")</f>
        <v/>
      </c>
      <c r="BM40" s="1" t="str">
        <f>IFERROR(10^(DiaC[[#This Row],[LAT]]/10),"")</f>
        <v/>
      </c>
      <c r="BO40" s="2">
        <f>Resultats!C$37</f>
        <v>30</v>
      </c>
      <c r="BP40" s="2">
        <f>Resultats!E$37</f>
        <v>3</v>
      </c>
      <c r="BQ40" s="2">
        <v>21</v>
      </c>
      <c r="BR40" s="2">
        <v>35</v>
      </c>
      <c r="BS40" s="2" t="str">
        <f>CONCATENATE(VespreC[[#This Row],[Dia]],VespreC[[#This Row],[Mes]],VespreC[[#This Row],[Hora]],VespreC[[#This Row],[Min]])</f>
        <v>3032135</v>
      </c>
      <c r="BT40" s="2" t="str">
        <f>CONCATENATE(TEXT(VespreC[[#This Row],[Hora]],"00"),":",TEXT(VespreC[[#This Row],[Min]],"00"))</f>
        <v>21:35</v>
      </c>
      <c r="BU40" s="2" t="str">
        <f>IFERROR(VLOOKUP(VespreC[[#This Row],[CONCATENA]],Dades[[#All],[Columna1]:[LAT]],3,FALSE),"")</f>
        <v/>
      </c>
      <c r="BV40" s="4" t="str">
        <f>IFERROR(10^(VespreC[[#This Row],[LAT]]/10),"")</f>
        <v/>
      </c>
      <c r="BX40" s="4">
        <f>Resultats!C$37</f>
        <v>30</v>
      </c>
      <c r="BY40" s="4">
        <f>Resultats!E$37</f>
        <v>3</v>
      </c>
      <c r="BZ40" s="4">
        <v>23</v>
      </c>
      <c r="CA40" s="4">
        <v>35</v>
      </c>
      <c r="CB40" s="4" t="str">
        <f>CONCATENATE(NitC[[#This Row],[Dia]],NitC[[#This Row],[Mes]],NitC[[#This Row],[Hora]],NitC[[#This Row],[Min]])</f>
        <v>3032335</v>
      </c>
      <c r="CC40" s="4" t="str">
        <f>CONCATENATE(TEXT(NitC[[#This Row],[Hora]],"00"),":",TEXT(NitC[[#This Row],[Min]],"00"))</f>
        <v>23:35</v>
      </c>
      <c r="CD40" s="4" t="str">
        <f>IFERROR(VLOOKUP(NitC[[#This Row],[CONCATENA]],Dades[[#All],[Columna1]:[LAT]],3,FALSE),"")</f>
        <v/>
      </c>
      <c r="CE40" s="12" t="str">
        <f>IFERROR(10^(NitC[[#This Row],[LAT]]/10),"")</f>
        <v/>
      </c>
    </row>
    <row r="41" spans="4:83" x14ac:dyDescent="0.35">
      <c r="D41" s="1">
        <f>Resultats!C$7</f>
        <v>30</v>
      </c>
      <c r="E41" s="1">
        <f>Resultats!E$7</f>
        <v>3</v>
      </c>
      <c r="F41" s="1">
        <v>7</v>
      </c>
      <c r="G41" s="1">
        <v>36</v>
      </c>
      <c r="H41" s="1" t="str">
        <f>CONCATENATE(DiaA[[#This Row],[Dia]],DiaA[[#This Row],[Mes]],DiaA[[#This Row],[Hora]],DiaA[[#This Row],[Min]])</f>
        <v>303736</v>
      </c>
      <c r="I41" s="1" t="str">
        <f>CONCATENATE(TEXT(DiaA[[#This Row],[Hora]],"00"),":",TEXT(DiaA[[#This Row],[Min]],"00"))</f>
        <v>07:36</v>
      </c>
      <c r="J41" s="1" t="str">
        <f>IFERROR(VLOOKUP(DiaA[[#This Row],[CONCATENA]],Dades[[#All],[Columna1]:[LAT]],3,FALSE),"")</f>
        <v/>
      </c>
      <c r="K41" s="1" t="str">
        <f>IFERROR(10^(DiaA[[#This Row],[LAT]]/10),"")</f>
        <v/>
      </c>
      <c r="M41" s="2">
        <f>Resultats!C$7</f>
        <v>30</v>
      </c>
      <c r="N41" s="2">
        <f>Resultats!E$7</f>
        <v>3</v>
      </c>
      <c r="O41" s="2">
        <v>21</v>
      </c>
      <c r="P41" s="2">
        <v>36</v>
      </c>
      <c r="Q41" s="2" t="str">
        <f>CONCATENATE(VespreA[[#This Row],[Dia]],VespreA[[#This Row],[Mes]],VespreA[[#This Row],[Hora]],VespreA[[#This Row],[Min]])</f>
        <v>3032136</v>
      </c>
      <c r="R41" s="2" t="str">
        <f>CONCATENATE(TEXT(VespreA[[#This Row],[Hora]],"00"),":",TEXT(VespreA[[#This Row],[Min]],"00"))</f>
        <v>21:36</v>
      </c>
      <c r="S41" s="2" t="str">
        <f>IFERROR(VLOOKUP(VespreA[[#This Row],[CONCATENA]],Dades[[#All],[Columna1]:[LAT]],3,FALSE),"")</f>
        <v/>
      </c>
      <c r="T41" s="4" t="str">
        <f>IFERROR(10^(VespreA[[#This Row],[LAT]]/10),"")</f>
        <v/>
      </c>
      <c r="V41" s="4">
        <f>Resultats!C$7</f>
        <v>30</v>
      </c>
      <c r="W41" s="4">
        <f>Resultats!E$7</f>
        <v>3</v>
      </c>
      <c r="X41" s="4">
        <v>23</v>
      </c>
      <c r="Y41" s="4">
        <v>36</v>
      </c>
      <c r="Z41" s="4" t="str">
        <f>CONCATENATE(NitA[[#This Row],[Dia]],NitA[[#This Row],[Mes]],NitA[[#This Row],[Hora]],NitA[[#This Row],[Min]])</f>
        <v>3032336</v>
      </c>
      <c r="AA41" s="4" t="str">
        <f>CONCATENATE(TEXT(NitA[[#This Row],[Hora]],"00"),":",TEXT(NitA[[#This Row],[Min]],"00"))</f>
        <v>23:36</v>
      </c>
      <c r="AB41" s="4" t="str">
        <f>IFERROR(VLOOKUP(NitA[[#This Row],[CONCATENA]],Dades[[#All],[Columna1]:[LAT]],3,FALSE),"")</f>
        <v/>
      </c>
      <c r="AC41" s="12" t="str">
        <f>IFERROR(10^(NitA[[#This Row],[LAT]]/10),"")</f>
        <v/>
      </c>
      <c r="AE41" s="1">
        <f>Resultats!C$22</f>
        <v>30</v>
      </c>
      <c r="AF41" s="1">
        <f>Resultats!E$22</f>
        <v>3</v>
      </c>
      <c r="AG41" s="1">
        <v>7</v>
      </c>
      <c r="AH41" s="1">
        <v>36</v>
      </c>
      <c r="AI41" s="1" t="str">
        <f>CONCATENATE(DiaB[[#This Row],[Dia]],DiaB[[#This Row],[Mes]],DiaB[[#This Row],[Hora]],DiaB[[#This Row],[Min]])</f>
        <v>303736</v>
      </c>
      <c r="AJ41" s="1" t="str">
        <f>CONCATENATE(TEXT(DiaB[[#This Row],[Hora]],"00"),":",TEXT(DiaB[[#This Row],[Min]],"00"))</f>
        <v>07:36</v>
      </c>
      <c r="AK41" s="1" t="str">
        <f>IFERROR(VLOOKUP(DiaB[[#This Row],[CONCATENA]],Dades[[#All],[Columna1]:[LAT]],3,FALSE),"")</f>
        <v/>
      </c>
      <c r="AL41" s="1" t="str">
        <f>IFERROR(10^(DiaB[[#This Row],[LAT]]/10),"")</f>
        <v/>
      </c>
      <c r="AN41" s="2">
        <f>Resultats!C$22</f>
        <v>30</v>
      </c>
      <c r="AO41" s="2">
        <f>Resultats!E$22</f>
        <v>3</v>
      </c>
      <c r="AP41" s="2">
        <v>21</v>
      </c>
      <c r="AQ41" s="2">
        <v>36</v>
      </c>
      <c r="AR41" s="2" t="str">
        <f>CONCATENATE(VespreB[[#This Row],[Dia]],VespreB[[#This Row],[Mes]],VespreB[[#This Row],[Hora]],VespreB[[#This Row],[Min]])</f>
        <v>3032136</v>
      </c>
      <c r="AS41" s="2" t="str">
        <f>CONCATENATE(TEXT(VespreB[[#This Row],[Hora]],"00"),":",TEXT(VespreB[[#This Row],[Min]],"00"))</f>
        <v>21:36</v>
      </c>
      <c r="AT41" s="2" t="str">
        <f>IFERROR(VLOOKUP(VespreB[[#This Row],[CONCATENA]],Dades[[#All],[Columna1]:[LAT]],3,FALSE),"")</f>
        <v/>
      </c>
      <c r="AU41" s="4" t="str">
        <f>IFERROR(10^(VespreB[[#This Row],[LAT]]/10),"")</f>
        <v/>
      </c>
      <c r="AW41" s="4">
        <f>Resultats!C$22</f>
        <v>30</v>
      </c>
      <c r="AX41" s="4">
        <f>Resultats!E$22</f>
        <v>3</v>
      </c>
      <c r="AY41" s="4">
        <v>23</v>
      </c>
      <c r="AZ41" s="4">
        <v>36</v>
      </c>
      <c r="BA41" s="4" t="str">
        <f>CONCATENATE(NitB[[#This Row],[Dia]],NitB[[#This Row],[Mes]],NitB[[#This Row],[Hora]],NitB[[#This Row],[Min]])</f>
        <v>3032336</v>
      </c>
      <c r="BB41" s="4" t="str">
        <f>CONCATENATE(TEXT(NitB[[#This Row],[Hora]],"00"),":",TEXT(NitB[[#This Row],[Min]],"00"))</f>
        <v>23:36</v>
      </c>
      <c r="BC41" s="4" t="str">
        <f>IFERROR(VLOOKUP(NitB[[#This Row],[CONCATENA]],Dades[[#All],[Columna1]:[LAT]],3,FALSE),"")</f>
        <v/>
      </c>
      <c r="BD41" s="12" t="str">
        <f>IFERROR(10^(NitB[[#This Row],[LAT]]/10),"")</f>
        <v/>
      </c>
      <c r="BF41" s="1">
        <f>Resultats!C$37</f>
        <v>30</v>
      </c>
      <c r="BG41" s="1">
        <f>Resultats!E$37</f>
        <v>3</v>
      </c>
      <c r="BH41" s="1">
        <v>7</v>
      </c>
      <c r="BI41" s="1">
        <v>36</v>
      </c>
      <c r="BJ41" s="1" t="str">
        <f>CONCATENATE(DiaC[[#This Row],[Dia]],DiaC[[#This Row],[Mes]],DiaC[[#This Row],[Hora]],DiaC[[#This Row],[Min]])</f>
        <v>303736</v>
      </c>
      <c r="BK41" s="1" t="str">
        <f>CONCATENATE(TEXT(DiaC[[#This Row],[Hora]],"00"),":",TEXT(DiaC[[#This Row],[Min]],"00"))</f>
        <v>07:36</v>
      </c>
      <c r="BL41" s="1" t="str">
        <f>IFERROR(VLOOKUP(DiaC[[#This Row],[CONCATENA]],Dades[[#All],[Columna1]:[LAT]],3,FALSE),"")</f>
        <v/>
      </c>
      <c r="BM41" s="1" t="str">
        <f>IFERROR(10^(DiaC[[#This Row],[LAT]]/10),"")</f>
        <v/>
      </c>
      <c r="BO41" s="2">
        <f>Resultats!C$37</f>
        <v>30</v>
      </c>
      <c r="BP41" s="2">
        <f>Resultats!E$37</f>
        <v>3</v>
      </c>
      <c r="BQ41" s="2">
        <v>21</v>
      </c>
      <c r="BR41" s="2">
        <v>36</v>
      </c>
      <c r="BS41" s="2" t="str">
        <f>CONCATENATE(VespreC[[#This Row],[Dia]],VespreC[[#This Row],[Mes]],VespreC[[#This Row],[Hora]],VespreC[[#This Row],[Min]])</f>
        <v>3032136</v>
      </c>
      <c r="BT41" s="2" t="str">
        <f>CONCATENATE(TEXT(VespreC[[#This Row],[Hora]],"00"),":",TEXT(VespreC[[#This Row],[Min]],"00"))</f>
        <v>21:36</v>
      </c>
      <c r="BU41" s="2" t="str">
        <f>IFERROR(VLOOKUP(VespreC[[#This Row],[CONCATENA]],Dades[[#All],[Columna1]:[LAT]],3,FALSE),"")</f>
        <v/>
      </c>
      <c r="BV41" s="4" t="str">
        <f>IFERROR(10^(VespreC[[#This Row],[LAT]]/10),"")</f>
        <v/>
      </c>
      <c r="BX41" s="4">
        <f>Resultats!C$37</f>
        <v>30</v>
      </c>
      <c r="BY41" s="4">
        <f>Resultats!E$37</f>
        <v>3</v>
      </c>
      <c r="BZ41" s="4">
        <v>23</v>
      </c>
      <c r="CA41" s="4">
        <v>36</v>
      </c>
      <c r="CB41" s="4" t="str">
        <f>CONCATENATE(NitC[[#This Row],[Dia]],NitC[[#This Row],[Mes]],NitC[[#This Row],[Hora]],NitC[[#This Row],[Min]])</f>
        <v>3032336</v>
      </c>
      <c r="CC41" s="4" t="str">
        <f>CONCATENATE(TEXT(NitC[[#This Row],[Hora]],"00"),":",TEXT(NitC[[#This Row],[Min]],"00"))</f>
        <v>23:36</v>
      </c>
      <c r="CD41" s="4" t="str">
        <f>IFERROR(VLOOKUP(NitC[[#This Row],[CONCATENA]],Dades[[#All],[Columna1]:[LAT]],3,FALSE),"")</f>
        <v/>
      </c>
      <c r="CE41" s="12" t="str">
        <f>IFERROR(10^(NitC[[#This Row],[LAT]]/10),"")</f>
        <v/>
      </c>
    </row>
    <row r="42" spans="4:83" x14ac:dyDescent="0.35">
      <c r="D42" s="1">
        <f>Resultats!C$7</f>
        <v>30</v>
      </c>
      <c r="E42" s="1">
        <f>Resultats!E$7</f>
        <v>3</v>
      </c>
      <c r="F42" s="1">
        <v>7</v>
      </c>
      <c r="G42" s="1">
        <v>37</v>
      </c>
      <c r="H42" s="1" t="str">
        <f>CONCATENATE(DiaA[[#This Row],[Dia]],DiaA[[#This Row],[Mes]],DiaA[[#This Row],[Hora]],DiaA[[#This Row],[Min]])</f>
        <v>303737</v>
      </c>
      <c r="I42" s="1" t="str">
        <f>CONCATENATE(TEXT(DiaA[[#This Row],[Hora]],"00"),":",TEXT(DiaA[[#This Row],[Min]],"00"))</f>
        <v>07:37</v>
      </c>
      <c r="J42" s="1" t="str">
        <f>IFERROR(VLOOKUP(DiaA[[#This Row],[CONCATENA]],Dades[[#All],[Columna1]:[LAT]],3,FALSE),"")</f>
        <v/>
      </c>
      <c r="K42" s="1" t="str">
        <f>IFERROR(10^(DiaA[[#This Row],[LAT]]/10),"")</f>
        <v/>
      </c>
      <c r="M42" s="2">
        <f>Resultats!C$7</f>
        <v>30</v>
      </c>
      <c r="N42" s="2">
        <f>Resultats!E$7</f>
        <v>3</v>
      </c>
      <c r="O42" s="2">
        <v>21</v>
      </c>
      <c r="P42" s="2">
        <v>37</v>
      </c>
      <c r="Q42" s="2" t="str">
        <f>CONCATENATE(VespreA[[#This Row],[Dia]],VespreA[[#This Row],[Mes]],VespreA[[#This Row],[Hora]],VespreA[[#This Row],[Min]])</f>
        <v>3032137</v>
      </c>
      <c r="R42" s="2" t="str">
        <f>CONCATENATE(TEXT(VespreA[[#This Row],[Hora]],"00"),":",TEXT(VespreA[[#This Row],[Min]],"00"))</f>
        <v>21:37</v>
      </c>
      <c r="S42" s="2" t="str">
        <f>IFERROR(VLOOKUP(VespreA[[#This Row],[CONCATENA]],Dades[[#All],[Columna1]:[LAT]],3,FALSE),"")</f>
        <v/>
      </c>
      <c r="T42" s="4" t="str">
        <f>IFERROR(10^(VespreA[[#This Row],[LAT]]/10),"")</f>
        <v/>
      </c>
      <c r="V42" s="4">
        <f>Resultats!C$7</f>
        <v>30</v>
      </c>
      <c r="W42" s="4">
        <f>Resultats!E$7</f>
        <v>3</v>
      </c>
      <c r="X42" s="4">
        <v>23</v>
      </c>
      <c r="Y42" s="4">
        <v>37</v>
      </c>
      <c r="Z42" s="4" t="str">
        <f>CONCATENATE(NitA[[#This Row],[Dia]],NitA[[#This Row],[Mes]],NitA[[#This Row],[Hora]],NitA[[#This Row],[Min]])</f>
        <v>3032337</v>
      </c>
      <c r="AA42" s="4" t="str">
        <f>CONCATENATE(TEXT(NitA[[#This Row],[Hora]],"00"),":",TEXT(NitA[[#This Row],[Min]],"00"))</f>
        <v>23:37</v>
      </c>
      <c r="AB42" s="4" t="str">
        <f>IFERROR(VLOOKUP(NitA[[#This Row],[CONCATENA]],Dades[[#All],[Columna1]:[LAT]],3,FALSE),"")</f>
        <v/>
      </c>
      <c r="AC42" s="12" t="str">
        <f>IFERROR(10^(NitA[[#This Row],[LAT]]/10),"")</f>
        <v/>
      </c>
      <c r="AE42" s="1">
        <f>Resultats!C$22</f>
        <v>30</v>
      </c>
      <c r="AF42" s="1">
        <f>Resultats!E$22</f>
        <v>3</v>
      </c>
      <c r="AG42" s="1">
        <v>7</v>
      </c>
      <c r="AH42" s="1">
        <v>37</v>
      </c>
      <c r="AI42" s="1" t="str">
        <f>CONCATENATE(DiaB[[#This Row],[Dia]],DiaB[[#This Row],[Mes]],DiaB[[#This Row],[Hora]],DiaB[[#This Row],[Min]])</f>
        <v>303737</v>
      </c>
      <c r="AJ42" s="1" t="str">
        <f>CONCATENATE(TEXT(DiaB[[#This Row],[Hora]],"00"),":",TEXT(DiaB[[#This Row],[Min]],"00"))</f>
        <v>07:37</v>
      </c>
      <c r="AK42" s="1" t="str">
        <f>IFERROR(VLOOKUP(DiaB[[#This Row],[CONCATENA]],Dades[[#All],[Columna1]:[LAT]],3,FALSE),"")</f>
        <v/>
      </c>
      <c r="AL42" s="1" t="str">
        <f>IFERROR(10^(DiaB[[#This Row],[LAT]]/10),"")</f>
        <v/>
      </c>
      <c r="AN42" s="2">
        <f>Resultats!C$22</f>
        <v>30</v>
      </c>
      <c r="AO42" s="2">
        <f>Resultats!E$22</f>
        <v>3</v>
      </c>
      <c r="AP42" s="2">
        <v>21</v>
      </c>
      <c r="AQ42" s="2">
        <v>37</v>
      </c>
      <c r="AR42" s="2" t="str">
        <f>CONCATENATE(VespreB[[#This Row],[Dia]],VespreB[[#This Row],[Mes]],VespreB[[#This Row],[Hora]],VespreB[[#This Row],[Min]])</f>
        <v>3032137</v>
      </c>
      <c r="AS42" s="2" t="str">
        <f>CONCATENATE(TEXT(VespreB[[#This Row],[Hora]],"00"),":",TEXT(VespreB[[#This Row],[Min]],"00"))</f>
        <v>21:37</v>
      </c>
      <c r="AT42" s="2" t="str">
        <f>IFERROR(VLOOKUP(VespreB[[#This Row],[CONCATENA]],Dades[[#All],[Columna1]:[LAT]],3,FALSE),"")</f>
        <v/>
      </c>
      <c r="AU42" s="4" t="str">
        <f>IFERROR(10^(VespreB[[#This Row],[LAT]]/10),"")</f>
        <v/>
      </c>
      <c r="AW42" s="4">
        <f>Resultats!C$22</f>
        <v>30</v>
      </c>
      <c r="AX42" s="4">
        <f>Resultats!E$22</f>
        <v>3</v>
      </c>
      <c r="AY42" s="4">
        <v>23</v>
      </c>
      <c r="AZ42" s="4">
        <v>37</v>
      </c>
      <c r="BA42" s="4" t="str">
        <f>CONCATENATE(NitB[[#This Row],[Dia]],NitB[[#This Row],[Mes]],NitB[[#This Row],[Hora]],NitB[[#This Row],[Min]])</f>
        <v>3032337</v>
      </c>
      <c r="BB42" s="4" t="str">
        <f>CONCATENATE(TEXT(NitB[[#This Row],[Hora]],"00"),":",TEXT(NitB[[#This Row],[Min]],"00"))</f>
        <v>23:37</v>
      </c>
      <c r="BC42" s="4" t="str">
        <f>IFERROR(VLOOKUP(NitB[[#This Row],[CONCATENA]],Dades[[#All],[Columna1]:[LAT]],3,FALSE),"")</f>
        <v/>
      </c>
      <c r="BD42" s="12" t="str">
        <f>IFERROR(10^(NitB[[#This Row],[LAT]]/10),"")</f>
        <v/>
      </c>
      <c r="BF42" s="1">
        <f>Resultats!C$37</f>
        <v>30</v>
      </c>
      <c r="BG42" s="1">
        <f>Resultats!E$37</f>
        <v>3</v>
      </c>
      <c r="BH42" s="1">
        <v>7</v>
      </c>
      <c r="BI42" s="1">
        <v>37</v>
      </c>
      <c r="BJ42" s="1" t="str">
        <f>CONCATENATE(DiaC[[#This Row],[Dia]],DiaC[[#This Row],[Mes]],DiaC[[#This Row],[Hora]],DiaC[[#This Row],[Min]])</f>
        <v>303737</v>
      </c>
      <c r="BK42" s="1" t="str">
        <f>CONCATENATE(TEXT(DiaC[[#This Row],[Hora]],"00"),":",TEXT(DiaC[[#This Row],[Min]],"00"))</f>
        <v>07:37</v>
      </c>
      <c r="BL42" s="1" t="str">
        <f>IFERROR(VLOOKUP(DiaC[[#This Row],[CONCATENA]],Dades[[#All],[Columna1]:[LAT]],3,FALSE),"")</f>
        <v/>
      </c>
      <c r="BM42" s="1" t="str">
        <f>IFERROR(10^(DiaC[[#This Row],[LAT]]/10),"")</f>
        <v/>
      </c>
      <c r="BO42" s="2">
        <f>Resultats!C$37</f>
        <v>30</v>
      </c>
      <c r="BP42" s="2">
        <f>Resultats!E$37</f>
        <v>3</v>
      </c>
      <c r="BQ42" s="2">
        <v>21</v>
      </c>
      <c r="BR42" s="2">
        <v>37</v>
      </c>
      <c r="BS42" s="2" t="str">
        <f>CONCATENATE(VespreC[[#This Row],[Dia]],VespreC[[#This Row],[Mes]],VespreC[[#This Row],[Hora]],VespreC[[#This Row],[Min]])</f>
        <v>3032137</v>
      </c>
      <c r="BT42" s="2" t="str">
        <f>CONCATENATE(TEXT(VespreC[[#This Row],[Hora]],"00"),":",TEXT(VespreC[[#This Row],[Min]],"00"))</f>
        <v>21:37</v>
      </c>
      <c r="BU42" s="2" t="str">
        <f>IFERROR(VLOOKUP(VespreC[[#This Row],[CONCATENA]],Dades[[#All],[Columna1]:[LAT]],3,FALSE),"")</f>
        <v/>
      </c>
      <c r="BV42" s="4" t="str">
        <f>IFERROR(10^(VespreC[[#This Row],[LAT]]/10),"")</f>
        <v/>
      </c>
      <c r="BX42" s="4">
        <f>Resultats!C$37</f>
        <v>30</v>
      </c>
      <c r="BY42" s="4">
        <f>Resultats!E$37</f>
        <v>3</v>
      </c>
      <c r="BZ42" s="4">
        <v>23</v>
      </c>
      <c r="CA42" s="4">
        <v>37</v>
      </c>
      <c r="CB42" s="4" t="str">
        <f>CONCATENATE(NitC[[#This Row],[Dia]],NitC[[#This Row],[Mes]],NitC[[#This Row],[Hora]],NitC[[#This Row],[Min]])</f>
        <v>3032337</v>
      </c>
      <c r="CC42" s="4" t="str">
        <f>CONCATENATE(TEXT(NitC[[#This Row],[Hora]],"00"),":",TEXT(NitC[[#This Row],[Min]],"00"))</f>
        <v>23:37</v>
      </c>
      <c r="CD42" s="4" t="str">
        <f>IFERROR(VLOOKUP(NitC[[#This Row],[CONCATENA]],Dades[[#All],[Columna1]:[LAT]],3,FALSE),"")</f>
        <v/>
      </c>
      <c r="CE42" s="12" t="str">
        <f>IFERROR(10^(NitC[[#This Row],[LAT]]/10),"")</f>
        <v/>
      </c>
    </row>
    <row r="43" spans="4:83" x14ac:dyDescent="0.35">
      <c r="D43" s="1">
        <f>Resultats!C$7</f>
        <v>30</v>
      </c>
      <c r="E43" s="1">
        <f>Resultats!E$7</f>
        <v>3</v>
      </c>
      <c r="F43" s="1">
        <v>7</v>
      </c>
      <c r="G43" s="1">
        <v>38</v>
      </c>
      <c r="H43" s="1" t="str">
        <f>CONCATENATE(DiaA[[#This Row],[Dia]],DiaA[[#This Row],[Mes]],DiaA[[#This Row],[Hora]],DiaA[[#This Row],[Min]])</f>
        <v>303738</v>
      </c>
      <c r="I43" s="1" t="str">
        <f>CONCATENATE(TEXT(DiaA[[#This Row],[Hora]],"00"),":",TEXT(DiaA[[#This Row],[Min]],"00"))</f>
        <v>07:38</v>
      </c>
      <c r="J43" s="1" t="str">
        <f>IFERROR(VLOOKUP(DiaA[[#This Row],[CONCATENA]],Dades[[#All],[Columna1]:[LAT]],3,FALSE),"")</f>
        <v/>
      </c>
      <c r="K43" s="1" t="str">
        <f>IFERROR(10^(DiaA[[#This Row],[LAT]]/10),"")</f>
        <v/>
      </c>
      <c r="M43" s="2">
        <f>Resultats!C$7</f>
        <v>30</v>
      </c>
      <c r="N43" s="2">
        <f>Resultats!E$7</f>
        <v>3</v>
      </c>
      <c r="O43" s="2">
        <v>21</v>
      </c>
      <c r="P43" s="2">
        <v>38</v>
      </c>
      <c r="Q43" s="2" t="str">
        <f>CONCATENATE(VespreA[[#This Row],[Dia]],VespreA[[#This Row],[Mes]],VespreA[[#This Row],[Hora]],VespreA[[#This Row],[Min]])</f>
        <v>3032138</v>
      </c>
      <c r="R43" s="2" t="str">
        <f>CONCATENATE(TEXT(VespreA[[#This Row],[Hora]],"00"),":",TEXT(VespreA[[#This Row],[Min]],"00"))</f>
        <v>21:38</v>
      </c>
      <c r="S43" s="2" t="str">
        <f>IFERROR(VLOOKUP(VespreA[[#This Row],[CONCATENA]],Dades[[#All],[Columna1]:[LAT]],3,FALSE),"")</f>
        <v/>
      </c>
      <c r="T43" s="4" t="str">
        <f>IFERROR(10^(VespreA[[#This Row],[LAT]]/10),"")</f>
        <v/>
      </c>
      <c r="V43" s="4">
        <f>Resultats!C$7</f>
        <v>30</v>
      </c>
      <c r="W43" s="4">
        <f>Resultats!E$7</f>
        <v>3</v>
      </c>
      <c r="X43" s="4">
        <v>23</v>
      </c>
      <c r="Y43" s="4">
        <v>38</v>
      </c>
      <c r="Z43" s="4" t="str">
        <f>CONCATENATE(NitA[[#This Row],[Dia]],NitA[[#This Row],[Mes]],NitA[[#This Row],[Hora]],NitA[[#This Row],[Min]])</f>
        <v>3032338</v>
      </c>
      <c r="AA43" s="4" t="str">
        <f>CONCATENATE(TEXT(NitA[[#This Row],[Hora]],"00"),":",TEXT(NitA[[#This Row],[Min]],"00"))</f>
        <v>23:38</v>
      </c>
      <c r="AB43" s="4" t="str">
        <f>IFERROR(VLOOKUP(NitA[[#This Row],[CONCATENA]],Dades[[#All],[Columna1]:[LAT]],3,FALSE),"")</f>
        <v/>
      </c>
      <c r="AC43" s="12" t="str">
        <f>IFERROR(10^(NitA[[#This Row],[LAT]]/10),"")</f>
        <v/>
      </c>
      <c r="AE43" s="1">
        <f>Resultats!C$22</f>
        <v>30</v>
      </c>
      <c r="AF43" s="1">
        <f>Resultats!E$22</f>
        <v>3</v>
      </c>
      <c r="AG43" s="1">
        <v>7</v>
      </c>
      <c r="AH43" s="1">
        <v>38</v>
      </c>
      <c r="AI43" s="1" t="str">
        <f>CONCATENATE(DiaB[[#This Row],[Dia]],DiaB[[#This Row],[Mes]],DiaB[[#This Row],[Hora]],DiaB[[#This Row],[Min]])</f>
        <v>303738</v>
      </c>
      <c r="AJ43" s="1" t="str">
        <f>CONCATENATE(TEXT(DiaB[[#This Row],[Hora]],"00"),":",TEXT(DiaB[[#This Row],[Min]],"00"))</f>
        <v>07:38</v>
      </c>
      <c r="AK43" s="1" t="str">
        <f>IFERROR(VLOOKUP(DiaB[[#This Row],[CONCATENA]],Dades[[#All],[Columna1]:[LAT]],3,FALSE),"")</f>
        <v/>
      </c>
      <c r="AL43" s="1" t="str">
        <f>IFERROR(10^(DiaB[[#This Row],[LAT]]/10),"")</f>
        <v/>
      </c>
      <c r="AN43" s="2">
        <f>Resultats!C$22</f>
        <v>30</v>
      </c>
      <c r="AO43" s="2">
        <f>Resultats!E$22</f>
        <v>3</v>
      </c>
      <c r="AP43" s="2">
        <v>21</v>
      </c>
      <c r="AQ43" s="2">
        <v>38</v>
      </c>
      <c r="AR43" s="2" t="str">
        <f>CONCATENATE(VespreB[[#This Row],[Dia]],VespreB[[#This Row],[Mes]],VespreB[[#This Row],[Hora]],VespreB[[#This Row],[Min]])</f>
        <v>3032138</v>
      </c>
      <c r="AS43" s="2" t="str">
        <f>CONCATENATE(TEXT(VespreB[[#This Row],[Hora]],"00"),":",TEXT(VespreB[[#This Row],[Min]],"00"))</f>
        <v>21:38</v>
      </c>
      <c r="AT43" s="2" t="str">
        <f>IFERROR(VLOOKUP(VespreB[[#This Row],[CONCATENA]],Dades[[#All],[Columna1]:[LAT]],3,FALSE),"")</f>
        <v/>
      </c>
      <c r="AU43" s="4" t="str">
        <f>IFERROR(10^(VespreB[[#This Row],[LAT]]/10),"")</f>
        <v/>
      </c>
      <c r="AW43" s="4">
        <f>Resultats!C$22</f>
        <v>30</v>
      </c>
      <c r="AX43" s="4">
        <f>Resultats!E$22</f>
        <v>3</v>
      </c>
      <c r="AY43" s="4">
        <v>23</v>
      </c>
      <c r="AZ43" s="4">
        <v>38</v>
      </c>
      <c r="BA43" s="4" t="str">
        <f>CONCATENATE(NitB[[#This Row],[Dia]],NitB[[#This Row],[Mes]],NitB[[#This Row],[Hora]],NitB[[#This Row],[Min]])</f>
        <v>3032338</v>
      </c>
      <c r="BB43" s="4" t="str">
        <f>CONCATENATE(TEXT(NitB[[#This Row],[Hora]],"00"),":",TEXT(NitB[[#This Row],[Min]],"00"))</f>
        <v>23:38</v>
      </c>
      <c r="BC43" s="4" t="str">
        <f>IFERROR(VLOOKUP(NitB[[#This Row],[CONCATENA]],Dades[[#All],[Columna1]:[LAT]],3,FALSE),"")</f>
        <v/>
      </c>
      <c r="BD43" s="12" t="str">
        <f>IFERROR(10^(NitB[[#This Row],[LAT]]/10),"")</f>
        <v/>
      </c>
      <c r="BF43" s="1">
        <f>Resultats!C$37</f>
        <v>30</v>
      </c>
      <c r="BG43" s="1">
        <f>Resultats!E$37</f>
        <v>3</v>
      </c>
      <c r="BH43" s="1">
        <v>7</v>
      </c>
      <c r="BI43" s="1">
        <v>38</v>
      </c>
      <c r="BJ43" s="1" t="str">
        <f>CONCATENATE(DiaC[[#This Row],[Dia]],DiaC[[#This Row],[Mes]],DiaC[[#This Row],[Hora]],DiaC[[#This Row],[Min]])</f>
        <v>303738</v>
      </c>
      <c r="BK43" s="1" t="str">
        <f>CONCATENATE(TEXT(DiaC[[#This Row],[Hora]],"00"),":",TEXT(DiaC[[#This Row],[Min]],"00"))</f>
        <v>07:38</v>
      </c>
      <c r="BL43" s="1" t="str">
        <f>IFERROR(VLOOKUP(DiaC[[#This Row],[CONCATENA]],Dades[[#All],[Columna1]:[LAT]],3,FALSE),"")</f>
        <v/>
      </c>
      <c r="BM43" s="1" t="str">
        <f>IFERROR(10^(DiaC[[#This Row],[LAT]]/10),"")</f>
        <v/>
      </c>
      <c r="BO43" s="2">
        <f>Resultats!C$37</f>
        <v>30</v>
      </c>
      <c r="BP43" s="2">
        <f>Resultats!E$37</f>
        <v>3</v>
      </c>
      <c r="BQ43" s="2">
        <v>21</v>
      </c>
      <c r="BR43" s="2">
        <v>38</v>
      </c>
      <c r="BS43" s="2" t="str">
        <f>CONCATENATE(VespreC[[#This Row],[Dia]],VespreC[[#This Row],[Mes]],VespreC[[#This Row],[Hora]],VespreC[[#This Row],[Min]])</f>
        <v>3032138</v>
      </c>
      <c r="BT43" s="2" t="str">
        <f>CONCATENATE(TEXT(VespreC[[#This Row],[Hora]],"00"),":",TEXT(VespreC[[#This Row],[Min]],"00"))</f>
        <v>21:38</v>
      </c>
      <c r="BU43" s="2" t="str">
        <f>IFERROR(VLOOKUP(VespreC[[#This Row],[CONCATENA]],Dades[[#All],[Columna1]:[LAT]],3,FALSE),"")</f>
        <v/>
      </c>
      <c r="BV43" s="4" t="str">
        <f>IFERROR(10^(VespreC[[#This Row],[LAT]]/10),"")</f>
        <v/>
      </c>
      <c r="BX43" s="4">
        <f>Resultats!C$37</f>
        <v>30</v>
      </c>
      <c r="BY43" s="4">
        <f>Resultats!E$37</f>
        <v>3</v>
      </c>
      <c r="BZ43" s="4">
        <v>23</v>
      </c>
      <c r="CA43" s="4">
        <v>38</v>
      </c>
      <c r="CB43" s="4" t="str">
        <f>CONCATENATE(NitC[[#This Row],[Dia]],NitC[[#This Row],[Mes]],NitC[[#This Row],[Hora]],NitC[[#This Row],[Min]])</f>
        <v>3032338</v>
      </c>
      <c r="CC43" s="4" t="str">
        <f>CONCATENATE(TEXT(NitC[[#This Row],[Hora]],"00"),":",TEXT(NitC[[#This Row],[Min]],"00"))</f>
        <v>23:38</v>
      </c>
      <c r="CD43" s="4" t="str">
        <f>IFERROR(VLOOKUP(NitC[[#This Row],[CONCATENA]],Dades[[#All],[Columna1]:[LAT]],3,FALSE),"")</f>
        <v/>
      </c>
      <c r="CE43" s="12" t="str">
        <f>IFERROR(10^(NitC[[#This Row],[LAT]]/10),"")</f>
        <v/>
      </c>
    </row>
    <row r="44" spans="4:83" x14ac:dyDescent="0.35">
      <c r="D44" s="1">
        <f>Resultats!C$7</f>
        <v>30</v>
      </c>
      <c r="E44" s="1">
        <f>Resultats!E$7</f>
        <v>3</v>
      </c>
      <c r="F44" s="1">
        <v>7</v>
      </c>
      <c r="G44" s="1">
        <v>39</v>
      </c>
      <c r="H44" s="1" t="str">
        <f>CONCATENATE(DiaA[[#This Row],[Dia]],DiaA[[#This Row],[Mes]],DiaA[[#This Row],[Hora]],DiaA[[#This Row],[Min]])</f>
        <v>303739</v>
      </c>
      <c r="I44" s="1" t="str">
        <f>CONCATENATE(TEXT(DiaA[[#This Row],[Hora]],"00"),":",TEXT(DiaA[[#This Row],[Min]],"00"))</f>
        <v>07:39</v>
      </c>
      <c r="J44" s="1" t="str">
        <f>IFERROR(VLOOKUP(DiaA[[#This Row],[CONCATENA]],Dades[[#All],[Columna1]:[LAT]],3,FALSE),"")</f>
        <v/>
      </c>
      <c r="K44" s="1" t="str">
        <f>IFERROR(10^(DiaA[[#This Row],[LAT]]/10),"")</f>
        <v/>
      </c>
      <c r="M44" s="2">
        <f>Resultats!C$7</f>
        <v>30</v>
      </c>
      <c r="N44" s="2">
        <f>Resultats!E$7</f>
        <v>3</v>
      </c>
      <c r="O44" s="2">
        <v>21</v>
      </c>
      <c r="P44" s="2">
        <v>39</v>
      </c>
      <c r="Q44" s="2" t="str">
        <f>CONCATENATE(VespreA[[#This Row],[Dia]],VespreA[[#This Row],[Mes]],VespreA[[#This Row],[Hora]],VespreA[[#This Row],[Min]])</f>
        <v>3032139</v>
      </c>
      <c r="R44" s="2" t="str">
        <f>CONCATENATE(TEXT(VespreA[[#This Row],[Hora]],"00"),":",TEXT(VespreA[[#This Row],[Min]],"00"))</f>
        <v>21:39</v>
      </c>
      <c r="S44" s="2" t="str">
        <f>IFERROR(VLOOKUP(VespreA[[#This Row],[CONCATENA]],Dades[[#All],[Columna1]:[LAT]],3,FALSE),"")</f>
        <v/>
      </c>
      <c r="T44" s="4" t="str">
        <f>IFERROR(10^(VespreA[[#This Row],[LAT]]/10),"")</f>
        <v/>
      </c>
      <c r="V44" s="4">
        <f>Resultats!C$7</f>
        <v>30</v>
      </c>
      <c r="W44" s="4">
        <f>Resultats!E$7</f>
        <v>3</v>
      </c>
      <c r="X44" s="4">
        <v>23</v>
      </c>
      <c r="Y44" s="4">
        <v>39</v>
      </c>
      <c r="Z44" s="4" t="str">
        <f>CONCATENATE(NitA[[#This Row],[Dia]],NitA[[#This Row],[Mes]],NitA[[#This Row],[Hora]],NitA[[#This Row],[Min]])</f>
        <v>3032339</v>
      </c>
      <c r="AA44" s="4" t="str">
        <f>CONCATENATE(TEXT(NitA[[#This Row],[Hora]],"00"),":",TEXT(NitA[[#This Row],[Min]],"00"))</f>
        <v>23:39</v>
      </c>
      <c r="AB44" s="4" t="str">
        <f>IFERROR(VLOOKUP(NitA[[#This Row],[CONCATENA]],Dades[[#All],[Columna1]:[LAT]],3,FALSE),"")</f>
        <v/>
      </c>
      <c r="AC44" s="12" t="str">
        <f>IFERROR(10^(NitA[[#This Row],[LAT]]/10),"")</f>
        <v/>
      </c>
      <c r="AE44" s="1">
        <f>Resultats!C$22</f>
        <v>30</v>
      </c>
      <c r="AF44" s="1">
        <f>Resultats!E$22</f>
        <v>3</v>
      </c>
      <c r="AG44" s="1">
        <v>7</v>
      </c>
      <c r="AH44" s="1">
        <v>39</v>
      </c>
      <c r="AI44" s="1" t="str">
        <f>CONCATENATE(DiaB[[#This Row],[Dia]],DiaB[[#This Row],[Mes]],DiaB[[#This Row],[Hora]],DiaB[[#This Row],[Min]])</f>
        <v>303739</v>
      </c>
      <c r="AJ44" s="1" t="str">
        <f>CONCATENATE(TEXT(DiaB[[#This Row],[Hora]],"00"),":",TEXT(DiaB[[#This Row],[Min]],"00"))</f>
        <v>07:39</v>
      </c>
      <c r="AK44" s="1" t="str">
        <f>IFERROR(VLOOKUP(DiaB[[#This Row],[CONCATENA]],Dades[[#All],[Columna1]:[LAT]],3,FALSE),"")</f>
        <v/>
      </c>
      <c r="AL44" s="1" t="str">
        <f>IFERROR(10^(DiaB[[#This Row],[LAT]]/10),"")</f>
        <v/>
      </c>
      <c r="AN44" s="2">
        <f>Resultats!C$22</f>
        <v>30</v>
      </c>
      <c r="AO44" s="2">
        <f>Resultats!E$22</f>
        <v>3</v>
      </c>
      <c r="AP44" s="2">
        <v>21</v>
      </c>
      <c r="AQ44" s="2">
        <v>39</v>
      </c>
      <c r="AR44" s="2" t="str">
        <f>CONCATENATE(VespreB[[#This Row],[Dia]],VespreB[[#This Row],[Mes]],VespreB[[#This Row],[Hora]],VespreB[[#This Row],[Min]])</f>
        <v>3032139</v>
      </c>
      <c r="AS44" s="2" t="str">
        <f>CONCATENATE(TEXT(VespreB[[#This Row],[Hora]],"00"),":",TEXT(VespreB[[#This Row],[Min]],"00"))</f>
        <v>21:39</v>
      </c>
      <c r="AT44" s="2" t="str">
        <f>IFERROR(VLOOKUP(VespreB[[#This Row],[CONCATENA]],Dades[[#All],[Columna1]:[LAT]],3,FALSE),"")</f>
        <v/>
      </c>
      <c r="AU44" s="4" t="str">
        <f>IFERROR(10^(VespreB[[#This Row],[LAT]]/10),"")</f>
        <v/>
      </c>
      <c r="AW44" s="4">
        <f>Resultats!C$22</f>
        <v>30</v>
      </c>
      <c r="AX44" s="4">
        <f>Resultats!E$22</f>
        <v>3</v>
      </c>
      <c r="AY44" s="4">
        <v>23</v>
      </c>
      <c r="AZ44" s="4">
        <v>39</v>
      </c>
      <c r="BA44" s="4" t="str">
        <f>CONCATENATE(NitB[[#This Row],[Dia]],NitB[[#This Row],[Mes]],NitB[[#This Row],[Hora]],NitB[[#This Row],[Min]])</f>
        <v>3032339</v>
      </c>
      <c r="BB44" s="4" t="str">
        <f>CONCATENATE(TEXT(NitB[[#This Row],[Hora]],"00"),":",TEXT(NitB[[#This Row],[Min]],"00"))</f>
        <v>23:39</v>
      </c>
      <c r="BC44" s="4" t="str">
        <f>IFERROR(VLOOKUP(NitB[[#This Row],[CONCATENA]],Dades[[#All],[Columna1]:[LAT]],3,FALSE),"")</f>
        <v/>
      </c>
      <c r="BD44" s="12" t="str">
        <f>IFERROR(10^(NitB[[#This Row],[LAT]]/10),"")</f>
        <v/>
      </c>
      <c r="BF44" s="1">
        <f>Resultats!C$37</f>
        <v>30</v>
      </c>
      <c r="BG44" s="1">
        <f>Resultats!E$37</f>
        <v>3</v>
      </c>
      <c r="BH44" s="1">
        <v>7</v>
      </c>
      <c r="BI44" s="1">
        <v>39</v>
      </c>
      <c r="BJ44" s="1" t="str">
        <f>CONCATENATE(DiaC[[#This Row],[Dia]],DiaC[[#This Row],[Mes]],DiaC[[#This Row],[Hora]],DiaC[[#This Row],[Min]])</f>
        <v>303739</v>
      </c>
      <c r="BK44" s="1" t="str">
        <f>CONCATENATE(TEXT(DiaC[[#This Row],[Hora]],"00"),":",TEXT(DiaC[[#This Row],[Min]],"00"))</f>
        <v>07:39</v>
      </c>
      <c r="BL44" s="1" t="str">
        <f>IFERROR(VLOOKUP(DiaC[[#This Row],[CONCATENA]],Dades[[#All],[Columna1]:[LAT]],3,FALSE),"")</f>
        <v/>
      </c>
      <c r="BM44" s="1" t="str">
        <f>IFERROR(10^(DiaC[[#This Row],[LAT]]/10),"")</f>
        <v/>
      </c>
      <c r="BO44" s="2">
        <f>Resultats!C$37</f>
        <v>30</v>
      </c>
      <c r="BP44" s="2">
        <f>Resultats!E$37</f>
        <v>3</v>
      </c>
      <c r="BQ44" s="2">
        <v>21</v>
      </c>
      <c r="BR44" s="2">
        <v>39</v>
      </c>
      <c r="BS44" s="2" t="str">
        <f>CONCATENATE(VespreC[[#This Row],[Dia]],VespreC[[#This Row],[Mes]],VespreC[[#This Row],[Hora]],VespreC[[#This Row],[Min]])</f>
        <v>3032139</v>
      </c>
      <c r="BT44" s="2" t="str">
        <f>CONCATENATE(TEXT(VespreC[[#This Row],[Hora]],"00"),":",TEXT(VespreC[[#This Row],[Min]],"00"))</f>
        <v>21:39</v>
      </c>
      <c r="BU44" s="2" t="str">
        <f>IFERROR(VLOOKUP(VespreC[[#This Row],[CONCATENA]],Dades[[#All],[Columna1]:[LAT]],3,FALSE),"")</f>
        <v/>
      </c>
      <c r="BV44" s="4" t="str">
        <f>IFERROR(10^(VespreC[[#This Row],[LAT]]/10),"")</f>
        <v/>
      </c>
      <c r="BX44" s="4">
        <f>Resultats!C$37</f>
        <v>30</v>
      </c>
      <c r="BY44" s="4">
        <f>Resultats!E$37</f>
        <v>3</v>
      </c>
      <c r="BZ44" s="4">
        <v>23</v>
      </c>
      <c r="CA44" s="4">
        <v>39</v>
      </c>
      <c r="CB44" s="4" t="str">
        <f>CONCATENATE(NitC[[#This Row],[Dia]],NitC[[#This Row],[Mes]],NitC[[#This Row],[Hora]],NitC[[#This Row],[Min]])</f>
        <v>3032339</v>
      </c>
      <c r="CC44" s="4" t="str">
        <f>CONCATENATE(TEXT(NitC[[#This Row],[Hora]],"00"),":",TEXT(NitC[[#This Row],[Min]],"00"))</f>
        <v>23:39</v>
      </c>
      <c r="CD44" s="4" t="str">
        <f>IFERROR(VLOOKUP(NitC[[#This Row],[CONCATENA]],Dades[[#All],[Columna1]:[LAT]],3,FALSE),"")</f>
        <v/>
      </c>
      <c r="CE44" s="12" t="str">
        <f>IFERROR(10^(NitC[[#This Row],[LAT]]/10),"")</f>
        <v/>
      </c>
    </row>
    <row r="45" spans="4:83" x14ac:dyDescent="0.35">
      <c r="D45" s="1">
        <f>Resultats!C$7</f>
        <v>30</v>
      </c>
      <c r="E45" s="1">
        <f>Resultats!E$7</f>
        <v>3</v>
      </c>
      <c r="F45" s="1">
        <v>7</v>
      </c>
      <c r="G45" s="1">
        <v>40</v>
      </c>
      <c r="H45" s="1" t="str">
        <f>CONCATENATE(DiaA[[#This Row],[Dia]],DiaA[[#This Row],[Mes]],DiaA[[#This Row],[Hora]],DiaA[[#This Row],[Min]])</f>
        <v>303740</v>
      </c>
      <c r="I45" s="1" t="str">
        <f>CONCATENATE(TEXT(DiaA[[#This Row],[Hora]],"00"),":",TEXT(DiaA[[#This Row],[Min]],"00"))</f>
        <v>07:40</v>
      </c>
      <c r="J45" s="1" t="str">
        <f>IFERROR(VLOOKUP(DiaA[[#This Row],[CONCATENA]],Dades[[#All],[Columna1]:[LAT]],3,FALSE),"")</f>
        <v/>
      </c>
      <c r="K45" s="1" t="str">
        <f>IFERROR(10^(DiaA[[#This Row],[LAT]]/10),"")</f>
        <v/>
      </c>
      <c r="M45" s="2">
        <f>Resultats!C$7</f>
        <v>30</v>
      </c>
      <c r="N45" s="2">
        <f>Resultats!E$7</f>
        <v>3</v>
      </c>
      <c r="O45" s="2">
        <v>21</v>
      </c>
      <c r="P45" s="2">
        <v>40</v>
      </c>
      <c r="Q45" s="2" t="str">
        <f>CONCATENATE(VespreA[[#This Row],[Dia]],VespreA[[#This Row],[Mes]],VespreA[[#This Row],[Hora]],VespreA[[#This Row],[Min]])</f>
        <v>3032140</v>
      </c>
      <c r="R45" s="2" t="str">
        <f>CONCATENATE(TEXT(VespreA[[#This Row],[Hora]],"00"),":",TEXT(VespreA[[#This Row],[Min]],"00"))</f>
        <v>21:40</v>
      </c>
      <c r="S45" s="2" t="str">
        <f>IFERROR(VLOOKUP(VespreA[[#This Row],[CONCATENA]],Dades[[#All],[Columna1]:[LAT]],3,FALSE),"")</f>
        <v/>
      </c>
      <c r="T45" s="4" t="str">
        <f>IFERROR(10^(VespreA[[#This Row],[LAT]]/10),"")</f>
        <v/>
      </c>
      <c r="V45" s="4">
        <f>Resultats!C$7</f>
        <v>30</v>
      </c>
      <c r="W45" s="4">
        <f>Resultats!E$7</f>
        <v>3</v>
      </c>
      <c r="X45" s="4">
        <v>23</v>
      </c>
      <c r="Y45" s="4">
        <v>40</v>
      </c>
      <c r="Z45" s="4" t="str">
        <f>CONCATENATE(NitA[[#This Row],[Dia]],NitA[[#This Row],[Mes]],NitA[[#This Row],[Hora]],NitA[[#This Row],[Min]])</f>
        <v>3032340</v>
      </c>
      <c r="AA45" s="4" t="str">
        <f>CONCATENATE(TEXT(NitA[[#This Row],[Hora]],"00"),":",TEXT(NitA[[#This Row],[Min]],"00"))</f>
        <v>23:40</v>
      </c>
      <c r="AB45" s="4" t="str">
        <f>IFERROR(VLOOKUP(NitA[[#This Row],[CONCATENA]],Dades[[#All],[Columna1]:[LAT]],3,FALSE),"")</f>
        <v/>
      </c>
      <c r="AC45" s="12" t="str">
        <f>IFERROR(10^(NitA[[#This Row],[LAT]]/10),"")</f>
        <v/>
      </c>
      <c r="AE45" s="1">
        <f>Resultats!C$22</f>
        <v>30</v>
      </c>
      <c r="AF45" s="1">
        <f>Resultats!E$22</f>
        <v>3</v>
      </c>
      <c r="AG45" s="1">
        <v>7</v>
      </c>
      <c r="AH45" s="1">
        <v>40</v>
      </c>
      <c r="AI45" s="1" t="str">
        <f>CONCATENATE(DiaB[[#This Row],[Dia]],DiaB[[#This Row],[Mes]],DiaB[[#This Row],[Hora]],DiaB[[#This Row],[Min]])</f>
        <v>303740</v>
      </c>
      <c r="AJ45" s="1" t="str">
        <f>CONCATENATE(TEXT(DiaB[[#This Row],[Hora]],"00"),":",TEXT(DiaB[[#This Row],[Min]],"00"))</f>
        <v>07:40</v>
      </c>
      <c r="AK45" s="1" t="str">
        <f>IFERROR(VLOOKUP(DiaB[[#This Row],[CONCATENA]],Dades[[#All],[Columna1]:[LAT]],3,FALSE),"")</f>
        <v/>
      </c>
      <c r="AL45" s="1" t="str">
        <f>IFERROR(10^(DiaB[[#This Row],[LAT]]/10),"")</f>
        <v/>
      </c>
      <c r="AN45" s="2">
        <f>Resultats!C$22</f>
        <v>30</v>
      </c>
      <c r="AO45" s="2">
        <f>Resultats!E$22</f>
        <v>3</v>
      </c>
      <c r="AP45" s="2">
        <v>21</v>
      </c>
      <c r="AQ45" s="2">
        <v>40</v>
      </c>
      <c r="AR45" s="2" t="str">
        <f>CONCATENATE(VespreB[[#This Row],[Dia]],VespreB[[#This Row],[Mes]],VespreB[[#This Row],[Hora]],VespreB[[#This Row],[Min]])</f>
        <v>3032140</v>
      </c>
      <c r="AS45" s="2" t="str">
        <f>CONCATENATE(TEXT(VespreB[[#This Row],[Hora]],"00"),":",TEXT(VespreB[[#This Row],[Min]],"00"))</f>
        <v>21:40</v>
      </c>
      <c r="AT45" s="2" t="str">
        <f>IFERROR(VLOOKUP(VespreB[[#This Row],[CONCATENA]],Dades[[#All],[Columna1]:[LAT]],3,FALSE),"")</f>
        <v/>
      </c>
      <c r="AU45" s="4" t="str">
        <f>IFERROR(10^(VespreB[[#This Row],[LAT]]/10),"")</f>
        <v/>
      </c>
      <c r="AW45" s="4">
        <f>Resultats!C$22</f>
        <v>30</v>
      </c>
      <c r="AX45" s="4">
        <f>Resultats!E$22</f>
        <v>3</v>
      </c>
      <c r="AY45" s="4">
        <v>23</v>
      </c>
      <c r="AZ45" s="4">
        <v>40</v>
      </c>
      <c r="BA45" s="4" t="str">
        <f>CONCATENATE(NitB[[#This Row],[Dia]],NitB[[#This Row],[Mes]],NitB[[#This Row],[Hora]],NitB[[#This Row],[Min]])</f>
        <v>3032340</v>
      </c>
      <c r="BB45" s="4" t="str">
        <f>CONCATENATE(TEXT(NitB[[#This Row],[Hora]],"00"),":",TEXT(NitB[[#This Row],[Min]],"00"))</f>
        <v>23:40</v>
      </c>
      <c r="BC45" s="4" t="str">
        <f>IFERROR(VLOOKUP(NitB[[#This Row],[CONCATENA]],Dades[[#All],[Columna1]:[LAT]],3,FALSE),"")</f>
        <v/>
      </c>
      <c r="BD45" s="12" t="str">
        <f>IFERROR(10^(NitB[[#This Row],[LAT]]/10),"")</f>
        <v/>
      </c>
      <c r="BF45" s="1">
        <f>Resultats!C$37</f>
        <v>30</v>
      </c>
      <c r="BG45" s="1">
        <f>Resultats!E$37</f>
        <v>3</v>
      </c>
      <c r="BH45" s="1">
        <v>7</v>
      </c>
      <c r="BI45" s="1">
        <v>40</v>
      </c>
      <c r="BJ45" s="1" t="str">
        <f>CONCATENATE(DiaC[[#This Row],[Dia]],DiaC[[#This Row],[Mes]],DiaC[[#This Row],[Hora]],DiaC[[#This Row],[Min]])</f>
        <v>303740</v>
      </c>
      <c r="BK45" s="1" t="str">
        <f>CONCATENATE(TEXT(DiaC[[#This Row],[Hora]],"00"),":",TEXT(DiaC[[#This Row],[Min]],"00"))</f>
        <v>07:40</v>
      </c>
      <c r="BL45" s="1" t="str">
        <f>IFERROR(VLOOKUP(DiaC[[#This Row],[CONCATENA]],Dades[[#All],[Columna1]:[LAT]],3,FALSE),"")</f>
        <v/>
      </c>
      <c r="BM45" s="1" t="str">
        <f>IFERROR(10^(DiaC[[#This Row],[LAT]]/10),"")</f>
        <v/>
      </c>
      <c r="BO45" s="2">
        <f>Resultats!C$37</f>
        <v>30</v>
      </c>
      <c r="BP45" s="2">
        <f>Resultats!E$37</f>
        <v>3</v>
      </c>
      <c r="BQ45" s="2">
        <v>21</v>
      </c>
      <c r="BR45" s="2">
        <v>40</v>
      </c>
      <c r="BS45" s="2" t="str">
        <f>CONCATENATE(VespreC[[#This Row],[Dia]],VespreC[[#This Row],[Mes]],VespreC[[#This Row],[Hora]],VespreC[[#This Row],[Min]])</f>
        <v>3032140</v>
      </c>
      <c r="BT45" s="2" t="str">
        <f>CONCATENATE(TEXT(VespreC[[#This Row],[Hora]],"00"),":",TEXT(VespreC[[#This Row],[Min]],"00"))</f>
        <v>21:40</v>
      </c>
      <c r="BU45" s="2" t="str">
        <f>IFERROR(VLOOKUP(VespreC[[#This Row],[CONCATENA]],Dades[[#All],[Columna1]:[LAT]],3,FALSE),"")</f>
        <v/>
      </c>
      <c r="BV45" s="4" t="str">
        <f>IFERROR(10^(VespreC[[#This Row],[LAT]]/10),"")</f>
        <v/>
      </c>
      <c r="BX45" s="4">
        <f>Resultats!C$37</f>
        <v>30</v>
      </c>
      <c r="BY45" s="4">
        <f>Resultats!E$37</f>
        <v>3</v>
      </c>
      <c r="BZ45" s="4">
        <v>23</v>
      </c>
      <c r="CA45" s="4">
        <v>40</v>
      </c>
      <c r="CB45" s="4" t="str">
        <f>CONCATENATE(NitC[[#This Row],[Dia]],NitC[[#This Row],[Mes]],NitC[[#This Row],[Hora]],NitC[[#This Row],[Min]])</f>
        <v>3032340</v>
      </c>
      <c r="CC45" s="4" t="str">
        <f>CONCATENATE(TEXT(NitC[[#This Row],[Hora]],"00"),":",TEXT(NitC[[#This Row],[Min]],"00"))</f>
        <v>23:40</v>
      </c>
      <c r="CD45" s="4" t="str">
        <f>IFERROR(VLOOKUP(NitC[[#This Row],[CONCATENA]],Dades[[#All],[Columna1]:[LAT]],3,FALSE),"")</f>
        <v/>
      </c>
      <c r="CE45" s="12" t="str">
        <f>IFERROR(10^(NitC[[#This Row],[LAT]]/10),"")</f>
        <v/>
      </c>
    </row>
    <row r="46" spans="4:83" x14ac:dyDescent="0.35">
      <c r="D46" s="1">
        <f>Resultats!C$7</f>
        <v>30</v>
      </c>
      <c r="E46" s="1">
        <f>Resultats!E$7</f>
        <v>3</v>
      </c>
      <c r="F46" s="1">
        <v>7</v>
      </c>
      <c r="G46" s="1">
        <v>41</v>
      </c>
      <c r="H46" s="1" t="str">
        <f>CONCATENATE(DiaA[[#This Row],[Dia]],DiaA[[#This Row],[Mes]],DiaA[[#This Row],[Hora]],DiaA[[#This Row],[Min]])</f>
        <v>303741</v>
      </c>
      <c r="I46" s="1" t="str">
        <f>CONCATENATE(TEXT(DiaA[[#This Row],[Hora]],"00"),":",TEXT(DiaA[[#This Row],[Min]],"00"))</f>
        <v>07:41</v>
      </c>
      <c r="J46" s="1" t="str">
        <f>IFERROR(VLOOKUP(DiaA[[#This Row],[CONCATENA]],Dades[[#All],[Columna1]:[LAT]],3,FALSE),"")</f>
        <v/>
      </c>
      <c r="K46" s="1" t="str">
        <f>IFERROR(10^(DiaA[[#This Row],[LAT]]/10),"")</f>
        <v/>
      </c>
      <c r="M46" s="2">
        <f>Resultats!C$7</f>
        <v>30</v>
      </c>
      <c r="N46" s="2">
        <f>Resultats!E$7</f>
        <v>3</v>
      </c>
      <c r="O46" s="2">
        <v>21</v>
      </c>
      <c r="P46" s="2">
        <v>41</v>
      </c>
      <c r="Q46" s="2" t="str">
        <f>CONCATENATE(VespreA[[#This Row],[Dia]],VespreA[[#This Row],[Mes]],VespreA[[#This Row],[Hora]],VespreA[[#This Row],[Min]])</f>
        <v>3032141</v>
      </c>
      <c r="R46" s="2" t="str">
        <f>CONCATENATE(TEXT(VespreA[[#This Row],[Hora]],"00"),":",TEXT(VespreA[[#This Row],[Min]],"00"))</f>
        <v>21:41</v>
      </c>
      <c r="S46" s="2" t="str">
        <f>IFERROR(VLOOKUP(VespreA[[#This Row],[CONCATENA]],Dades[[#All],[Columna1]:[LAT]],3,FALSE),"")</f>
        <v/>
      </c>
      <c r="T46" s="4" t="str">
        <f>IFERROR(10^(VespreA[[#This Row],[LAT]]/10),"")</f>
        <v/>
      </c>
      <c r="V46" s="4">
        <f>Resultats!C$7</f>
        <v>30</v>
      </c>
      <c r="W46" s="4">
        <f>Resultats!E$7</f>
        <v>3</v>
      </c>
      <c r="X46" s="4">
        <v>23</v>
      </c>
      <c r="Y46" s="4">
        <v>41</v>
      </c>
      <c r="Z46" s="4" t="str">
        <f>CONCATENATE(NitA[[#This Row],[Dia]],NitA[[#This Row],[Mes]],NitA[[#This Row],[Hora]],NitA[[#This Row],[Min]])</f>
        <v>3032341</v>
      </c>
      <c r="AA46" s="4" t="str">
        <f>CONCATENATE(TEXT(NitA[[#This Row],[Hora]],"00"),":",TEXT(NitA[[#This Row],[Min]],"00"))</f>
        <v>23:41</v>
      </c>
      <c r="AB46" s="4" t="str">
        <f>IFERROR(VLOOKUP(NitA[[#This Row],[CONCATENA]],Dades[[#All],[Columna1]:[LAT]],3,FALSE),"")</f>
        <v/>
      </c>
      <c r="AC46" s="12" t="str">
        <f>IFERROR(10^(NitA[[#This Row],[LAT]]/10),"")</f>
        <v/>
      </c>
      <c r="AE46" s="1">
        <f>Resultats!C$22</f>
        <v>30</v>
      </c>
      <c r="AF46" s="1">
        <f>Resultats!E$22</f>
        <v>3</v>
      </c>
      <c r="AG46" s="1">
        <v>7</v>
      </c>
      <c r="AH46" s="1">
        <v>41</v>
      </c>
      <c r="AI46" s="1" t="str">
        <f>CONCATENATE(DiaB[[#This Row],[Dia]],DiaB[[#This Row],[Mes]],DiaB[[#This Row],[Hora]],DiaB[[#This Row],[Min]])</f>
        <v>303741</v>
      </c>
      <c r="AJ46" s="1" t="str">
        <f>CONCATENATE(TEXT(DiaB[[#This Row],[Hora]],"00"),":",TEXT(DiaB[[#This Row],[Min]],"00"))</f>
        <v>07:41</v>
      </c>
      <c r="AK46" s="1" t="str">
        <f>IFERROR(VLOOKUP(DiaB[[#This Row],[CONCATENA]],Dades[[#All],[Columna1]:[LAT]],3,FALSE),"")</f>
        <v/>
      </c>
      <c r="AL46" s="1" t="str">
        <f>IFERROR(10^(DiaB[[#This Row],[LAT]]/10),"")</f>
        <v/>
      </c>
      <c r="AN46" s="2">
        <f>Resultats!C$22</f>
        <v>30</v>
      </c>
      <c r="AO46" s="2">
        <f>Resultats!E$22</f>
        <v>3</v>
      </c>
      <c r="AP46" s="2">
        <v>21</v>
      </c>
      <c r="AQ46" s="2">
        <v>41</v>
      </c>
      <c r="AR46" s="2" t="str">
        <f>CONCATENATE(VespreB[[#This Row],[Dia]],VespreB[[#This Row],[Mes]],VespreB[[#This Row],[Hora]],VespreB[[#This Row],[Min]])</f>
        <v>3032141</v>
      </c>
      <c r="AS46" s="2" t="str">
        <f>CONCATENATE(TEXT(VespreB[[#This Row],[Hora]],"00"),":",TEXT(VespreB[[#This Row],[Min]],"00"))</f>
        <v>21:41</v>
      </c>
      <c r="AT46" s="2" t="str">
        <f>IFERROR(VLOOKUP(VespreB[[#This Row],[CONCATENA]],Dades[[#All],[Columna1]:[LAT]],3,FALSE),"")</f>
        <v/>
      </c>
      <c r="AU46" s="4" t="str">
        <f>IFERROR(10^(VespreB[[#This Row],[LAT]]/10),"")</f>
        <v/>
      </c>
      <c r="AW46" s="4">
        <f>Resultats!C$22</f>
        <v>30</v>
      </c>
      <c r="AX46" s="4">
        <f>Resultats!E$22</f>
        <v>3</v>
      </c>
      <c r="AY46" s="4">
        <v>23</v>
      </c>
      <c r="AZ46" s="4">
        <v>41</v>
      </c>
      <c r="BA46" s="4" t="str">
        <f>CONCATENATE(NitB[[#This Row],[Dia]],NitB[[#This Row],[Mes]],NitB[[#This Row],[Hora]],NitB[[#This Row],[Min]])</f>
        <v>3032341</v>
      </c>
      <c r="BB46" s="4" t="str">
        <f>CONCATENATE(TEXT(NitB[[#This Row],[Hora]],"00"),":",TEXT(NitB[[#This Row],[Min]],"00"))</f>
        <v>23:41</v>
      </c>
      <c r="BC46" s="4" t="str">
        <f>IFERROR(VLOOKUP(NitB[[#This Row],[CONCATENA]],Dades[[#All],[Columna1]:[LAT]],3,FALSE),"")</f>
        <v/>
      </c>
      <c r="BD46" s="12" t="str">
        <f>IFERROR(10^(NitB[[#This Row],[LAT]]/10),"")</f>
        <v/>
      </c>
      <c r="BF46" s="1">
        <f>Resultats!C$37</f>
        <v>30</v>
      </c>
      <c r="BG46" s="1">
        <f>Resultats!E$37</f>
        <v>3</v>
      </c>
      <c r="BH46" s="1">
        <v>7</v>
      </c>
      <c r="BI46" s="1">
        <v>41</v>
      </c>
      <c r="BJ46" s="1" t="str">
        <f>CONCATENATE(DiaC[[#This Row],[Dia]],DiaC[[#This Row],[Mes]],DiaC[[#This Row],[Hora]],DiaC[[#This Row],[Min]])</f>
        <v>303741</v>
      </c>
      <c r="BK46" s="1" t="str">
        <f>CONCATENATE(TEXT(DiaC[[#This Row],[Hora]],"00"),":",TEXT(DiaC[[#This Row],[Min]],"00"))</f>
        <v>07:41</v>
      </c>
      <c r="BL46" s="1" t="str">
        <f>IFERROR(VLOOKUP(DiaC[[#This Row],[CONCATENA]],Dades[[#All],[Columna1]:[LAT]],3,FALSE),"")</f>
        <v/>
      </c>
      <c r="BM46" s="1" t="str">
        <f>IFERROR(10^(DiaC[[#This Row],[LAT]]/10),"")</f>
        <v/>
      </c>
      <c r="BO46" s="2">
        <f>Resultats!C$37</f>
        <v>30</v>
      </c>
      <c r="BP46" s="2">
        <f>Resultats!E$37</f>
        <v>3</v>
      </c>
      <c r="BQ46" s="2">
        <v>21</v>
      </c>
      <c r="BR46" s="2">
        <v>41</v>
      </c>
      <c r="BS46" s="2" t="str">
        <f>CONCATENATE(VespreC[[#This Row],[Dia]],VespreC[[#This Row],[Mes]],VespreC[[#This Row],[Hora]],VespreC[[#This Row],[Min]])</f>
        <v>3032141</v>
      </c>
      <c r="BT46" s="2" t="str">
        <f>CONCATENATE(TEXT(VespreC[[#This Row],[Hora]],"00"),":",TEXT(VespreC[[#This Row],[Min]],"00"))</f>
        <v>21:41</v>
      </c>
      <c r="BU46" s="2" t="str">
        <f>IFERROR(VLOOKUP(VespreC[[#This Row],[CONCATENA]],Dades[[#All],[Columna1]:[LAT]],3,FALSE),"")</f>
        <v/>
      </c>
      <c r="BV46" s="4" t="str">
        <f>IFERROR(10^(VespreC[[#This Row],[LAT]]/10),"")</f>
        <v/>
      </c>
      <c r="BX46" s="4">
        <f>Resultats!C$37</f>
        <v>30</v>
      </c>
      <c r="BY46" s="4">
        <f>Resultats!E$37</f>
        <v>3</v>
      </c>
      <c r="BZ46" s="4">
        <v>23</v>
      </c>
      <c r="CA46" s="4">
        <v>41</v>
      </c>
      <c r="CB46" s="4" t="str">
        <f>CONCATENATE(NitC[[#This Row],[Dia]],NitC[[#This Row],[Mes]],NitC[[#This Row],[Hora]],NitC[[#This Row],[Min]])</f>
        <v>3032341</v>
      </c>
      <c r="CC46" s="4" t="str">
        <f>CONCATENATE(TEXT(NitC[[#This Row],[Hora]],"00"),":",TEXT(NitC[[#This Row],[Min]],"00"))</f>
        <v>23:41</v>
      </c>
      <c r="CD46" s="4" t="str">
        <f>IFERROR(VLOOKUP(NitC[[#This Row],[CONCATENA]],Dades[[#All],[Columna1]:[LAT]],3,FALSE),"")</f>
        <v/>
      </c>
      <c r="CE46" s="12" t="str">
        <f>IFERROR(10^(NitC[[#This Row],[LAT]]/10),"")</f>
        <v/>
      </c>
    </row>
    <row r="47" spans="4:83" x14ac:dyDescent="0.35">
      <c r="D47" s="1">
        <f>Resultats!C$7</f>
        <v>30</v>
      </c>
      <c r="E47" s="1">
        <f>Resultats!E$7</f>
        <v>3</v>
      </c>
      <c r="F47" s="1">
        <v>7</v>
      </c>
      <c r="G47" s="1">
        <v>42</v>
      </c>
      <c r="H47" s="1" t="str">
        <f>CONCATENATE(DiaA[[#This Row],[Dia]],DiaA[[#This Row],[Mes]],DiaA[[#This Row],[Hora]],DiaA[[#This Row],[Min]])</f>
        <v>303742</v>
      </c>
      <c r="I47" s="1" t="str">
        <f>CONCATENATE(TEXT(DiaA[[#This Row],[Hora]],"00"),":",TEXT(DiaA[[#This Row],[Min]],"00"))</f>
        <v>07:42</v>
      </c>
      <c r="J47" s="1" t="str">
        <f>IFERROR(VLOOKUP(DiaA[[#This Row],[CONCATENA]],Dades[[#All],[Columna1]:[LAT]],3,FALSE),"")</f>
        <v/>
      </c>
      <c r="K47" s="1" t="str">
        <f>IFERROR(10^(DiaA[[#This Row],[LAT]]/10),"")</f>
        <v/>
      </c>
      <c r="M47" s="2">
        <f>Resultats!C$7</f>
        <v>30</v>
      </c>
      <c r="N47" s="2">
        <f>Resultats!E$7</f>
        <v>3</v>
      </c>
      <c r="O47" s="2">
        <v>21</v>
      </c>
      <c r="P47" s="2">
        <v>42</v>
      </c>
      <c r="Q47" s="2" t="str">
        <f>CONCATENATE(VespreA[[#This Row],[Dia]],VespreA[[#This Row],[Mes]],VespreA[[#This Row],[Hora]],VespreA[[#This Row],[Min]])</f>
        <v>3032142</v>
      </c>
      <c r="R47" s="2" t="str">
        <f>CONCATENATE(TEXT(VespreA[[#This Row],[Hora]],"00"),":",TEXT(VespreA[[#This Row],[Min]],"00"))</f>
        <v>21:42</v>
      </c>
      <c r="S47" s="2" t="str">
        <f>IFERROR(VLOOKUP(VespreA[[#This Row],[CONCATENA]],Dades[[#All],[Columna1]:[LAT]],3,FALSE),"")</f>
        <v/>
      </c>
      <c r="T47" s="4" t="str">
        <f>IFERROR(10^(VespreA[[#This Row],[LAT]]/10),"")</f>
        <v/>
      </c>
      <c r="V47" s="4">
        <f>Resultats!C$7</f>
        <v>30</v>
      </c>
      <c r="W47" s="4">
        <f>Resultats!E$7</f>
        <v>3</v>
      </c>
      <c r="X47" s="4">
        <v>23</v>
      </c>
      <c r="Y47" s="4">
        <v>42</v>
      </c>
      <c r="Z47" s="4" t="str">
        <f>CONCATENATE(NitA[[#This Row],[Dia]],NitA[[#This Row],[Mes]],NitA[[#This Row],[Hora]],NitA[[#This Row],[Min]])</f>
        <v>3032342</v>
      </c>
      <c r="AA47" s="4" t="str">
        <f>CONCATENATE(TEXT(NitA[[#This Row],[Hora]],"00"),":",TEXT(NitA[[#This Row],[Min]],"00"))</f>
        <v>23:42</v>
      </c>
      <c r="AB47" s="4" t="str">
        <f>IFERROR(VLOOKUP(NitA[[#This Row],[CONCATENA]],Dades[[#All],[Columna1]:[LAT]],3,FALSE),"")</f>
        <v/>
      </c>
      <c r="AC47" s="12" t="str">
        <f>IFERROR(10^(NitA[[#This Row],[LAT]]/10),"")</f>
        <v/>
      </c>
      <c r="AE47" s="1">
        <f>Resultats!C$22</f>
        <v>30</v>
      </c>
      <c r="AF47" s="1">
        <f>Resultats!E$22</f>
        <v>3</v>
      </c>
      <c r="AG47" s="1">
        <v>7</v>
      </c>
      <c r="AH47" s="1">
        <v>42</v>
      </c>
      <c r="AI47" s="1" t="str">
        <f>CONCATENATE(DiaB[[#This Row],[Dia]],DiaB[[#This Row],[Mes]],DiaB[[#This Row],[Hora]],DiaB[[#This Row],[Min]])</f>
        <v>303742</v>
      </c>
      <c r="AJ47" s="1" t="str">
        <f>CONCATENATE(TEXT(DiaB[[#This Row],[Hora]],"00"),":",TEXT(DiaB[[#This Row],[Min]],"00"))</f>
        <v>07:42</v>
      </c>
      <c r="AK47" s="1" t="str">
        <f>IFERROR(VLOOKUP(DiaB[[#This Row],[CONCATENA]],Dades[[#All],[Columna1]:[LAT]],3,FALSE),"")</f>
        <v/>
      </c>
      <c r="AL47" s="1" t="str">
        <f>IFERROR(10^(DiaB[[#This Row],[LAT]]/10),"")</f>
        <v/>
      </c>
      <c r="AN47" s="2">
        <f>Resultats!C$22</f>
        <v>30</v>
      </c>
      <c r="AO47" s="2">
        <f>Resultats!E$22</f>
        <v>3</v>
      </c>
      <c r="AP47" s="2">
        <v>21</v>
      </c>
      <c r="AQ47" s="2">
        <v>42</v>
      </c>
      <c r="AR47" s="2" t="str">
        <f>CONCATENATE(VespreB[[#This Row],[Dia]],VespreB[[#This Row],[Mes]],VespreB[[#This Row],[Hora]],VespreB[[#This Row],[Min]])</f>
        <v>3032142</v>
      </c>
      <c r="AS47" s="2" t="str">
        <f>CONCATENATE(TEXT(VespreB[[#This Row],[Hora]],"00"),":",TEXT(VespreB[[#This Row],[Min]],"00"))</f>
        <v>21:42</v>
      </c>
      <c r="AT47" s="2" t="str">
        <f>IFERROR(VLOOKUP(VespreB[[#This Row],[CONCATENA]],Dades[[#All],[Columna1]:[LAT]],3,FALSE),"")</f>
        <v/>
      </c>
      <c r="AU47" s="4" t="str">
        <f>IFERROR(10^(VespreB[[#This Row],[LAT]]/10),"")</f>
        <v/>
      </c>
      <c r="AW47" s="4">
        <f>Resultats!C$22</f>
        <v>30</v>
      </c>
      <c r="AX47" s="4">
        <f>Resultats!E$22</f>
        <v>3</v>
      </c>
      <c r="AY47" s="4">
        <v>23</v>
      </c>
      <c r="AZ47" s="4">
        <v>42</v>
      </c>
      <c r="BA47" s="4" t="str">
        <f>CONCATENATE(NitB[[#This Row],[Dia]],NitB[[#This Row],[Mes]],NitB[[#This Row],[Hora]],NitB[[#This Row],[Min]])</f>
        <v>3032342</v>
      </c>
      <c r="BB47" s="4" t="str">
        <f>CONCATENATE(TEXT(NitB[[#This Row],[Hora]],"00"),":",TEXT(NitB[[#This Row],[Min]],"00"))</f>
        <v>23:42</v>
      </c>
      <c r="BC47" s="4" t="str">
        <f>IFERROR(VLOOKUP(NitB[[#This Row],[CONCATENA]],Dades[[#All],[Columna1]:[LAT]],3,FALSE),"")</f>
        <v/>
      </c>
      <c r="BD47" s="12" t="str">
        <f>IFERROR(10^(NitB[[#This Row],[LAT]]/10),"")</f>
        <v/>
      </c>
      <c r="BF47" s="1">
        <f>Resultats!C$37</f>
        <v>30</v>
      </c>
      <c r="BG47" s="1">
        <f>Resultats!E$37</f>
        <v>3</v>
      </c>
      <c r="BH47" s="1">
        <v>7</v>
      </c>
      <c r="BI47" s="1">
        <v>42</v>
      </c>
      <c r="BJ47" s="1" t="str">
        <f>CONCATENATE(DiaC[[#This Row],[Dia]],DiaC[[#This Row],[Mes]],DiaC[[#This Row],[Hora]],DiaC[[#This Row],[Min]])</f>
        <v>303742</v>
      </c>
      <c r="BK47" s="1" t="str">
        <f>CONCATENATE(TEXT(DiaC[[#This Row],[Hora]],"00"),":",TEXT(DiaC[[#This Row],[Min]],"00"))</f>
        <v>07:42</v>
      </c>
      <c r="BL47" s="1" t="str">
        <f>IFERROR(VLOOKUP(DiaC[[#This Row],[CONCATENA]],Dades[[#All],[Columna1]:[LAT]],3,FALSE),"")</f>
        <v/>
      </c>
      <c r="BM47" s="1" t="str">
        <f>IFERROR(10^(DiaC[[#This Row],[LAT]]/10),"")</f>
        <v/>
      </c>
      <c r="BO47" s="2">
        <f>Resultats!C$37</f>
        <v>30</v>
      </c>
      <c r="BP47" s="2">
        <f>Resultats!E$37</f>
        <v>3</v>
      </c>
      <c r="BQ47" s="2">
        <v>21</v>
      </c>
      <c r="BR47" s="2">
        <v>42</v>
      </c>
      <c r="BS47" s="2" t="str">
        <f>CONCATENATE(VespreC[[#This Row],[Dia]],VespreC[[#This Row],[Mes]],VespreC[[#This Row],[Hora]],VespreC[[#This Row],[Min]])</f>
        <v>3032142</v>
      </c>
      <c r="BT47" s="2" t="str">
        <f>CONCATENATE(TEXT(VespreC[[#This Row],[Hora]],"00"),":",TEXT(VespreC[[#This Row],[Min]],"00"))</f>
        <v>21:42</v>
      </c>
      <c r="BU47" s="2" t="str">
        <f>IFERROR(VLOOKUP(VespreC[[#This Row],[CONCATENA]],Dades[[#All],[Columna1]:[LAT]],3,FALSE),"")</f>
        <v/>
      </c>
      <c r="BV47" s="4" t="str">
        <f>IFERROR(10^(VespreC[[#This Row],[LAT]]/10),"")</f>
        <v/>
      </c>
      <c r="BX47" s="4">
        <f>Resultats!C$37</f>
        <v>30</v>
      </c>
      <c r="BY47" s="4">
        <f>Resultats!E$37</f>
        <v>3</v>
      </c>
      <c r="BZ47" s="4">
        <v>23</v>
      </c>
      <c r="CA47" s="4">
        <v>42</v>
      </c>
      <c r="CB47" s="4" t="str">
        <f>CONCATENATE(NitC[[#This Row],[Dia]],NitC[[#This Row],[Mes]],NitC[[#This Row],[Hora]],NitC[[#This Row],[Min]])</f>
        <v>3032342</v>
      </c>
      <c r="CC47" s="4" t="str">
        <f>CONCATENATE(TEXT(NitC[[#This Row],[Hora]],"00"),":",TEXT(NitC[[#This Row],[Min]],"00"))</f>
        <v>23:42</v>
      </c>
      <c r="CD47" s="4" t="str">
        <f>IFERROR(VLOOKUP(NitC[[#This Row],[CONCATENA]],Dades[[#All],[Columna1]:[LAT]],3,FALSE),"")</f>
        <v/>
      </c>
      <c r="CE47" s="12" t="str">
        <f>IFERROR(10^(NitC[[#This Row],[LAT]]/10),"")</f>
        <v/>
      </c>
    </row>
    <row r="48" spans="4:83" x14ac:dyDescent="0.35">
      <c r="D48" s="1">
        <f>Resultats!C$7</f>
        <v>30</v>
      </c>
      <c r="E48" s="1">
        <f>Resultats!E$7</f>
        <v>3</v>
      </c>
      <c r="F48" s="1">
        <v>7</v>
      </c>
      <c r="G48" s="1">
        <v>43</v>
      </c>
      <c r="H48" s="1" t="str">
        <f>CONCATENATE(DiaA[[#This Row],[Dia]],DiaA[[#This Row],[Mes]],DiaA[[#This Row],[Hora]],DiaA[[#This Row],[Min]])</f>
        <v>303743</v>
      </c>
      <c r="I48" s="1" t="str">
        <f>CONCATENATE(TEXT(DiaA[[#This Row],[Hora]],"00"),":",TEXT(DiaA[[#This Row],[Min]],"00"))</f>
        <v>07:43</v>
      </c>
      <c r="J48" s="1" t="str">
        <f>IFERROR(VLOOKUP(DiaA[[#This Row],[CONCATENA]],Dades[[#All],[Columna1]:[LAT]],3,FALSE),"")</f>
        <v/>
      </c>
      <c r="K48" s="1" t="str">
        <f>IFERROR(10^(DiaA[[#This Row],[LAT]]/10),"")</f>
        <v/>
      </c>
      <c r="M48" s="2">
        <f>Resultats!C$7</f>
        <v>30</v>
      </c>
      <c r="N48" s="2">
        <f>Resultats!E$7</f>
        <v>3</v>
      </c>
      <c r="O48" s="2">
        <v>21</v>
      </c>
      <c r="P48" s="2">
        <v>43</v>
      </c>
      <c r="Q48" s="2" t="str">
        <f>CONCATENATE(VespreA[[#This Row],[Dia]],VespreA[[#This Row],[Mes]],VespreA[[#This Row],[Hora]],VespreA[[#This Row],[Min]])</f>
        <v>3032143</v>
      </c>
      <c r="R48" s="2" t="str">
        <f>CONCATENATE(TEXT(VespreA[[#This Row],[Hora]],"00"),":",TEXT(VespreA[[#This Row],[Min]],"00"))</f>
        <v>21:43</v>
      </c>
      <c r="S48" s="2" t="str">
        <f>IFERROR(VLOOKUP(VespreA[[#This Row],[CONCATENA]],Dades[[#All],[Columna1]:[LAT]],3,FALSE),"")</f>
        <v/>
      </c>
      <c r="T48" s="4" t="str">
        <f>IFERROR(10^(VespreA[[#This Row],[LAT]]/10),"")</f>
        <v/>
      </c>
      <c r="V48" s="4">
        <f>Resultats!C$7</f>
        <v>30</v>
      </c>
      <c r="W48" s="4">
        <f>Resultats!E$7</f>
        <v>3</v>
      </c>
      <c r="X48" s="4">
        <v>23</v>
      </c>
      <c r="Y48" s="4">
        <v>43</v>
      </c>
      <c r="Z48" s="4" t="str">
        <f>CONCATENATE(NitA[[#This Row],[Dia]],NitA[[#This Row],[Mes]],NitA[[#This Row],[Hora]],NitA[[#This Row],[Min]])</f>
        <v>3032343</v>
      </c>
      <c r="AA48" s="4" t="str">
        <f>CONCATENATE(TEXT(NitA[[#This Row],[Hora]],"00"),":",TEXT(NitA[[#This Row],[Min]],"00"))</f>
        <v>23:43</v>
      </c>
      <c r="AB48" s="4" t="str">
        <f>IFERROR(VLOOKUP(NitA[[#This Row],[CONCATENA]],Dades[[#All],[Columna1]:[LAT]],3,FALSE),"")</f>
        <v/>
      </c>
      <c r="AC48" s="12" t="str">
        <f>IFERROR(10^(NitA[[#This Row],[LAT]]/10),"")</f>
        <v/>
      </c>
      <c r="AE48" s="1">
        <f>Resultats!C$22</f>
        <v>30</v>
      </c>
      <c r="AF48" s="1">
        <f>Resultats!E$22</f>
        <v>3</v>
      </c>
      <c r="AG48" s="1">
        <v>7</v>
      </c>
      <c r="AH48" s="1">
        <v>43</v>
      </c>
      <c r="AI48" s="1" t="str">
        <f>CONCATENATE(DiaB[[#This Row],[Dia]],DiaB[[#This Row],[Mes]],DiaB[[#This Row],[Hora]],DiaB[[#This Row],[Min]])</f>
        <v>303743</v>
      </c>
      <c r="AJ48" s="1" t="str">
        <f>CONCATENATE(TEXT(DiaB[[#This Row],[Hora]],"00"),":",TEXT(DiaB[[#This Row],[Min]],"00"))</f>
        <v>07:43</v>
      </c>
      <c r="AK48" s="1" t="str">
        <f>IFERROR(VLOOKUP(DiaB[[#This Row],[CONCATENA]],Dades[[#All],[Columna1]:[LAT]],3,FALSE),"")</f>
        <v/>
      </c>
      <c r="AL48" s="1" t="str">
        <f>IFERROR(10^(DiaB[[#This Row],[LAT]]/10),"")</f>
        <v/>
      </c>
      <c r="AN48" s="2">
        <f>Resultats!C$22</f>
        <v>30</v>
      </c>
      <c r="AO48" s="2">
        <f>Resultats!E$22</f>
        <v>3</v>
      </c>
      <c r="AP48" s="2">
        <v>21</v>
      </c>
      <c r="AQ48" s="2">
        <v>43</v>
      </c>
      <c r="AR48" s="2" t="str">
        <f>CONCATENATE(VespreB[[#This Row],[Dia]],VespreB[[#This Row],[Mes]],VespreB[[#This Row],[Hora]],VespreB[[#This Row],[Min]])</f>
        <v>3032143</v>
      </c>
      <c r="AS48" s="2" t="str">
        <f>CONCATENATE(TEXT(VespreB[[#This Row],[Hora]],"00"),":",TEXT(VespreB[[#This Row],[Min]],"00"))</f>
        <v>21:43</v>
      </c>
      <c r="AT48" s="2" t="str">
        <f>IFERROR(VLOOKUP(VespreB[[#This Row],[CONCATENA]],Dades[[#All],[Columna1]:[LAT]],3,FALSE),"")</f>
        <v/>
      </c>
      <c r="AU48" s="4" t="str">
        <f>IFERROR(10^(VespreB[[#This Row],[LAT]]/10),"")</f>
        <v/>
      </c>
      <c r="AW48" s="4">
        <f>Resultats!C$22</f>
        <v>30</v>
      </c>
      <c r="AX48" s="4">
        <f>Resultats!E$22</f>
        <v>3</v>
      </c>
      <c r="AY48" s="4">
        <v>23</v>
      </c>
      <c r="AZ48" s="4">
        <v>43</v>
      </c>
      <c r="BA48" s="4" t="str">
        <f>CONCATENATE(NitB[[#This Row],[Dia]],NitB[[#This Row],[Mes]],NitB[[#This Row],[Hora]],NitB[[#This Row],[Min]])</f>
        <v>3032343</v>
      </c>
      <c r="BB48" s="4" t="str">
        <f>CONCATENATE(TEXT(NitB[[#This Row],[Hora]],"00"),":",TEXT(NitB[[#This Row],[Min]],"00"))</f>
        <v>23:43</v>
      </c>
      <c r="BC48" s="4" t="str">
        <f>IFERROR(VLOOKUP(NitB[[#This Row],[CONCATENA]],Dades[[#All],[Columna1]:[LAT]],3,FALSE),"")</f>
        <v/>
      </c>
      <c r="BD48" s="12" t="str">
        <f>IFERROR(10^(NitB[[#This Row],[LAT]]/10),"")</f>
        <v/>
      </c>
      <c r="BF48" s="1">
        <f>Resultats!C$37</f>
        <v>30</v>
      </c>
      <c r="BG48" s="1">
        <f>Resultats!E$37</f>
        <v>3</v>
      </c>
      <c r="BH48" s="1">
        <v>7</v>
      </c>
      <c r="BI48" s="1">
        <v>43</v>
      </c>
      <c r="BJ48" s="1" t="str">
        <f>CONCATENATE(DiaC[[#This Row],[Dia]],DiaC[[#This Row],[Mes]],DiaC[[#This Row],[Hora]],DiaC[[#This Row],[Min]])</f>
        <v>303743</v>
      </c>
      <c r="BK48" s="1" t="str">
        <f>CONCATENATE(TEXT(DiaC[[#This Row],[Hora]],"00"),":",TEXT(DiaC[[#This Row],[Min]],"00"))</f>
        <v>07:43</v>
      </c>
      <c r="BL48" s="1" t="str">
        <f>IFERROR(VLOOKUP(DiaC[[#This Row],[CONCATENA]],Dades[[#All],[Columna1]:[LAT]],3,FALSE),"")</f>
        <v/>
      </c>
      <c r="BM48" s="1" t="str">
        <f>IFERROR(10^(DiaC[[#This Row],[LAT]]/10),"")</f>
        <v/>
      </c>
      <c r="BO48" s="2">
        <f>Resultats!C$37</f>
        <v>30</v>
      </c>
      <c r="BP48" s="2">
        <f>Resultats!E$37</f>
        <v>3</v>
      </c>
      <c r="BQ48" s="2">
        <v>21</v>
      </c>
      <c r="BR48" s="2">
        <v>43</v>
      </c>
      <c r="BS48" s="2" t="str">
        <f>CONCATENATE(VespreC[[#This Row],[Dia]],VespreC[[#This Row],[Mes]],VespreC[[#This Row],[Hora]],VespreC[[#This Row],[Min]])</f>
        <v>3032143</v>
      </c>
      <c r="BT48" s="2" t="str">
        <f>CONCATENATE(TEXT(VespreC[[#This Row],[Hora]],"00"),":",TEXT(VespreC[[#This Row],[Min]],"00"))</f>
        <v>21:43</v>
      </c>
      <c r="BU48" s="2" t="str">
        <f>IFERROR(VLOOKUP(VespreC[[#This Row],[CONCATENA]],Dades[[#All],[Columna1]:[LAT]],3,FALSE),"")</f>
        <v/>
      </c>
      <c r="BV48" s="4" t="str">
        <f>IFERROR(10^(VespreC[[#This Row],[LAT]]/10),"")</f>
        <v/>
      </c>
      <c r="BX48" s="4">
        <f>Resultats!C$37</f>
        <v>30</v>
      </c>
      <c r="BY48" s="4">
        <f>Resultats!E$37</f>
        <v>3</v>
      </c>
      <c r="BZ48" s="4">
        <v>23</v>
      </c>
      <c r="CA48" s="4">
        <v>43</v>
      </c>
      <c r="CB48" s="4" t="str">
        <f>CONCATENATE(NitC[[#This Row],[Dia]],NitC[[#This Row],[Mes]],NitC[[#This Row],[Hora]],NitC[[#This Row],[Min]])</f>
        <v>3032343</v>
      </c>
      <c r="CC48" s="4" t="str">
        <f>CONCATENATE(TEXT(NitC[[#This Row],[Hora]],"00"),":",TEXT(NitC[[#This Row],[Min]],"00"))</f>
        <v>23:43</v>
      </c>
      <c r="CD48" s="4" t="str">
        <f>IFERROR(VLOOKUP(NitC[[#This Row],[CONCATENA]],Dades[[#All],[Columna1]:[LAT]],3,FALSE),"")</f>
        <v/>
      </c>
      <c r="CE48" s="12" t="str">
        <f>IFERROR(10^(NitC[[#This Row],[LAT]]/10),"")</f>
        <v/>
      </c>
    </row>
    <row r="49" spans="4:83" x14ac:dyDescent="0.35">
      <c r="D49" s="1">
        <f>Resultats!C$7</f>
        <v>30</v>
      </c>
      <c r="E49" s="1">
        <f>Resultats!E$7</f>
        <v>3</v>
      </c>
      <c r="F49" s="1">
        <v>7</v>
      </c>
      <c r="G49" s="1">
        <v>44</v>
      </c>
      <c r="H49" s="1" t="str">
        <f>CONCATENATE(DiaA[[#This Row],[Dia]],DiaA[[#This Row],[Mes]],DiaA[[#This Row],[Hora]],DiaA[[#This Row],[Min]])</f>
        <v>303744</v>
      </c>
      <c r="I49" s="1" t="str">
        <f>CONCATENATE(TEXT(DiaA[[#This Row],[Hora]],"00"),":",TEXT(DiaA[[#This Row],[Min]],"00"))</f>
        <v>07:44</v>
      </c>
      <c r="J49" s="1" t="str">
        <f>IFERROR(VLOOKUP(DiaA[[#This Row],[CONCATENA]],Dades[[#All],[Columna1]:[LAT]],3,FALSE),"")</f>
        <v/>
      </c>
      <c r="K49" s="1" t="str">
        <f>IFERROR(10^(DiaA[[#This Row],[LAT]]/10),"")</f>
        <v/>
      </c>
      <c r="M49" s="2">
        <f>Resultats!C$7</f>
        <v>30</v>
      </c>
      <c r="N49" s="2">
        <f>Resultats!E$7</f>
        <v>3</v>
      </c>
      <c r="O49" s="2">
        <v>21</v>
      </c>
      <c r="P49" s="2">
        <v>44</v>
      </c>
      <c r="Q49" s="2" t="str">
        <f>CONCATENATE(VespreA[[#This Row],[Dia]],VespreA[[#This Row],[Mes]],VespreA[[#This Row],[Hora]],VespreA[[#This Row],[Min]])</f>
        <v>3032144</v>
      </c>
      <c r="R49" s="2" t="str">
        <f>CONCATENATE(TEXT(VespreA[[#This Row],[Hora]],"00"),":",TEXT(VespreA[[#This Row],[Min]],"00"))</f>
        <v>21:44</v>
      </c>
      <c r="S49" s="2" t="str">
        <f>IFERROR(VLOOKUP(VespreA[[#This Row],[CONCATENA]],Dades[[#All],[Columna1]:[LAT]],3,FALSE),"")</f>
        <v/>
      </c>
      <c r="T49" s="4" t="str">
        <f>IFERROR(10^(VespreA[[#This Row],[LAT]]/10),"")</f>
        <v/>
      </c>
      <c r="V49" s="4">
        <f>Resultats!C$7</f>
        <v>30</v>
      </c>
      <c r="W49" s="4">
        <f>Resultats!E$7</f>
        <v>3</v>
      </c>
      <c r="X49" s="4">
        <v>23</v>
      </c>
      <c r="Y49" s="4">
        <v>44</v>
      </c>
      <c r="Z49" s="4" t="str">
        <f>CONCATENATE(NitA[[#This Row],[Dia]],NitA[[#This Row],[Mes]],NitA[[#This Row],[Hora]],NitA[[#This Row],[Min]])</f>
        <v>3032344</v>
      </c>
      <c r="AA49" s="4" t="str">
        <f>CONCATENATE(TEXT(NitA[[#This Row],[Hora]],"00"),":",TEXT(NitA[[#This Row],[Min]],"00"))</f>
        <v>23:44</v>
      </c>
      <c r="AB49" s="4" t="str">
        <f>IFERROR(VLOOKUP(NitA[[#This Row],[CONCATENA]],Dades[[#All],[Columna1]:[LAT]],3,FALSE),"")</f>
        <v/>
      </c>
      <c r="AC49" s="12" t="str">
        <f>IFERROR(10^(NitA[[#This Row],[LAT]]/10),"")</f>
        <v/>
      </c>
      <c r="AE49" s="1">
        <f>Resultats!C$22</f>
        <v>30</v>
      </c>
      <c r="AF49" s="1">
        <f>Resultats!E$22</f>
        <v>3</v>
      </c>
      <c r="AG49" s="1">
        <v>7</v>
      </c>
      <c r="AH49" s="1">
        <v>44</v>
      </c>
      <c r="AI49" s="1" t="str">
        <f>CONCATENATE(DiaB[[#This Row],[Dia]],DiaB[[#This Row],[Mes]],DiaB[[#This Row],[Hora]],DiaB[[#This Row],[Min]])</f>
        <v>303744</v>
      </c>
      <c r="AJ49" s="1" t="str">
        <f>CONCATENATE(TEXT(DiaB[[#This Row],[Hora]],"00"),":",TEXT(DiaB[[#This Row],[Min]],"00"))</f>
        <v>07:44</v>
      </c>
      <c r="AK49" s="1" t="str">
        <f>IFERROR(VLOOKUP(DiaB[[#This Row],[CONCATENA]],Dades[[#All],[Columna1]:[LAT]],3,FALSE),"")</f>
        <v/>
      </c>
      <c r="AL49" s="1" t="str">
        <f>IFERROR(10^(DiaB[[#This Row],[LAT]]/10),"")</f>
        <v/>
      </c>
      <c r="AN49" s="2">
        <f>Resultats!C$22</f>
        <v>30</v>
      </c>
      <c r="AO49" s="2">
        <f>Resultats!E$22</f>
        <v>3</v>
      </c>
      <c r="AP49" s="2">
        <v>21</v>
      </c>
      <c r="AQ49" s="2">
        <v>44</v>
      </c>
      <c r="AR49" s="2" t="str">
        <f>CONCATENATE(VespreB[[#This Row],[Dia]],VespreB[[#This Row],[Mes]],VespreB[[#This Row],[Hora]],VespreB[[#This Row],[Min]])</f>
        <v>3032144</v>
      </c>
      <c r="AS49" s="2" t="str">
        <f>CONCATENATE(TEXT(VespreB[[#This Row],[Hora]],"00"),":",TEXT(VespreB[[#This Row],[Min]],"00"))</f>
        <v>21:44</v>
      </c>
      <c r="AT49" s="2" t="str">
        <f>IFERROR(VLOOKUP(VespreB[[#This Row],[CONCATENA]],Dades[[#All],[Columna1]:[LAT]],3,FALSE),"")</f>
        <v/>
      </c>
      <c r="AU49" s="4" t="str">
        <f>IFERROR(10^(VespreB[[#This Row],[LAT]]/10),"")</f>
        <v/>
      </c>
      <c r="AW49" s="4">
        <f>Resultats!C$22</f>
        <v>30</v>
      </c>
      <c r="AX49" s="4">
        <f>Resultats!E$22</f>
        <v>3</v>
      </c>
      <c r="AY49" s="4">
        <v>23</v>
      </c>
      <c r="AZ49" s="4">
        <v>44</v>
      </c>
      <c r="BA49" s="4" t="str">
        <f>CONCATENATE(NitB[[#This Row],[Dia]],NitB[[#This Row],[Mes]],NitB[[#This Row],[Hora]],NitB[[#This Row],[Min]])</f>
        <v>3032344</v>
      </c>
      <c r="BB49" s="4" t="str">
        <f>CONCATENATE(TEXT(NitB[[#This Row],[Hora]],"00"),":",TEXT(NitB[[#This Row],[Min]],"00"))</f>
        <v>23:44</v>
      </c>
      <c r="BC49" s="4" t="str">
        <f>IFERROR(VLOOKUP(NitB[[#This Row],[CONCATENA]],Dades[[#All],[Columna1]:[LAT]],3,FALSE),"")</f>
        <v/>
      </c>
      <c r="BD49" s="12" t="str">
        <f>IFERROR(10^(NitB[[#This Row],[LAT]]/10),"")</f>
        <v/>
      </c>
      <c r="BF49" s="1">
        <f>Resultats!C$37</f>
        <v>30</v>
      </c>
      <c r="BG49" s="1">
        <f>Resultats!E$37</f>
        <v>3</v>
      </c>
      <c r="BH49" s="1">
        <v>7</v>
      </c>
      <c r="BI49" s="1">
        <v>44</v>
      </c>
      <c r="BJ49" s="1" t="str">
        <f>CONCATENATE(DiaC[[#This Row],[Dia]],DiaC[[#This Row],[Mes]],DiaC[[#This Row],[Hora]],DiaC[[#This Row],[Min]])</f>
        <v>303744</v>
      </c>
      <c r="BK49" s="1" t="str">
        <f>CONCATENATE(TEXT(DiaC[[#This Row],[Hora]],"00"),":",TEXT(DiaC[[#This Row],[Min]],"00"))</f>
        <v>07:44</v>
      </c>
      <c r="BL49" s="1" t="str">
        <f>IFERROR(VLOOKUP(DiaC[[#This Row],[CONCATENA]],Dades[[#All],[Columna1]:[LAT]],3,FALSE),"")</f>
        <v/>
      </c>
      <c r="BM49" s="1" t="str">
        <f>IFERROR(10^(DiaC[[#This Row],[LAT]]/10),"")</f>
        <v/>
      </c>
      <c r="BO49" s="2">
        <f>Resultats!C$37</f>
        <v>30</v>
      </c>
      <c r="BP49" s="2">
        <f>Resultats!E$37</f>
        <v>3</v>
      </c>
      <c r="BQ49" s="2">
        <v>21</v>
      </c>
      <c r="BR49" s="2">
        <v>44</v>
      </c>
      <c r="BS49" s="2" t="str">
        <f>CONCATENATE(VespreC[[#This Row],[Dia]],VespreC[[#This Row],[Mes]],VespreC[[#This Row],[Hora]],VespreC[[#This Row],[Min]])</f>
        <v>3032144</v>
      </c>
      <c r="BT49" s="2" t="str">
        <f>CONCATENATE(TEXT(VespreC[[#This Row],[Hora]],"00"),":",TEXT(VespreC[[#This Row],[Min]],"00"))</f>
        <v>21:44</v>
      </c>
      <c r="BU49" s="2" t="str">
        <f>IFERROR(VLOOKUP(VespreC[[#This Row],[CONCATENA]],Dades[[#All],[Columna1]:[LAT]],3,FALSE),"")</f>
        <v/>
      </c>
      <c r="BV49" s="4" t="str">
        <f>IFERROR(10^(VespreC[[#This Row],[LAT]]/10),"")</f>
        <v/>
      </c>
      <c r="BX49" s="4">
        <f>Resultats!C$37</f>
        <v>30</v>
      </c>
      <c r="BY49" s="4">
        <f>Resultats!E$37</f>
        <v>3</v>
      </c>
      <c r="BZ49" s="4">
        <v>23</v>
      </c>
      <c r="CA49" s="4">
        <v>44</v>
      </c>
      <c r="CB49" s="4" t="str">
        <f>CONCATENATE(NitC[[#This Row],[Dia]],NitC[[#This Row],[Mes]],NitC[[#This Row],[Hora]],NitC[[#This Row],[Min]])</f>
        <v>3032344</v>
      </c>
      <c r="CC49" s="4" t="str">
        <f>CONCATENATE(TEXT(NitC[[#This Row],[Hora]],"00"),":",TEXT(NitC[[#This Row],[Min]],"00"))</f>
        <v>23:44</v>
      </c>
      <c r="CD49" s="4" t="str">
        <f>IFERROR(VLOOKUP(NitC[[#This Row],[CONCATENA]],Dades[[#All],[Columna1]:[LAT]],3,FALSE),"")</f>
        <v/>
      </c>
      <c r="CE49" s="12" t="str">
        <f>IFERROR(10^(NitC[[#This Row],[LAT]]/10),"")</f>
        <v/>
      </c>
    </row>
    <row r="50" spans="4:83" x14ac:dyDescent="0.35">
      <c r="D50" s="1">
        <f>Resultats!C$7</f>
        <v>30</v>
      </c>
      <c r="E50" s="1">
        <f>Resultats!E$7</f>
        <v>3</v>
      </c>
      <c r="F50" s="1">
        <v>7</v>
      </c>
      <c r="G50" s="1">
        <v>45</v>
      </c>
      <c r="H50" s="1" t="str">
        <f>CONCATENATE(DiaA[[#This Row],[Dia]],DiaA[[#This Row],[Mes]],DiaA[[#This Row],[Hora]],DiaA[[#This Row],[Min]])</f>
        <v>303745</v>
      </c>
      <c r="I50" s="1" t="str">
        <f>CONCATENATE(TEXT(DiaA[[#This Row],[Hora]],"00"),":",TEXT(DiaA[[#This Row],[Min]],"00"))</f>
        <v>07:45</v>
      </c>
      <c r="J50" s="1" t="str">
        <f>IFERROR(VLOOKUP(DiaA[[#This Row],[CONCATENA]],Dades[[#All],[Columna1]:[LAT]],3,FALSE),"")</f>
        <v/>
      </c>
      <c r="K50" s="1" t="str">
        <f>IFERROR(10^(DiaA[[#This Row],[LAT]]/10),"")</f>
        <v/>
      </c>
      <c r="M50" s="2">
        <f>Resultats!C$7</f>
        <v>30</v>
      </c>
      <c r="N50" s="2">
        <f>Resultats!E$7</f>
        <v>3</v>
      </c>
      <c r="O50" s="2">
        <v>21</v>
      </c>
      <c r="P50" s="2">
        <v>45</v>
      </c>
      <c r="Q50" s="2" t="str">
        <f>CONCATENATE(VespreA[[#This Row],[Dia]],VespreA[[#This Row],[Mes]],VespreA[[#This Row],[Hora]],VespreA[[#This Row],[Min]])</f>
        <v>3032145</v>
      </c>
      <c r="R50" s="2" t="str">
        <f>CONCATENATE(TEXT(VespreA[[#This Row],[Hora]],"00"),":",TEXT(VespreA[[#This Row],[Min]],"00"))</f>
        <v>21:45</v>
      </c>
      <c r="S50" s="2" t="str">
        <f>IFERROR(VLOOKUP(VespreA[[#This Row],[CONCATENA]],Dades[[#All],[Columna1]:[LAT]],3,FALSE),"")</f>
        <v/>
      </c>
      <c r="T50" s="4" t="str">
        <f>IFERROR(10^(VespreA[[#This Row],[LAT]]/10),"")</f>
        <v/>
      </c>
      <c r="V50" s="4">
        <f>Resultats!C$7</f>
        <v>30</v>
      </c>
      <c r="W50" s="4">
        <f>Resultats!E$7</f>
        <v>3</v>
      </c>
      <c r="X50" s="4">
        <v>23</v>
      </c>
      <c r="Y50" s="4">
        <v>45</v>
      </c>
      <c r="Z50" s="4" t="str">
        <f>CONCATENATE(NitA[[#This Row],[Dia]],NitA[[#This Row],[Mes]],NitA[[#This Row],[Hora]],NitA[[#This Row],[Min]])</f>
        <v>3032345</v>
      </c>
      <c r="AA50" s="4" t="str">
        <f>CONCATENATE(TEXT(NitA[[#This Row],[Hora]],"00"),":",TEXT(NitA[[#This Row],[Min]],"00"))</f>
        <v>23:45</v>
      </c>
      <c r="AB50" s="4" t="str">
        <f>IFERROR(VLOOKUP(NitA[[#This Row],[CONCATENA]],Dades[[#All],[Columna1]:[LAT]],3,FALSE),"")</f>
        <v/>
      </c>
      <c r="AC50" s="12" t="str">
        <f>IFERROR(10^(NitA[[#This Row],[LAT]]/10),"")</f>
        <v/>
      </c>
      <c r="AE50" s="1">
        <f>Resultats!C$22</f>
        <v>30</v>
      </c>
      <c r="AF50" s="1">
        <f>Resultats!E$22</f>
        <v>3</v>
      </c>
      <c r="AG50" s="1">
        <v>7</v>
      </c>
      <c r="AH50" s="1">
        <v>45</v>
      </c>
      <c r="AI50" s="1" t="str">
        <f>CONCATENATE(DiaB[[#This Row],[Dia]],DiaB[[#This Row],[Mes]],DiaB[[#This Row],[Hora]],DiaB[[#This Row],[Min]])</f>
        <v>303745</v>
      </c>
      <c r="AJ50" s="1" t="str">
        <f>CONCATENATE(TEXT(DiaB[[#This Row],[Hora]],"00"),":",TEXT(DiaB[[#This Row],[Min]],"00"))</f>
        <v>07:45</v>
      </c>
      <c r="AK50" s="1" t="str">
        <f>IFERROR(VLOOKUP(DiaB[[#This Row],[CONCATENA]],Dades[[#All],[Columna1]:[LAT]],3,FALSE),"")</f>
        <v/>
      </c>
      <c r="AL50" s="1" t="str">
        <f>IFERROR(10^(DiaB[[#This Row],[LAT]]/10),"")</f>
        <v/>
      </c>
      <c r="AN50" s="2">
        <f>Resultats!C$22</f>
        <v>30</v>
      </c>
      <c r="AO50" s="2">
        <f>Resultats!E$22</f>
        <v>3</v>
      </c>
      <c r="AP50" s="2">
        <v>21</v>
      </c>
      <c r="AQ50" s="2">
        <v>45</v>
      </c>
      <c r="AR50" s="2" t="str">
        <f>CONCATENATE(VespreB[[#This Row],[Dia]],VespreB[[#This Row],[Mes]],VespreB[[#This Row],[Hora]],VespreB[[#This Row],[Min]])</f>
        <v>3032145</v>
      </c>
      <c r="AS50" s="2" t="str">
        <f>CONCATENATE(TEXT(VespreB[[#This Row],[Hora]],"00"),":",TEXT(VespreB[[#This Row],[Min]],"00"))</f>
        <v>21:45</v>
      </c>
      <c r="AT50" s="2" t="str">
        <f>IFERROR(VLOOKUP(VespreB[[#This Row],[CONCATENA]],Dades[[#All],[Columna1]:[LAT]],3,FALSE),"")</f>
        <v/>
      </c>
      <c r="AU50" s="4" t="str">
        <f>IFERROR(10^(VespreB[[#This Row],[LAT]]/10),"")</f>
        <v/>
      </c>
      <c r="AW50" s="4">
        <f>Resultats!C$22</f>
        <v>30</v>
      </c>
      <c r="AX50" s="4">
        <f>Resultats!E$22</f>
        <v>3</v>
      </c>
      <c r="AY50" s="4">
        <v>23</v>
      </c>
      <c r="AZ50" s="4">
        <v>45</v>
      </c>
      <c r="BA50" s="4" t="str">
        <f>CONCATENATE(NitB[[#This Row],[Dia]],NitB[[#This Row],[Mes]],NitB[[#This Row],[Hora]],NitB[[#This Row],[Min]])</f>
        <v>3032345</v>
      </c>
      <c r="BB50" s="4" t="str">
        <f>CONCATENATE(TEXT(NitB[[#This Row],[Hora]],"00"),":",TEXT(NitB[[#This Row],[Min]],"00"))</f>
        <v>23:45</v>
      </c>
      <c r="BC50" s="4" t="str">
        <f>IFERROR(VLOOKUP(NitB[[#This Row],[CONCATENA]],Dades[[#All],[Columna1]:[LAT]],3,FALSE),"")</f>
        <v/>
      </c>
      <c r="BD50" s="12" t="str">
        <f>IFERROR(10^(NitB[[#This Row],[LAT]]/10),"")</f>
        <v/>
      </c>
      <c r="BF50" s="1">
        <f>Resultats!C$37</f>
        <v>30</v>
      </c>
      <c r="BG50" s="1">
        <f>Resultats!E$37</f>
        <v>3</v>
      </c>
      <c r="BH50" s="1">
        <v>7</v>
      </c>
      <c r="BI50" s="1">
        <v>45</v>
      </c>
      <c r="BJ50" s="1" t="str">
        <f>CONCATENATE(DiaC[[#This Row],[Dia]],DiaC[[#This Row],[Mes]],DiaC[[#This Row],[Hora]],DiaC[[#This Row],[Min]])</f>
        <v>303745</v>
      </c>
      <c r="BK50" s="1" t="str">
        <f>CONCATENATE(TEXT(DiaC[[#This Row],[Hora]],"00"),":",TEXT(DiaC[[#This Row],[Min]],"00"))</f>
        <v>07:45</v>
      </c>
      <c r="BL50" s="1" t="str">
        <f>IFERROR(VLOOKUP(DiaC[[#This Row],[CONCATENA]],Dades[[#All],[Columna1]:[LAT]],3,FALSE),"")</f>
        <v/>
      </c>
      <c r="BM50" s="1" t="str">
        <f>IFERROR(10^(DiaC[[#This Row],[LAT]]/10),"")</f>
        <v/>
      </c>
      <c r="BO50" s="2">
        <f>Resultats!C$37</f>
        <v>30</v>
      </c>
      <c r="BP50" s="2">
        <f>Resultats!E$37</f>
        <v>3</v>
      </c>
      <c r="BQ50" s="2">
        <v>21</v>
      </c>
      <c r="BR50" s="2">
        <v>45</v>
      </c>
      <c r="BS50" s="2" t="str">
        <f>CONCATENATE(VespreC[[#This Row],[Dia]],VespreC[[#This Row],[Mes]],VespreC[[#This Row],[Hora]],VespreC[[#This Row],[Min]])</f>
        <v>3032145</v>
      </c>
      <c r="BT50" s="2" t="str">
        <f>CONCATENATE(TEXT(VespreC[[#This Row],[Hora]],"00"),":",TEXT(VespreC[[#This Row],[Min]],"00"))</f>
        <v>21:45</v>
      </c>
      <c r="BU50" s="2" t="str">
        <f>IFERROR(VLOOKUP(VespreC[[#This Row],[CONCATENA]],Dades[[#All],[Columna1]:[LAT]],3,FALSE),"")</f>
        <v/>
      </c>
      <c r="BV50" s="4" t="str">
        <f>IFERROR(10^(VespreC[[#This Row],[LAT]]/10),"")</f>
        <v/>
      </c>
      <c r="BX50" s="4">
        <f>Resultats!C$37</f>
        <v>30</v>
      </c>
      <c r="BY50" s="4">
        <f>Resultats!E$37</f>
        <v>3</v>
      </c>
      <c r="BZ50" s="4">
        <v>23</v>
      </c>
      <c r="CA50" s="4">
        <v>45</v>
      </c>
      <c r="CB50" s="4" t="str">
        <f>CONCATENATE(NitC[[#This Row],[Dia]],NitC[[#This Row],[Mes]],NitC[[#This Row],[Hora]],NitC[[#This Row],[Min]])</f>
        <v>3032345</v>
      </c>
      <c r="CC50" s="4" t="str">
        <f>CONCATENATE(TEXT(NitC[[#This Row],[Hora]],"00"),":",TEXT(NitC[[#This Row],[Min]],"00"))</f>
        <v>23:45</v>
      </c>
      <c r="CD50" s="4" t="str">
        <f>IFERROR(VLOOKUP(NitC[[#This Row],[CONCATENA]],Dades[[#All],[Columna1]:[LAT]],3,FALSE),"")</f>
        <v/>
      </c>
      <c r="CE50" s="12" t="str">
        <f>IFERROR(10^(NitC[[#This Row],[LAT]]/10),"")</f>
        <v/>
      </c>
    </row>
    <row r="51" spans="4:83" x14ac:dyDescent="0.35">
      <c r="D51" s="1">
        <f>Resultats!C$7</f>
        <v>30</v>
      </c>
      <c r="E51" s="1">
        <f>Resultats!E$7</f>
        <v>3</v>
      </c>
      <c r="F51" s="1">
        <v>7</v>
      </c>
      <c r="G51" s="1">
        <v>46</v>
      </c>
      <c r="H51" s="1" t="str">
        <f>CONCATENATE(DiaA[[#This Row],[Dia]],DiaA[[#This Row],[Mes]],DiaA[[#This Row],[Hora]],DiaA[[#This Row],[Min]])</f>
        <v>303746</v>
      </c>
      <c r="I51" s="1" t="str">
        <f>CONCATENATE(TEXT(DiaA[[#This Row],[Hora]],"00"),":",TEXT(DiaA[[#This Row],[Min]],"00"))</f>
        <v>07:46</v>
      </c>
      <c r="J51" s="1" t="str">
        <f>IFERROR(VLOOKUP(DiaA[[#This Row],[CONCATENA]],Dades[[#All],[Columna1]:[LAT]],3,FALSE),"")</f>
        <v/>
      </c>
      <c r="K51" s="1" t="str">
        <f>IFERROR(10^(DiaA[[#This Row],[LAT]]/10),"")</f>
        <v/>
      </c>
      <c r="M51" s="2">
        <f>Resultats!C$7</f>
        <v>30</v>
      </c>
      <c r="N51" s="2">
        <f>Resultats!E$7</f>
        <v>3</v>
      </c>
      <c r="O51" s="2">
        <v>21</v>
      </c>
      <c r="P51" s="2">
        <v>46</v>
      </c>
      <c r="Q51" s="2" t="str">
        <f>CONCATENATE(VespreA[[#This Row],[Dia]],VespreA[[#This Row],[Mes]],VespreA[[#This Row],[Hora]],VespreA[[#This Row],[Min]])</f>
        <v>3032146</v>
      </c>
      <c r="R51" s="2" t="str">
        <f>CONCATENATE(TEXT(VespreA[[#This Row],[Hora]],"00"),":",TEXT(VespreA[[#This Row],[Min]],"00"))</f>
        <v>21:46</v>
      </c>
      <c r="S51" s="2" t="str">
        <f>IFERROR(VLOOKUP(VespreA[[#This Row],[CONCATENA]],Dades[[#All],[Columna1]:[LAT]],3,FALSE),"")</f>
        <v/>
      </c>
      <c r="T51" s="4" t="str">
        <f>IFERROR(10^(VespreA[[#This Row],[LAT]]/10),"")</f>
        <v/>
      </c>
      <c r="V51" s="4">
        <f>Resultats!C$7</f>
        <v>30</v>
      </c>
      <c r="W51" s="4">
        <f>Resultats!E$7</f>
        <v>3</v>
      </c>
      <c r="X51" s="4">
        <v>23</v>
      </c>
      <c r="Y51" s="4">
        <v>46</v>
      </c>
      <c r="Z51" s="4" t="str">
        <f>CONCATENATE(NitA[[#This Row],[Dia]],NitA[[#This Row],[Mes]],NitA[[#This Row],[Hora]],NitA[[#This Row],[Min]])</f>
        <v>3032346</v>
      </c>
      <c r="AA51" s="4" t="str">
        <f>CONCATENATE(TEXT(NitA[[#This Row],[Hora]],"00"),":",TEXT(NitA[[#This Row],[Min]],"00"))</f>
        <v>23:46</v>
      </c>
      <c r="AB51" s="4" t="str">
        <f>IFERROR(VLOOKUP(NitA[[#This Row],[CONCATENA]],Dades[[#All],[Columna1]:[LAT]],3,FALSE),"")</f>
        <v/>
      </c>
      <c r="AC51" s="12" t="str">
        <f>IFERROR(10^(NitA[[#This Row],[LAT]]/10),"")</f>
        <v/>
      </c>
      <c r="AE51" s="1">
        <f>Resultats!C$22</f>
        <v>30</v>
      </c>
      <c r="AF51" s="1">
        <f>Resultats!E$22</f>
        <v>3</v>
      </c>
      <c r="AG51" s="1">
        <v>7</v>
      </c>
      <c r="AH51" s="1">
        <v>46</v>
      </c>
      <c r="AI51" s="1" t="str">
        <f>CONCATENATE(DiaB[[#This Row],[Dia]],DiaB[[#This Row],[Mes]],DiaB[[#This Row],[Hora]],DiaB[[#This Row],[Min]])</f>
        <v>303746</v>
      </c>
      <c r="AJ51" s="1" t="str">
        <f>CONCATENATE(TEXT(DiaB[[#This Row],[Hora]],"00"),":",TEXT(DiaB[[#This Row],[Min]],"00"))</f>
        <v>07:46</v>
      </c>
      <c r="AK51" s="1" t="str">
        <f>IFERROR(VLOOKUP(DiaB[[#This Row],[CONCATENA]],Dades[[#All],[Columna1]:[LAT]],3,FALSE),"")</f>
        <v/>
      </c>
      <c r="AL51" s="1" t="str">
        <f>IFERROR(10^(DiaB[[#This Row],[LAT]]/10),"")</f>
        <v/>
      </c>
      <c r="AN51" s="2">
        <f>Resultats!C$22</f>
        <v>30</v>
      </c>
      <c r="AO51" s="2">
        <f>Resultats!E$22</f>
        <v>3</v>
      </c>
      <c r="AP51" s="2">
        <v>21</v>
      </c>
      <c r="AQ51" s="2">
        <v>46</v>
      </c>
      <c r="AR51" s="2" t="str">
        <f>CONCATENATE(VespreB[[#This Row],[Dia]],VespreB[[#This Row],[Mes]],VespreB[[#This Row],[Hora]],VespreB[[#This Row],[Min]])</f>
        <v>3032146</v>
      </c>
      <c r="AS51" s="2" t="str">
        <f>CONCATENATE(TEXT(VespreB[[#This Row],[Hora]],"00"),":",TEXT(VespreB[[#This Row],[Min]],"00"))</f>
        <v>21:46</v>
      </c>
      <c r="AT51" s="2" t="str">
        <f>IFERROR(VLOOKUP(VespreB[[#This Row],[CONCATENA]],Dades[[#All],[Columna1]:[LAT]],3,FALSE),"")</f>
        <v/>
      </c>
      <c r="AU51" s="4" t="str">
        <f>IFERROR(10^(VespreB[[#This Row],[LAT]]/10),"")</f>
        <v/>
      </c>
      <c r="AW51" s="4">
        <f>Resultats!C$22</f>
        <v>30</v>
      </c>
      <c r="AX51" s="4">
        <f>Resultats!E$22</f>
        <v>3</v>
      </c>
      <c r="AY51" s="4">
        <v>23</v>
      </c>
      <c r="AZ51" s="4">
        <v>46</v>
      </c>
      <c r="BA51" s="4" t="str">
        <f>CONCATENATE(NitB[[#This Row],[Dia]],NitB[[#This Row],[Mes]],NitB[[#This Row],[Hora]],NitB[[#This Row],[Min]])</f>
        <v>3032346</v>
      </c>
      <c r="BB51" s="4" t="str">
        <f>CONCATENATE(TEXT(NitB[[#This Row],[Hora]],"00"),":",TEXT(NitB[[#This Row],[Min]],"00"))</f>
        <v>23:46</v>
      </c>
      <c r="BC51" s="4" t="str">
        <f>IFERROR(VLOOKUP(NitB[[#This Row],[CONCATENA]],Dades[[#All],[Columna1]:[LAT]],3,FALSE),"")</f>
        <v/>
      </c>
      <c r="BD51" s="12" t="str">
        <f>IFERROR(10^(NitB[[#This Row],[LAT]]/10),"")</f>
        <v/>
      </c>
      <c r="BF51" s="1">
        <f>Resultats!C$37</f>
        <v>30</v>
      </c>
      <c r="BG51" s="1">
        <f>Resultats!E$37</f>
        <v>3</v>
      </c>
      <c r="BH51" s="1">
        <v>7</v>
      </c>
      <c r="BI51" s="1">
        <v>46</v>
      </c>
      <c r="BJ51" s="1" t="str">
        <f>CONCATENATE(DiaC[[#This Row],[Dia]],DiaC[[#This Row],[Mes]],DiaC[[#This Row],[Hora]],DiaC[[#This Row],[Min]])</f>
        <v>303746</v>
      </c>
      <c r="BK51" s="1" t="str">
        <f>CONCATENATE(TEXT(DiaC[[#This Row],[Hora]],"00"),":",TEXT(DiaC[[#This Row],[Min]],"00"))</f>
        <v>07:46</v>
      </c>
      <c r="BL51" s="1" t="str">
        <f>IFERROR(VLOOKUP(DiaC[[#This Row],[CONCATENA]],Dades[[#All],[Columna1]:[LAT]],3,FALSE),"")</f>
        <v/>
      </c>
      <c r="BM51" s="1" t="str">
        <f>IFERROR(10^(DiaC[[#This Row],[LAT]]/10),"")</f>
        <v/>
      </c>
      <c r="BO51" s="2">
        <f>Resultats!C$37</f>
        <v>30</v>
      </c>
      <c r="BP51" s="2">
        <f>Resultats!E$37</f>
        <v>3</v>
      </c>
      <c r="BQ51" s="2">
        <v>21</v>
      </c>
      <c r="BR51" s="2">
        <v>46</v>
      </c>
      <c r="BS51" s="2" t="str">
        <f>CONCATENATE(VespreC[[#This Row],[Dia]],VespreC[[#This Row],[Mes]],VespreC[[#This Row],[Hora]],VespreC[[#This Row],[Min]])</f>
        <v>3032146</v>
      </c>
      <c r="BT51" s="2" t="str">
        <f>CONCATENATE(TEXT(VespreC[[#This Row],[Hora]],"00"),":",TEXT(VespreC[[#This Row],[Min]],"00"))</f>
        <v>21:46</v>
      </c>
      <c r="BU51" s="2" t="str">
        <f>IFERROR(VLOOKUP(VespreC[[#This Row],[CONCATENA]],Dades[[#All],[Columna1]:[LAT]],3,FALSE),"")</f>
        <v/>
      </c>
      <c r="BV51" s="4" t="str">
        <f>IFERROR(10^(VespreC[[#This Row],[LAT]]/10),"")</f>
        <v/>
      </c>
      <c r="BX51" s="4">
        <f>Resultats!C$37</f>
        <v>30</v>
      </c>
      <c r="BY51" s="4">
        <f>Resultats!E$37</f>
        <v>3</v>
      </c>
      <c r="BZ51" s="4">
        <v>23</v>
      </c>
      <c r="CA51" s="4">
        <v>46</v>
      </c>
      <c r="CB51" s="4" t="str">
        <f>CONCATENATE(NitC[[#This Row],[Dia]],NitC[[#This Row],[Mes]],NitC[[#This Row],[Hora]],NitC[[#This Row],[Min]])</f>
        <v>3032346</v>
      </c>
      <c r="CC51" s="4" t="str">
        <f>CONCATENATE(TEXT(NitC[[#This Row],[Hora]],"00"),":",TEXT(NitC[[#This Row],[Min]],"00"))</f>
        <v>23:46</v>
      </c>
      <c r="CD51" s="4" t="str">
        <f>IFERROR(VLOOKUP(NitC[[#This Row],[CONCATENA]],Dades[[#All],[Columna1]:[LAT]],3,FALSE),"")</f>
        <v/>
      </c>
      <c r="CE51" s="12" t="str">
        <f>IFERROR(10^(NitC[[#This Row],[LAT]]/10),"")</f>
        <v/>
      </c>
    </row>
    <row r="52" spans="4:83" x14ac:dyDescent="0.35">
      <c r="D52" s="1">
        <f>Resultats!C$7</f>
        <v>30</v>
      </c>
      <c r="E52" s="1">
        <f>Resultats!E$7</f>
        <v>3</v>
      </c>
      <c r="F52" s="1">
        <v>7</v>
      </c>
      <c r="G52" s="1">
        <v>47</v>
      </c>
      <c r="H52" s="1" t="str">
        <f>CONCATENATE(DiaA[[#This Row],[Dia]],DiaA[[#This Row],[Mes]],DiaA[[#This Row],[Hora]],DiaA[[#This Row],[Min]])</f>
        <v>303747</v>
      </c>
      <c r="I52" s="1" t="str">
        <f>CONCATENATE(TEXT(DiaA[[#This Row],[Hora]],"00"),":",TEXT(DiaA[[#This Row],[Min]],"00"))</f>
        <v>07:47</v>
      </c>
      <c r="J52" s="1" t="str">
        <f>IFERROR(VLOOKUP(DiaA[[#This Row],[CONCATENA]],Dades[[#All],[Columna1]:[LAT]],3,FALSE),"")</f>
        <v/>
      </c>
      <c r="K52" s="1" t="str">
        <f>IFERROR(10^(DiaA[[#This Row],[LAT]]/10),"")</f>
        <v/>
      </c>
      <c r="M52" s="2">
        <f>Resultats!C$7</f>
        <v>30</v>
      </c>
      <c r="N52" s="2">
        <f>Resultats!E$7</f>
        <v>3</v>
      </c>
      <c r="O52" s="2">
        <v>21</v>
      </c>
      <c r="P52" s="2">
        <v>47</v>
      </c>
      <c r="Q52" s="2" t="str">
        <f>CONCATENATE(VespreA[[#This Row],[Dia]],VespreA[[#This Row],[Mes]],VespreA[[#This Row],[Hora]],VespreA[[#This Row],[Min]])</f>
        <v>3032147</v>
      </c>
      <c r="R52" s="2" t="str">
        <f>CONCATENATE(TEXT(VespreA[[#This Row],[Hora]],"00"),":",TEXT(VespreA[[#This Row],[Min]],"00"))</f>
        <v>21:47</v>
      </c>
      <c r="S52" s="2" t="str">
        <f>IFERROR(VLOOKUP(VespreA[[#This Row],[CONCATENA]],Dades[[#All],[Columna1]:[LAT]],3,FALSE),"")</f>
        <v/>
      </c>
      <c r="T52" s="4" t="str">
        <f>IFERROR(10^(VespreA[[#This Row],[LAT]]/10),"")</f>
        <v/>
      </c>
      <c r="V52" s="4">
        <f>Resultats!C$7</f>
        <v>30</v>
      </c>
      <c r="W52" s="4">
        <f>Resultats!E$7</f>
        <v>3</v>
      </c>
      <c r="X52" s="4">
        <v>23</v>
      </c>
      <c r="Y52" s="4">
        <v>47</v>
      </c>
      <c r="Z52" s="4" t="str">
        <f>CONCATENATE(NitA[[#This Row],[Dia]],NitA[[#This Row],[Mes]],NitA[[#This Row],[Hora]],NitA[[#This Row],[Min]])</f>
        <v>3032347</v>
      </c>
      <c r="AA52" s="4" t="str">
        <f>CONCATENATE(TEXT(NitA[[#This Row],[Hora]],"00"),":",TEXT(NitA[[#This Row],[Min]],"00"))</f>
        <v>23:47</v>
      </c>
      <c r="AB52" s="4" t="str">
        <f>IFERROR(VLOOKUP(NitA[[#This Row],[CONCATENA]],Dades[[#All],[Columna1]:[LAT]],3,FALSE),"")</f>
        <v/>
      </c>
      <c r="AC52" s="12" t="str">
        <f>IFERROR(10^(NitA[[#This Row],[LAT]]/10),"")</f>
        <v/>
      </c>
      <c r="AE52" s="1">
        <f>Resultats!C$22</f>
        <v>30</v>
      </c>
      <c r="AF52" s="1">
        <f>Resultats!E$22</f>
        <v>3</v>
      </c>
      <c r="AG52" s="1">
        <v>7</v>
      </c>
      <c r="AH52" s="1">
        <v>47</v>
      </c>
      <c r="AI52" s="1" t="str">
        <f>CONCATENATE(DiaB[[#This Row],[Dia]],DiaB[[#This Row],[Mes]],DiaB[[#This Row],[Hora]],DiaB[[#This Row],[Min]])</f>
        <v>303747</v>
      </c>
      <c r="AJ52" s="1" t="str">
        <f>CONCATENATE(TEXT(DiaB[[#This Row],[Hora]],"00"),":",TEXT(DiaB[[#This Row],[Min]],"00"))</f>
        <v>07:47</v>
      </c>
      <c r="AK52" s="1" t="str">
        <f>IFERROR(VLOOKUP(DiaB[[#This Row],[CONCATENA]],Dades[[#All],[Columna1]:[LAT]],3,FALSE),"")</f>
        <v/>
      </c>
      <c r="AL52" s="1" t="str">
        <f>IFERROR(10^(DiaB[[#This Row],[LAT]]/10),"")</f>
        <v/>
      </c>
      <c r="AN52" s="2">
        <f>Resultats!C$22</f>
        <v>30</v>
      </c>
      <c r="AO52" s="2">
        <f>Resultats!E$22</f>
        <v>3</v>
      </c>
      <c r="AP52" s="2">
        <v>21</v>
      </c>
      <c r="AQ52" s="2">
        <v>47</v>
      </c>
      <c r="AR52" s="2" t="str">
        <f>CONCATENATE(VespreB[[#This Row],[Dia]],VespreB[[#This Row],[Mes]],VespreB[[#This Row],[Hora]],VespreB[[#This Row],[Min]])</f>
        <v>3032147</v>
      </c>
      <c r="AS52" s="2" t="str">
        <f>CONCATENATE(TEXT(VespreB[[#This Row],[Hora]],"00"),":",TEXT(VespreB[[#This Row],[Min]],"00"))</f>
        <v>21:47</v>
      </c>
      <c r="AT52" s="2" t="str">
        <f>IFERROR(VLOOKUP(VespreB[[#This Row],[CONCATENA]],Dades[[#All],[Columna1]:[LAT]],3,FALSE),"")</f>
        <v/>
      </c>
      <c r="AU52" s="4" t="str">
        <f>IFERROR(10^(VespreB[[#This Row],[LAT]]/10),"")</f>
        <v/>
      </c>
      <c r="AW52" s="4">
        <f>Resultats!C$22</f>
        <v>30</v>
      </c>
      <c r="AX52" s="4">
        <f>Resultats!E$22</f>
        <v>3</v>
      </c>
      <c r="AY52" s="4">
        <v>23</v>
      </c>
      <c r="AZ52" s="4">
        <v>47</v>
      </c>
      <c r="BA52" s="4" t="str">
        <f>CONCATENATE(NitB[[#This Row],[Dia]],NitB[[#This Row],[Mes]],NitB[[#This Row],[Hora]],NitB[[#This Row],[Min]])</f>
        <v>3032347</v>
      </c>
      <c r="BB52" s="4" t="str">
        <f>CONCATENATE(TEXT(NitB[[#This Row],[Hora]],"00"),":",TEXT(NitB[[#This Row],[Min]],"00"))</f>
        <v>23:47</v>
      </c>
      <c r="BC52" s="4" t="str">
        <f>IFERROR(VLOOKUP(NitB[[#This Row],[CONCATENA]],Dades[[#All],[Columna1]:[LAT]],3,FALSE),"")</f>
        <v/>
      </c>
      <c r="BD52" s="12" t="str">
        <f>IFERROR(10^(NitB[[#This Row],[LAT]]/10),"")</f>
        <v/>
      </c>
      <c r="BF52" s="1">
        <f>Resultats!C$37</f>
        <v>30</v>
      </c>
      <c r="BG52" s="1">
        <f>Resultats!E$37</f>
        <v>3</v>
      </c>
      <c r="BH52" s="1">
        <v>7</v>
      </c>
      <c r="BI52" s="1">
        <v>47</v>
      </c>
      <c r="BJ52" s="1" t="str">
        <f>CONCATENATE(DiaC[[#This Row],[Dia]],DiaC[[#This Row],[Mes]],DiaC[[#This Row],[Hora]],DiaC[[#This Row],[Min]])</f>
        <v>303747</v>
      </c>
      <c r="BK52" s="1" t="str">
        <f>CONCATENATE(TEXT(DiaC[[#This Row],[Hora]],"00"),":",TEXT(DiaC[[#This Row],[Min]],"00"))</f>
        <v>07:47</v>
      </c>
      <c r="BL52" s="1" t="str">
        <f>IFERROR(VLOOKUP(DiaC[[#This Row],[CONCATENA]],Dades[[#All],[Columna1]:[LAT]],3,FALSE),"")</f>
        <v/>
      </c>
      <c r="BM52" s="1" t="str">
        <f>IFERROR(10^(DiaC[[#This Row],[LAT]]/10),"")</f>
        <v/>
      </c>
      <c r="BO52" s="2">
        <f>Resultats!C$37</f>
        <v>30</v>
      </c>
      <c r="BP52" s="2">
        <f>Resultats!E$37</f>
        <v>3</v>
      </c>
      <c r="BQ52" s="2">
        <v>21</v>
      </c>
      <c r="BR52" s="2">
        <v>47</v>
      </c>
      <c r="BS52" s="2" t="str">
        <f>CONCATENATE(VespreC[[#This Row],[Dia]],VespreC[[#This Row],[Mes]],VespreC[[#This Row],[Hora]],VespreC[[#This Row],[Min]])</f>
        <v>3032147</v>
      </c>
      <c r="BT52" s="2" t="str">
        <f>CONCATENATE(TEXT(VespreC[[#This Row],[Hora]],"00"),":",TEXT(VespreC[[#This Row],[Min]],"00"))</f>
        <v>21:47</v>
      </c>
      <c r="BU52" s="2" t="str">
        <f>IFERROR(VLOOKUP(VespreC[[#This Row],[CONCATENA]],Dades[[#All],[Columna1]:[LAT]],3,FALSE),"")</f>
        <v/>
      </c>
      <c r="BV52" s="4" t="str">
        <f>IFERROR(10^(VespreC[[#This Row],[LAT]]/10),"")</f>
        <v/>
      </c>
      <c r="BX52" s="4">
        <f>Resultats!C$37</f>
        <v>30</v>
      </c>
      <c r="BY52" s="4">
        <f>Resultats!E$37</f>
        <v>3</v>
      </c>
      <c r="BZ52" s="4">
        <v>23</v>
      </c>
      <c r="CA52" s="4">
        <v>47</v>
      </c>
      <c r="CB52" s="4" t="str">
        <f>CONCATENATE(NitC[[#This Row],[Dia]],NitC[[#This Row],[Mes]],NitC[[#This Row],[Hora]],NitC[[#This Row],[Min]])</f>
        <v>3032347</v>
      </c>
      <c r="CC52" s="4" t="str">
        <f>CONCATENATE(TEXT(NitC[[#This Row],[Hora]],"00"),":",TEXT(NitC[[#This Row],[Min]],"00"))</f>
        <v>23:47</v>
      </c>
      <c r="CD52" s="4" t="str">
        <f>IFERROR(VLOOKUP(NitC[[#This Row],[CONCATENA]],Dades[[#All],[Columna1]:[LAT]],3,FALSE),"")</f>
        <v/>
      </c>
      <c r="CE52" s="12" t="str">
        <f>IFERROR(10^(NitC[[#This Row],[LAT]]/10),"")</f>
        <v/>
      </c>
    </row>
    <row r="53" spans="4:83" x14ac:dyDescent="0.35">
      <c r="D53" s="1">
        <f>Resultats!C$7</f>
        <v>30</v>
      </c>
      <c r="E53" s="1">
        <f>Resultats!E$7</f>
        <v>3</v>
      </c>
      <c r="F53" s="1">
        <v>7</v>
      </c>
      <c r="G53" s="1">
        <v>48</v>
      </c>
      <c r="H53" s="1" t="str">
        <f>CONCATENATE(DiaA[[#This Row],[Dia]],DiaA[[#This Row],[Mes]],DiaA[[#This Row],[Hora]],DiaA[[#This Row],[Min]])</f>
        <v>303748</v>
      </c>
      <c r="I53" s="1" t="str">
        <f>CONCATENATE(TEXT(DiaA[[#This Row],[Hora]],"00"),":",TEXT(DiaA[[#This Row],[Min]],"00"))</f>
        <v>07:48</v>
      </c>
      <c r="J53" s="1" t="str">
        <f>IFERROR(VLOOKUP(DiaA[[#This Row],[CONCATENA]],Dades[[#All],[Columna1]:[LAT]],3,FALSE),"")</f>
        <v/>
      </c>
      <c r="K53" s="1" t="str">
        <f>IFERROR(10^(DiaA[[#This Row],[LAT]]/10),"")</f>
        <v/>
      </c>
      <c r="M53" s="2">
        <f>Resultats!C$7</f>
        <v>30</v>
      </c>
      <c r="N53" s="2">
        <f>Resultats!E$7</f>
        <v>3</v>
      </c>
      <c r="O53" s="2">
        <v>21</v>
      </c>
      <c r="P53" s="2">
        <v>48</v>
      </c>
      <c r="Q53" s="2" t="str">
        <f>CONCATENATE(VespreA[[#This Row],[Dia]],VespreA[[#This Row],[Mes]],VespreA[[#This Row],[Hora]],VespreA[[#This Row],[Min]])</f>
        <v>3032148</v>
      </c>
      <c r="R53" s="2" t="str">
        <f>CONCATENATE(TEXT(VespreA[[#This Row],[Hora]],"00"),":",TEXT(VespreA[[#This Row],[Min]],"00"))</f>
        <v>21:48</v>
      </c>
      <c r="S53" s="2" t="str">
        <f>IFERROR(VLOOKUP(VespreA[[#This Row],[CONCATENA]],Dades[[#All],[Columna1]:[LAT]],3,FALSE),"")</f>
        <v/>
      </c>
      <c r="T53" s="4" t="str">
        <f>IFERROR(10^(VespreA[[#This Row],[LAT]]/10),"")</f>
        <v/>
      </c>
      <c r="V53" s="4">
        <f>Resultats!C$7</f>
        <v>30</v>
      </c>
      <c r="W53" s="4">
        <f>Resultats!E$7</f>
        <v>3</v>
      </c>
      <c r="X53" s="4">
        <v>23</v>
      </c>
      <c r="Y53" s="4">
        <v>48</v>
      </c>
      <c r="Z53" s="4" t="str">
        <f>CONCATENATE(NitA[[#This Row],[Dia]],NitA[[#This Row],[Mes]],NitA[[#This Row],[Hora]],NitA[[#This Row],[Min]])</f>
        <v>3032348</v>
      </c>
      <c r="AA53" s="4" t="str">
        <f>CONCATENATE(TEXT(NitA[[#This Row],[Hora]],"00"),":",TEXT(NitA[[#This Row],[Min]],"00"))</f>
        <v>23:48</v>
      </c>
      <c r="AB53" s="4" t="str">
        <f>IFERROR(VLOOKUP(NitA[[#This Row],[CONCATENA]],Dades[[#All],[Columna1]:[LAT]],3,FALSE),"")</f>
        <v/>
      </c>
      <c r="AC53" s="12" t="str">
        <f>IFERROR(10^(NitA[[#This Row],[LAT]]/10),"")</f>
        <v/>
      </c>
      <c r="AE53" s="1">
        <f>Resultats!C$22</f>
        <v>30</v>
      </c>
      <c r="AF53" s="1">
        <f>Resultats!E$22</f>
        <v>3</v>
      </c>
      <c r="AG53" s="1">
        <v>7</v>
      </c>
      <c r="AH53" s="1">
        <v>48</v>
      </c>
      <c r="AI53" s="1" t="str">
        <f>CONCATENATE(DiaB[[#This Row],[Dia]],DiaB[[#This Row],[Mes]],DiaB[[#This Row],[Hora]],DiaB[[#This Row],[Min]])</f>
        <v>303748</v>
      </c>
      <c r="AJ53" s="1" t="str">
        <f>CONCATENATE(TEXT(DiaB[[#This Row],[Hora]],"00"),":",TEXT(DiaB[[#This Row],[Min]],"00"))</f>
        <v>07:48</v>
      </c>
      <c r="AK53" s="1" t="str">
        <f>IFERROR(VLOOKUP(DiaB[[#This Row],[CONCATENA]],Dades[[#All],[Columna1]:[LAT]],3,FALSE),"")</f>
        <v/>
      </c>
      <c r="AL53" s="1" t="str">
        <f>IFERROR(10^(DiaB[[#This Row],[LAT]]/10),"")</f>
        <v/>
      </c>
      <c r="AN53" s="2">
        <f>Resultats!C$22</f>
        <v>30</v>
      </c>
      <c r="AO53" s="2">
        <f>Resultats!E$22</f>
        <v>3</v>
      </c>
      <c r="AP53" s="2">
        <v>21</v>
      </c>
      <c r="AQ53" s="2">
        <v>48</v>
      </c>
      <c r="AR53" s="2" t="str">
        <f>CONCATENATE(VespreB[[#This Row],[Dia]],VespreB[[#This Row],[Mes]],VespreB[[#This Row],[Hora]],VespreB[[#This Row],[Min]])</f>
        <v>3032148</v>
      </c>
      <c r="AS53" s="2" t="str">
        <f>CONCATENATE(TEXT(VespreB[[#This Row],[Hora]],"00"),":",TEXT(VespreB[[#This Row],[Min]],"00"))</f>
        <v>21:48</v>
      </c>
      <c r="AT53" s="2" t="str">
        <f>IFERROR(VLOOKUP(VespreB[[#This Row],[CONCATENA]],Dades[[#All],[Columna1]:[LAT]],3,FALSE),"")</f>
        <v/>
      </c>
      <c r="AU53" s="4" t="str">
        <f>IFERROR(10^(VespreB[[#This Row],[LAT]]/10),"")</f>
        <v/>
      </c>
      <c r="AW53" s="4">
        <f>Resultats!C$22</f>
        <v>30</v>
      </c>
      <c r="AX53" s="4">
        <f>Resultats!E$22</f>
        <v>3</v>
      </c>
      <c r="AY53" s="4">
        <v>23</v>
      </c>
      <c r="AZ53" s="4">
        <v>48</v>
      </c>
      <c r="BA53" s="4" t="str">
        <f>CONCATENATE(NitB[[#This Row],[Dia]],NitB[[#This Row],[Mes]],NitB[[#This Row],[Hora]],NitB[[#This Row],[Min]])</f>
        <v>3032348</v>
      </c>
      <c r="BB53" s="4" t="str">
        <f>CONCATENATE(TEXT(NitB[[#This Row],[Hora]],"00"),":",TEXT(NitB[[#This Row],[Min]],"00"))</f>
        <v>23:48</v>
      </c>
      <c r="BC53" s="4" t="str">
        <f>IFERROR(VLOOKUP(NitB[[#This Row],[CONCATENA]],Dades[[#All],[Columna1]:[LAT]],3,FALSE),"")</f>
        <v/>
      </c>
      <c r="BD53" s="12" t="str">
        <f>IFERROR(10^(NitB[[#This Row],[LAT]]/10),"")</f>
        <v/>
      </c>
      <c r="BF53" s="1">
        <f>Resultats!C$37</f>
        <v>30</v>
      </c>
      <c r="BG53" s="1">
        <f>Resultats!E$37</f>
        <v>3</v>
      </c>
      <c r="BH53" s="1">
        <v>7</v>
      </c>
      <c r="BI53" s="1">
        <v>48</v>
      </c>
      <c r="BJ53" s="1" t="str">
        <f>CONCATENATE(DiaC[[#This Row],[Dia]],DiaC[[#This Row],[Mes]],DiaC[[#This Row],[Hora]],DiaC[[#This Row],[Min]])</f>
        <v>303748</v>
      </c>
      <c r="BK53" s="1" t="str">
        <f>CONCATENATE(TEXT(DiaC[[#This Row],[Hora]],"00"),":",TEXT(DiaC[[#This Row],[Min]],"00"))</f>
        <v>07:48</v>
      </c>
      <c r="BL53" s="1" t="str">
        <f>IFERROR(VLOOKUP(DiaC[[#This Row],[CONCATENA]],Dades[[#All],[Columna1]:[LAT]],3,FALSE),"")</f>
        <v/>
      </c>
      <c r="BM53" s="1" t="str">
        <f>IFERROR(10^(DiaC[[#This Row],[LAT]]/10),"")</f>
        <v/>
      </c>
      <c r="BO53" s="2">
        <f>Resultats!C$37</f>
        <v>30</v>
      </c>
      <c r="BP53" s="2">
        <f>Resultats!E$37</f>
        <v>3</v>
      </c>
      <c r="BQ53" s="2">
        <v>21</v>
      </c>
      <c r="BR53" s="2">
        <v>48</v>
      </c>
      <c r="BS53" s="2" t="str">
        <f>CONCATENATE(VespreC[[#This Row],[Dia]],VespreC[[#This Row],[Mes]],VespreC[[#This Row],[Hora]],VespreC[[#This Row],[Min]])</f>
        <v>3032148</v>
      </c>
      <c r="BT53" s="2" t="str">
        <f>CONCATENATE(TEXT(VespreC[[#This Row],[Hora]],"00"),":",TEXT(VespreC[[#This Row],[Min]],"00"))</f>
        <v>21:48</v>
      </c>
      <c r="BU53" s="2" t="str">
        <f>IFERROR(VLOOKUP(VespreC[[#This Row],[CONCATENA]],Dades[[#All],[Columna1]:[LAT]],3,FALSE),"")</f>
        <v/>
      </c>
      <c r="BV53" s="4" t="str">
        <f>IFERROR(10^(VespreC[[#This Row],[LAT]]/10),"")</f>
        <v/>
      </c>
      <c r="BX53" s="4">
        <f>Resultats!C$37</f>
        <v>30</v>
      </c>
      <c r="BY53" s="4">
        <f>Resultats!E$37</f>
        <v>3</v>
      </c>
      <c r="BZ53" s="4">
        <v>23</v>
      </c>
      <c r="CA53" s="4">
        <v>48</v>
      </c>
      <c r="CB53" s="4" t="str">
        <f>CONCATENATE(NitC[[#This Row],[Dia]],NitC[[#This Row],[Mes]],NitC[[#This Row],[Hora]],NitC[[#This Row],[Min]])</f>
        <v>3032348</v>
      </c>
      <c r="CC53" s="4" t="str">
        <f>CONCATENATE(TEXT(NitC[[#This Row],[Hora]],"00"),":",TEXT(NitC[[#This Row],[Min]],"00"))</f>
        <v>23:48</v>
      </c>
      <c r="CD53" s="4" t="str">
        <f>IFERROR(VLOOKUP(NitC[[#This Row],[CONCATENA]],Dades[[#All],[Columna1]:[LAT]],3,FALSE),"")</f>
        <v/>
      </c>
      <c r="CE53" s="12" t="str">
        <f>IFERROR(10^(NitC[[#This Row],[LAT]]/10),"")</f>
        <v/>
      </c>
    </row>
    <row r="54" spans="4:83" x14ac:dyDescent="0.35">
      <c r="D54" s="1">
        <f>Resultats!C$7</f>
        <v>30</v>
      </c>
      <c r="E54" s="1">
        <f>Resultats!E$7</f>
        <v>3</v>
      </c>
      <c r="F54" s="1">
        <v>7</v>
      </c>
      <c r="G54" s="1">
        <v>49</v>
      </c>
      <c r="H54" s="1" t="str">
        <f>CONCATENATE(DiaA[[#This Row],[Dia]],DiaA[[#This Row],[Mes]],DiaA[[#This Row],[Hora]],DiaA[[#This Row],[Min]])</f>
        <v>303749</v>
      </c>
      <c r="I54" s="1" t="str">
        <f>CONCATENATE(TEXT(DiaA[[#This Row],[Hora]],"00"),":",TEXT(DiaA[[#This Row],[Min]],"00"))</f>
        <v>07:49</v>
      </c>
      <c r="J54" s="1" t="str">
        <f>IFERROR(VLOOKUP(DiaA[[#This Row],[CONCATENA]],Dades[[#All],[Columna1]:[LAT]],3,FALSE),"")</f>
        <v/>
      </c>
      <c r="K54" s="1" t="str">
        <f>IFERROR(10^(DiaA[[#This Row],[LAT]]/10),"")</f>
        <v/>
      </c>
      <c r="M54" s="2">
        <f>Resultats!C$7</f>
        <v>30</v>
      </c>
      <c r="N54" s="2">
        <f>Resultats!E$7</f>
        <v>3</v>
      </c>
      <c r="O54" s="2">
        <v>21</v>
      </c>
      <c r="P54" s="2">
        <v>49</v>
      </c>
      <c r="Q54" s="2" t="str">
        <f>CONCATENATE(VespreA[[#This Row],[Dia]],VespreA[[#This Row],[Mes]],VespreA[[#This Row],[Hora]],VespreA[[#This Row],[Min]])</f>
        <v>3032149</v>
      </c>
      <c r="R54" s="2" t="str">
        <f>CONCATENATE(TEXT(VespreA[[#This Row],[Hora]],"00"),":",TEXT(VespreA[[#This Row],[Min]],"00"))</f>
        <v>21:49</v>
      </c>
      <c r="S54" s="2" t="str">
        <f>IFERROR(VLOOKUP(VespreA[[#This Row],[CONCATENA]],Dades[[#All],[Columna1]:[LAT]],3,FALSE),"")</f>
        <v/>
      </c>
      <c r="T54" s="4" t="str">
        <f>IFERROR(10^(VespreA[[#This Row],[LAT]]/10),"")</f>
        <v/>
      </c>
      <c r="V54" s="4">
        <f>Resultats!C$7</f>
        <v>30</v>
      </c>
      <c r="W54" s="4">
        <f>Resultats!E$7</f>
        <v>3</v>
      </c>
      <c r="X54" s="4">
        <v>23</v>
      </c>
      <c r="Y54" s="4">
        <v>49</v>
      </c>
      <c r="Z54" s="4" t="str">
        <f>CONCATENATE(NitA[[#This Row],[Dia]],NitA[[#This Row],[Mes]],NitA[[#This Row],[Hora]],NitA[[#This Row],[Min]])</f>
        <v>3032349</v>
      </c>
      <c r="AA54" s="4" t="str">
        <f>CONCATENATE(TEXT(NitA[[#This Row],[Hora]],"00"),":",TEXT(NitA[[#This Row],[Min]],"00"))</f>
        <v>23:49</v>
      </c>
      <c r="AB54" s="4" t="str">
        <f>IFERROR(VLOOKUP(NitA[[#This Row],[CONCATENA]],Dades[[#All],[Columna1]:[LAT]],3,FALSE),"")</f>
        <v/>
      </c>
      <c r="AC54" s="12" t="str">
        <f>IFERROR(10^(NitA[[#This Row],[LAT]]/10),"")</f>
        <v/>
      </c>
      <c r="AE54" s="1">
        <f>Resultats!C$22</f>
        <v>30</v>
      </c>
      <c r="AF54" s="1">
        <f>Resultats!E$22</f>
        <v>3</v>
      </c>
      <c r="AG54" s="1">
        <v>7</v>
      </c>
      <c r="AH54" s="1">
        <v>49</v>
      </c>
      <c r="AI54" s="1" t="str">
        <f>CONCATENATE(DiaB[[#This Row],[Dia]],DiaB[[#This Row],[Mes]],DiaB[[#This Row],[Hora]],DiaB[[#This Row],[Min]])</f>
        <v>303749</v>
      </c>
      <c r="AJ54" s="1" t="str">
        <f>CONCATENATE(TEXT(DiaB[[#This Row],[Hora]],"00"),":",TEXT(DiaB[[#This Row],[Min]],"00"))</f>
        <v>07:49</v>
      </c>
      <c r="AK54" s="1" t="str">
        <f>IFERROR(VLOOKUP(DiaB[[#This Row],[CONCATENA]],Dades[[#All],[Columna1]:[LAT]],3,FALSE),"")</f>
        <v/>
      </c>
      <c r="AL54" s="1" t="str">
        <f>IFERROR(10^(DiaB[[#This Row],[LAT]]/10),"")</f>
        <v/>
      </c>
      <c r="AN54" s="2">
        <f>Resultats!C$22</f>
        <v>30</v>
      </c>
      <c r="AO54" s="2">
        <f>Resultats!E$22</f>
        <v>3</v>
      </c>
      <c r="AP54" s="2">
        <v>21</v>
      </c>
      <c r="AQ54" s="2">
        <v>49</v>
      </c>
      <c r="AR54" s="2" t="str">
        <f>CONCATENATE(VespreB[[#This Row],[Dia]],VespreB[[#This Row],[Mes]],VespreB[[#This Row],[Hora]],VespreB[[#This Row],[Min]])</f>
        <v>3032149</v>
      </c>
      <c r="AS54" s="2" t="str">
        <f>CONCATENATE(TEXT(VespreB[[#This Row],[Hora]],"00"),":",TEXT(VespreB[[#This Row],[Min]],"00"))</f>
        <v>21:49</v>
      </c>
      <c r="AT54" s="2" t="str">
        <f>IFERROR(VLOOKUP(VespreB[[#This Row],[CONCATENA]],Dades[[#All],[Columna1]:[LAT]],3,FALSE),"")</f>
        <v/>
      </c>
      <c r="AU54" s="4" t="str">
        <f>IFERROR(10^(VespreB[[#This Row],[LAT]]/10),"")</f>
        <v/>
      </c>
      <c r="AW54" s="4">
        <f>Resultats!C$22</f>
        <v>30</v>
      </c>
      <c r="AX54" s="4">
        <f>Resultats!E$22</f>
        <v>3</v>
      </c>
      <c r="AY54" s="4">
        <v>23</v>
      </c>
      <c r="AZ54" s="4">
        <v>49</v>
      </c>
      <c r="BA54" s="4" t="str">
        <f>CONCATENATE(NitB[[#This Row],[Dia]],NitB[[#This Row],[Mes]],NitB[[#This Row],[Hora]],NitB[[#This Row],[Min]])</f>
        <v>3032349</v>
      </c>
      <c r="BB54" s="4" t="str">
        <f>CONCATENATE(TEXT(NitB[[#This Row],[Hora]],"00"),":",TEXT(NitB[[#This Row],[Min]],"00"))</f>
        <v>23:49</v>
      </c>
      <c r="BC54" s="4" t="str">
        <f>IFERROR(VLOOKUP(NitB[[#This Row],[CONCATENA]],Dades[[#All],[Columna1]:[LAT]],3,FALSE),"")</f>
        <v/>
      </c>
      <c r="BD54" s="12" t="str">
        <f>IFERROR(10^(NitB[[#This Row],[LAT]]/10),"")</f>
        <v/>
      </c>
      <c r="BF54" s="1">
        <f>Resultats!C$37</f>
        <v>30</v>
      </c>
      <c r="BG54" s="1">
        <f>Resultats!E$37</f>
        <v>3</v>
      </c>
      <c r="BH54" s="1">
        <v>7</v>
      </c>
      <c r="BI54" s="1">
        <v>49</v>
      </c>
      <c r="BJ54" s="1" t="str">
        <f>CONCATENATE(DiaC[[#This Row],[Dia]],DiaC[[#This Row],[Mes]],DiaC[[#This Row],[Hora]],DiaC[[#This Row],[Min]])</f>
        <v>303749</v>
      </c>
      <c r="BK54" s="1" t="str">
        <f>CONCATENATE(TEXT(DiaC[[#This Row],[Hora]],"00"),":",TEXT(DiaC[[#This Row],[Min]],"00"))</f>
        <v>07:49</v>
      </c>
      <c r="BL54" s="1" t="str">
        <f>IFERROR(VLOOKUP(DiaC[[#This Row],[CONCATENA]],Dades[[#All],[Columna1]:[LAT]],3,FALSE),"")</f>
        <v/>
      </c>
      <c r="BM54" s="1" t="str">
        <f>IFERROR(10^(DiaC[[#This Row],[LAT]]/10),"")</f>
        <v/>
      </c>
      <c r="BO54" s="2">
        <f>Resultats!C$37</f>
        <v>30</v>
      </c>
      <c r="BP54" s="2">
        <f>Resultats!E$37</f>
        <v>3</v>
      </c>
      <c r="BQ54" s="2">
        <v>21</v>
      </c>
      <c r="BR54" s="2">
        <v>49</v>
      </c>
      <c r="BS54" s="2" t="str">
        <f>CONCATENATE(VespreC[[#This Row],[Dia]],VespreC[[#This Row],[Mes]],VespreC[[#This Row],[Hora]],VespreC[[#This Row],[Min]])</f>
        <v>3032149</v>
      </c>
      <c r="BT54" s="2" t="str">
        <f>CONCATENATE(TEXT(VespreC[[#This Row],[Hora]],"00"),":",TEXT(VespreC[[#This Row],[Min]],"00"))</f>
        <v>21:49</v>
      </c>
      <c r="BU54" s="2" t="str">
        <f>IFERROR(VLOOKUP(VespreC[[#This Row],[CONCATENA]],Dades[[#All],[Columna1]:[LAT]],3,FALSE),"")</f>
        <v/>
      </c>
      <c r="BV54" s="4" t="str">
        <f>IFERROR(10^(VespreC[[#This Row],[LAT]]/10),"")</f>
        <v/>
      </c>
      <c r="BX54" s="4">
        <f>Resultats!C$37</f>
        <v>30</v>
      </c>
      <c r="BY54" s="4">
        <f>Resultats!E$37</f>
        <v>3</v>
      </c>
      <c r="BZ54" s="4">
        <v>23</v>
      </c>
      <c r="CA54" s="4">
        <v>49</v>
      </c>
      <c r="CB54" s="4" t="str">
        <f>CONCATENATE(NitC[[#This Row],[Dia]],NitC[[#This Row],[Mes]],NitC[[#This Row],[Hora]],NitC[[#This Row],[Min]])</f>
        <v>3032349</v>
      </c>
      <c r="CC54" s="4" t="str">
        <f>CONCATENATE(TEXT(NitC[[#This Row],[Hora]],"00"),":",TEXT(NitC[[#This Row],[Min]],"00"))</f>
        <v>23:49</v>
      </c>
      <c r="CD54" s="4" t="str">
        <f>IFERROR(VLOOKUP(NitC[[#This Row],[CONCATENA]],Dades[[#All],[Columna1]:[LAT]],3,FALSE),"")</f>
        <v/>
      </c>
      <c r="CE54" s="12" t="str">
        <f>IFERROR(10^(NitC[[#This Row],[LAT]]/10),"")</f>
        <v/>
      </c>
    </row>
    <row r="55" spans="4:83" x14ac:dyDescent="0.35">
      <c r="D55" s="1">
        <f>Resultats!C$7</f>
        <v>30</v>
      </c>
      <c r="E55" s="1">
        <f>Resultats!E$7</f>
        <v>3</v>
      </c>
      <c r="F55" s="1">
        <v>7</v>
      </c>
      <c r="G55" s="1">
        <v>50</v>
      </c>
      <c r="H55" s="1" t="str">
        <f>CONCATENATE(DiaA[[#This Row],[Dia]],DiaA[[#This Row],[Mes]],DiaA[[#This Row],[Hora]],DiaA[[#This Row],[Min]])</f>
        <v>303750</v>
      </c>
      <c r="I55" s="1" t="str">
        <f>CONCATENATE(TEXT(DiaA[[#This Row],[Hora]],"00"),":",TEXT(DiaA[[#This Row],[Min]],"00"))</f>
        <v>07:50</v>
      </c>
      <c r="J55" s="1" t="str">
        <f>IFERROR(VLOOKUP(DiaA[[#This Row],[CONCATENA]],Dades[[#All],[Columna1]:[LAT]],3,FALSE),"")</f>
        <v/>
      </c>
      <c r="K55" s="1" t="str">
        <f>IFERROR(10^(DiaA[[#This Row],[LAT]]/10),"")</f>
        <v/>
      </c>
      <c r="M55" s="2">
        <f>Resultats!C$7</f>
        <v>30</v>
      </c>
      <c r="N55" s="2">
        <f>Resultats!E$7</f>
        <v>3</v>
      </c>
      <c r="O55" s="2">
        <v>21</v>
      </c>
      <c r="P55" s="2">
        <v>50</v>
      </c>
      <c r="Q55" s="2" t="str">
        <f>CONCATENATE(VespreA[[#This Row],[Dia]],VespreA[[#This Row],[Mes]],VespreA[[#This Row],[Hora]],VespreA[[#This Row],[Min]])</f>
        <v>3032150</v>
      </c>
      <c r="R55" s="2" t="str">
        <f>CONCATENATE(TEXT(VespreA[[#This Row],[Hora]],"00"),":",TEXT(VespreA[[#This Row],[Min]],"00"))</f>
        <v>21:50</v>
      </c>
      <c r="S55" s="2" t="str">
        <f>IFERROR(VLOOKUP(VespreA[[#This Row],[CONCATENA]],Dades[[#All],[Columna1]:[LAT]],3,FALSE),"")</f>
        <v/>
      </c>
      <c r="T55" s="4" t="str">
        <f>IFERROR(10^(VespreA[[#This Row],[LAT]]/10),"")</f>
        <v/>
      </c>
      <c r="V55" s="4">
        <f>Resultats!C$7</f>
        <v>30</v>
      </c>
      <c r="W55" s="4">
        <f>Resultats!E$7</f>
        <v>3</v>
      </c>
      <c r="X55" s="4">
        <v>23</v>
      </c>
      <c r="Y55" s="4">
        <v>50</v>
      </c>
      <c r="Z55" s="4" t="str">
        <f>CONCATENATE(NitA[[#This Row],[Dia]],NitA[[#This Row],[Mes]],NitA[[#This Row],[Hora]],NitA[[#This Row],[Min]])</f>
        <v>3032350</v>
      </c>
      <c r="AA55" s="4" t="str">
        <f>CONCATENATE(TEXT(NitA[[#This Row],[Hora]],"00"),":",TEXT(NitA[[#This Row],[Min]],"00"))</f>
        <v>23:50</v>
      </c>
      <c r="AB55" s="4" t="str">
        <f>IFERROR(VLOOKUP(NitA[[#This Row],[CONCATENA]],Dades[[#All],[Columna1]:[LAT]],3,FALSE),"")</f>
        <v/>
      </c>
      <c r="AC55" s="12" t="str">
        <f>IFERROR(10^(NitA[[#This Row],[LAT]]/10),"")</f>
        <v/>
      </c>
      <c r="AE55" s="1">
        <f>Resultats!C$22</f>
        <v>30</v>
      </c>
      <c r="AF55" s="1">
        <f>Resultats!E$22</f>
        <v>3</v>
      </c>
      <c r="AG55" s="1">
        <v>7</v>
      </c>
      <c r="AH55" s="1">
        <v>50</v>
      </c>
      <c r="AI55" s="1" t="str">
        <f>CONCATENATE(DiaB[[#This Row],[Dia]],DiaB[[#This Row],[Mes]],DiaB[[#This Row],[Hora]],DiaB[[#This Row],[Min]])</f>
        <v>303750</v>
      </c>
      <c r="AJ55" s="1" t="str">
        <f>CONCATENATE(TEXT(DiaB[[#This Row],[Hora]],"00"),":",TEXT(DiaB[[#This Row],[Min]],"00"))</f>
        <v>07:50</v>
      </c>
      <c r="AK55" s="1" t="str">
        <f>IFERROR(VLOOKUP(DiaB[[#This Row],[CONCATENA]],Dades[[#All],[Columna1]:[LAT]],3,FALSE),"")</f>
        <v/>
      </c>
      <c r="AL55" s="1" t="str">
        <f>IFERROR(10^(DiaB[[#This Row],[LAT]]/10),"")</f>
        <v/>
      </c>
      <c r="AN55" s="2">
        <f>Resultats!C$22</f>
        <v>30</v>
      </c>
      <c r="AO55" s="2">
        <f>Resultats!E$22</f>
        <v>3</v>
      </c>
      <c r="AP55" s="2">
        <v>21</v>
      </c>
      <c r="AQ55" s="2">
        <v>50</v>
      </c>
      <c r="AR55" s="2" t="str">
        <f>CONCATENATE(VespreB[[#This Row],[Dia]],VespreB[[#This Row],[Mes]],VespreB[[#This Row],[Hora]],VespreB[[#This Row],[Min]])</f>
        <v>3032150</v>
      </c>
      <c r="AS55" s="2" t="str">
        <f>CONCATENATE(TEXT(VespreB[[#This Row],[Hora]],"00"),":",TEXT(VespreB[[#This Row],[Min]],"00"))</f>
        <v>21:50</v>
      </c>
      <c r="AT55" s="2" t="str">
        <f>IFERROR(VLOOKUP(VespreB[[#This Row],[CONCATENA]],Dades[[#All],[Columna1]:[LAT]],3,FALSE),"")</f>
        <v/>
      </c>
      <c r="AU55" s="4" t="str">
        <f>IFERROR(10^(VespreB[[#This Row],[LAT]]/10),"")</f>
        <v/>
      </c>
      <c r="AW55" s="4">
        <f>Resultats!C$22</f>
        <v>30</v>
      </c>
      <c r="AX55" s="4">
        <f>Resultats!E$22</f>
        <v>3</v>
      </c>
      <c r="AY55" s="4">
        <v>23</v>
      </c>
      <c r="AZ55" s="4">
        <v>50</v>
      </c>
      <c r="BA55" s="4" t="str">
        <f>CONCATENATE(NitB[[#This Row],[Dia]],NitB[[#This Row],[Mes]],NitB[[#This Row],[Hora]],NitB[[#This Row],[Min]])</f>
        <v>3032350</v>
      </c>
      <c r="BB55" s="4" t="str">
        <f>CONCATENATE(TEXT(NitB[[#This Row],[Hora]],"00"),":",TEXT(NitB[[#This Row],[Min]],"00"))</f>
        <v>23:50</v>
      </c>
      <c r="BC55" s="4" t="str">
        <f>IFERROR(VLOOKUP(NitB[[#This Row],[CONCATENA]],Dades[[#All],[Columna1]:[LAT]],3,FALSE),"")</f>
        <v/>
      </c>
      <c r="BD55" s="12" t="str">
        <f>IFERROR(10^(NitB[[#This Row],[LAT]]/10),"")</f>
        <v/>
      </c>
      <c r="BF55" s="1">
        <f>Resultats!C$37</f>
        <v>30</v>
      </c>
      <c r="BG55" s="1">
        <f>Resultats!E$37</f>
        <v>3</v>
      </c>
      <c r="BH55" s="1">
        <v>7</v>
      </c>
      <c r="BI55" s="1">
        <v>50</v>
      </c>
      <c r="BJ55" s="1" t="str">
        <f>CONCATENATE(DiaC[[#This Row],[Dia]],DiaC[[#This Row],[Mes]],DiaC[[#This Row],[Hora]],DiaC[[#This Row],[Min]])</f>
        <v>303750</v>
      </c>
      <c r="BK55" s="1" t="str">
        <f>CONCATENATE(TEXT(DiaC[[#This Row],[Hora]],"00"),":",TEXT(DiaC[[#This Row],[Min]],"00"))</f>
        <v>07:50</v>
      </c>
      <c r="BL55" s="1" t="str">
        <f>IFERROR(VLOOKUP(DiaC[[#This Row],[CONCATENA]],Dades[[#All],[Columna1]:[LAT]],3,FALSE),"")</f>
        <v/>
      </c>
      <c r="BM55" s="1" t="str">
        <f>IFERROR(10^(DiaC[[#This Row],[LAT]]/10),"")</f>
        <v/>
      </c>
      <c r="BO55" s="2">
        <f>Resultats!C$37</f>
        <v>30</v>
      </c>
      <c r="BP55" s="2">
        <f>Resultats!E$37</f>
        <v>3</v>
      </c>
      <c r="BQ55" s="2">
        <v>21</v>
      </c>
      <c r="BR55" s="2">
        <v>50</v>
      </c>
      <c r="BS55" s="2" t="str">
        <f>CONCATENATE(VespreC[[#This Row],[Dia]],VespreC[[#This Row],[Mes]],VespreC[[#This Row],[Hora]],VespreC[[#This Row],[Min]])</f>
        <v>3032150</v>
      </c>
      <c r="BT55" s="2" t="str">
        <f>CONCATENATE(TEXT(VespreC[[#This Row],[Hora]],"00"),":",TEXT(VespreC[[#This Row],[Min]],"00"))</f>
        <v>21:50</v>
      </c>
      <c r="BU55" s="2" t="str">
        <f>IFERROR(VLOOKUP(VespreC[[#This Row],[CONCATENA]],Dades[[#All],[Columna1]:[LAT]],3,FALSE),"")</f>
        <v/>
      </c>
      <c r="BV55" s="4" t="str">
        <f>IFERROR(10^(VespreC[[#This Row],[LAT]]/10),"")</f>
        <v/>
      </c>
      <c r="BX55" s="4">
        <f>Resultats!C$37</f>
        <v>30</v>
      </c>
      <c r="BY55" s="4">
        <f>Resultats!E$37</f>
        <v>3</v>
      </c>
      <c r="BZ55" s="4">
        <v>23</v>
      </c>
      <c r="CA55" s="4">
        <v>50</v>
      </c>
      <c r="CB55" s="4" t="str">
        <f>CONCATENATE(NitC[[#This Row],[Dia]],NitC[[#This Row],[Mes]],NitC[[#This Row],[Hora]],NitC[[#This Row],[Min]])</f>
        <v>3032350</v>
      </c>
      <c r="CC55" s="4" t="str">
        <f>CONCATENATE(TEXT(NitC[[#This Row],[Hora]],"00"),":",TEXT(NitC[[#This Row],[Min]],"00"))</f>
        <v>23:50</v>
      </c>
      <c r="CD55" s="4" t="str">
        <f>IFERROR(VLOOKUP(NitC[[#This Row],[CONCATENA]],Dades[[#All],[Columna1]:[LAT]],3,FALSE),"")</f>
        <v/>
      </c>
      <c r="CE55" s="12" t="str">
        <f>IFERROR(10^(NitC[[#This Row],[LAT]]/10),"")</f>
        <v/>
      </c>
    </row>
    <row r="56" spans="4:83" x14ac:dyDescent="0.35">
      <c r="D56" s="1">
        <f>Resultats!C$7</f>
        <v>30</v>
      </c>
      <c r="E56" s="1">
        <f>Resultats!E$7</f>
        <v>3</v>
      </c>
      <c r="F56" s="1">
        <v>7</v>
      </c>
      <c r="G56" s="1">
        <v>51</v>
      </c>
      <c r="H56" s="1" t="str">
        <f>CONCATENATE(DiaA[[#This Row],[Dia]],DiaA[[#This Row],[Mes]],DiaA[[#This Row],[Hora]],DiaA[[#This Row],[Min]])</f>
        <v>303751</v>
      </c>
      <c r="I56" s="1" t="str">
        <f>CONCATENATE(TEXT(DiaA[[#This Row],[Hora]],"00"),":",TEXT(DiaA[[#This Row],[Min]],"00"))</f>
        <v>07:51</v>
      </c>
      <c r="J56" s="1" t="str">
        <f>IFERROR(VLOOKUP(DiaA[[#This Row],[CONCATENA]],Dades[[#All],[Columna1]:[LAT]],3,FALSE),"")</f>
        <v/>
      </c>
      <c r="K56" s="1" t="str">
        <f>IFERROR(10^(DiaA[[#This Row],[LAT]]/10),"")</f>
        <v/>
      </c>
      <c r="M56" s="2">
        <f>Resultats!C$7</f>
        <v>30</v>
      </c>
      <c r="N56" s="2">
        <f>Resultats!E$7</f>
        <v>3</v>
      </c>
      <c r="O56" s="2">
        <v>21</v>
      </c>
      <c r="P56" s="2">
        <v>51</v>
      </c>
      <c r="Q56" s="2" t="str">
        <f>CONCATENATE(VespreA[[#This Row],[Dia]],VespreA[[#This Row],[Mes]],VespreA[[#This Row],[Hora]],VespreA[[#This Row],[Min]])</f>
        <v>3032151</v>
      </c>
      <c r="R56" s="2" t="str">
        <f>CONCATENATE(TEXT(VespreA[[#This Row],[Hora]],"00"),":",TEXT(VespreA[[#This Row],[Min]],"00"))</f>
        <v>21:51</v>
      </c>
      <c r="S56" s="2" t="str">
        <f>IFERROR(VLOOKUP(VespreA[[#This Row],[CONCATENA]],Dades[[#All],[Columna1]:[LAT]],3,FALSE),"")</f>
        <v/>
      </c>
      <c r="T56" s="4" t="str">
        <f>IFERROR(10^(VespreA[[#This Row],[LAT]]/10),"")</f>
        <v/>
      </c>
      <c r="V56" s="4">
        <f>Resultats!C$7</f>
        <v>30</v>
      </c>
      <c r="W56" s="4">
        <f>Resultats!E$7</f>
        <v>3</v>
      </c>
      <c r="X56" s="4">
        <v>23</v>
      </c>
      <c r="Y56" s="4">
        <v>51</v>
      </c>
      <c r="Z56" s="4" t="str">
        <f>CONCATENATE(NitA[[#This Row],[Dia]],NitA[[#This Row],[Mes]],NitA[[#This Row],[Hora]],NitA[[#This Row],[Min]])</f>
        <v>3032351</v>
      </c>
      <c r="AA56" s="4" t="str">
        <f>CONCATENATE(TEXT(NitA[[#This Row],[Hora]],"00"),":",TEXT(NitA[[#This Row],[Min]],"00"))</f>
        <v>23:51</v>
      </c>
      <c r="AB56" s="4" t="str">
        <f>IFERROR(VLOOKUP(NitA[[#This Row],[CONCATENA]],Dades[[#All],[Columna1]:[LAT]],3,FALSE),"")</f>
        <v/>
      </c>
      <c r="AC56" s="12" t="str">
        <f>IFERROR(10^(NitA[[#This Row],[LAT]]/10),"")</f>
        <v/>
      </c>
      <c r="AE56" s="1">
        <f>Resultats!C$22</f>
        <v>30</v>
      </c>
      <c r="AF56" s="1">
        <f>Resultats!E$22</f>
        <v>3</v>
      </c>
      <c r="AG56" s="1">
        <v>7</v>
      </c>
      <c r="AH56" s="1">
        <v>51</v>
      </c>
      <c r="AI56" s="1" t="str">
        <f>CONCATENATE(DiaB[[#This Row],[Dia]],DiaB[[#This Row],[Mes]],DiaB[[#This Row],[Hora]],DiaB[[#This Row],[Min]])</f>
        <v>303751</v>
      </c>
      <c r="AJ56" s="1" t="str">
        <f>CONCATENATE(TEXT(DiaB[[#This Row],[Hora]],"00"),":",TEXT(DiaB[[#This Row],[Min]],"00"))</f>
        <v>07:51</v>
      </c>
      <c r="AK56" s="1" t="str">
        <f>IFERROR(VLOOKUP(DiaB[[#This Row],[CONCATENA]],Dades[[#All],[Columna1]:[LAT]],3,FALSE),"")</f>
        <v/>
      </c>
      <c r="AL56" s="1" t="str">
        <f>IFERROR(10^(DiaB[[#This Row],[LAT]]/10),"")</f>
        <v/>
      </c>
      <c r="AN56" s="2">
        <f>Resultats!C$22</f>
        <v>30</v>
      </c>
      <c r="AO56" s="2">
        <f>Resultats!E$22</f>
        <v>3</v>
      </c>
      <c r="AP56" s="2">
        <v>21</v>
      </c>
      <c r="AQ56" s="2">
        <v>51</v>
      </c>
      <c r="AR56" s="2" t="str">
        <f>CONCATENATE(VespreB[[#This Row],[Dia]],VespreB[[#This Row],[Mes]],VespreB[[#This Row],[Hora]],VespreB[[#This Row],[Min]])</f>
        <v>3032151</v>
      </c>
      <c r="AS56" s="2" t="str">
        <f>CONCATENATE(TEXT(VespreB[[#This Row],[Hora]],"00"),":",TEXT(VespreB[[#This Row],[Min]],"00"))</f>
        <v>21:51</v>
      </c>
      <c r="AT56" s="2" t="str">
        <f>IFERROR(VLOOKUP(VespreB[[#This Row],[CONCATENA]],Dades[[#All],[Columna1]:[LAT]],3,FALSE),"")</f>
        <v/>
      </c>
      <c r="AU56" s="4" t="str">
        <f>IFERROR(10^(VespreB[[#This Row],[LAT]]/10),"")</f>
        <v/>
      </c>
      <c r="AW56" s="4">
        <f>Resultats!C$22</f>
        <v>30</v>
      </c>
      <c r="AX56" s="4">
        <f>Resultats!E$22</f>
        <v>3</v>
      </c>
      <c r="AY56" s="4">
        <v>23</v>
      </c>
      <c r="AZ56" s="4">
        <v>51</v>
      </c>
      <c r="BA56" s="4" t="str">
        <f>CONCATENATE(NitB[[#This Row],[Dia]],NitB[[#This Row],[Mes]],NitB[[#This Row],[Hora]],NitB[[#This Row],[Min]])</f>
        <v>3032351</v>
      </c>
      <c r="BB56" s="4" t="str">
        <f>CONCATENATE(TEXT(NitB[[#This Row],[Hora]],"00"),":",TEXT(NitB[[#This Row],[Min]],"00"))</f>
        <v>23:51</v>
      </c>
      <c r="BC56" s="4" t="str">
        <f>IFERROR(VLOOKUP(NitB[[#This Row],[CONCATENA]],Dades[[#All],[Columna1]:[LAT]],3,FALSE),"")</f>
        <v/>
      </c>
      <c r="BD56" s="12" t="str">
        <f>IFERROR(10^(NitB[[#This Row],[LAT]]/10),"")</f>
        <v/>
      </c>
      <c r="BF56" s="1">
        <f>Resultats!C$37</f>
        <v>30</v>
      </c>
      <c r="BG56" s="1">
        <f>Resultats!E$37</f>
        <v>3</v>
      </c>
      <c r="BH56" s="1">
        <v>7</v>
      </c>
      <c r="BI56" s="1">
        <v>51</v>
      </c>
      <c r="BJ56" s="1" t="str">
        <f>CONCATENATE(DiaC[[#This Row],[Dia]],DiaC[[#This Row],[Mes]],DiaC[[#This Row],[Hora]],DiaC[[#This Row],[Min]])</f>
        <v>303751</v>
      </c>
      <c r="BK56" s="1" t="str">
        <f>CONCATENATE(TEXT(DiaC[[#This Row],[Hora]],"00"),":",TEXT(DiaC[[#This Row],[Min]],"00"))</f>
        <v>07:51</v>
      </c>
      <c r="BL56" s="1" t="str">
        <f>IFERROR(VLOOKUP(DiaC[[#This Row],[CONCATENA]],Dades[[#All],[Columna1]:[LAT]],3,FALSE),"")</f>
        <v/>
      </c>
      <c r="BM56" s="1" t="str">
        <f>IFERROR(10^(DiaC[[#This Row],[LAT]]/10),"")</f>
        <v/>
      </c>
      <c r="BO56" s="2">
        <f>Resultats!C$37</f>
        <v>30</v>
      </c>
      <c r="BP56" s="2">
        <f>Resultats!E$37</f>
        <v>3</v>
      </c>
      <c r="BQ56" s="2">
        <v>21</v>
      </c>
      <c r="BR56" s="2">
        <v>51</v>
      </c>
      <c r="BS56" s="2" t="str">
        <f>CONCATENATE(VespreC[[#This Row],[Dia]],VespreC[[#This Row],[Mes]],VespreC[[#This Row],[Hora]],VespreC[[#This Row],[Min]])</f>
        <v>3032151</v>
      </c>
      <c r="BT56" s="2" t="str">
        <f>CONCATENATE(TEXT(VespreC[[#This Row],[Hora]],"00"),":",TEXT(VespreC[[#This Row],[Min]],"00"))</f>
        <v>21:51</v>
      </c>
      <c r="BU56" s="2" t="str">
        <f>IFERROR(VLOOKUP(VespreC[[#This Row],[CONCATENA]],Dades[[#All],[Columna1]:[LAT]],3,FALSE),"")</f>
        <v/>
      </c>
      <c r="BV56" s="4" t="str">
        <f>IFERROR(10^(VespreC[[#This Row],[LAT]]/10),"")</f>
        <v/>
      </c>
      <c r="BX56" s="4">
        <f>Resultats!C$37</f>
        <v>30</v>
      </c>
      <c r="BY56" s="4">
        <f>Resultats!E$37</f>
        <v>3</v>
      </c>
      <c r="BZ56" s="4">
        <v>23</v>
      </c>
      <c r="CA56" s="4">
        <v>51</v>
      </c>
      <c r="CB56" s="4" t="str">
        <f>CONCATENATE(NitC[[#This Row],[Dia]],NitC[[#This Row],[Mes]],NitC[[#This Row],[Hora]],NitC[[#This Row],[Min]])</f>
        <v>3032351</v>
      </c>
      <c r="CC56" s="4" t="str">
        <f>CONCATENATE(TEXT(NitC[[#This Row],[Hora]],"00"),":",TEXT(NitC[[#This Row],[Min]],"00"))</f>
        <v>23:51</v>
      </c>
      <c r="CD56" s="4" t="str">
        <f>IFERROR(VLOOKUP(NitC[[#This Row],[CONCATENA]],Dades[[#All],[Columna1]:[LAT]],3,FALSE),"")</f>
        <v/>
      </c>
      <c r="CE56" s="12" t="str">
        <f>IFERROR(10^(NitC[[#This Row],[LAT]]/10),"")</f>
        <v/>
      </c>
    </row>
    <row r="57" spans="4:83" x14ac:dyDescent="0.35">
      <c r="D57" s="1">
        <f>Resultats!C$7</f>
        <v>30</v>
      </c>
      <c r="E57" s="1">
        <f>Resultats!E$7</f>
        <v>3</v>
      </c>
      <c r="F57" s="1">
        <v>7</v>
      </c>
      <c r="G57" s="1">
        <v>52</v>
      </c>
      <c r="H57" s="1" t="str">
        <f>CONCATENATE(DiaA[[#This Row],[Dia]],DiaA[[#This Row],[Mes]],DiaA[[#This Row],[Hora]],DiaA[[#This Row],[Min]])</f>
        <v>303752</v>
      </c>
      <c r="I57" s="1" t="str">
        <f>CONCATENATE(TEXT(DiaA[[#This Row],[Hora]],"00"),":",TEXT(DiaA[[#This Row],[Min]],"00"))</f>
        <v>07:52</v>
      </c>
      <c r="J57" s="1" t="str">
        <f>IFERROR(VLOOKUP(DiaA[[#This Row],[CONCATENA]],Dades[[#All],[Columna1]:[LAT]],3,FALSE),"")</f>
        <v/>
      </c>
      <c r="K57" s="1" t="str">
        <f>IFERROR(10^(DiaA[[#This Row],[LAT]]/10),"")</f>
        <v/>
      </c>
      <c r="M57" s="2">
        <f>Resultats!C$7</f>
        <v>30</v>
      </c>
      <c r="N57" s="2">
        <f>Resultats!E$7</f>
        <v>3</v>
      </c>
      <c r="O57" s="2">
        <v>21</v>
      </c>
      <c r="P57" s="2">
        <v>52</v>
      </c>
      <c r="Q57" s="2" t="str">
        <f>CONCATENATE(VespreA[[#This Row],[Dia]],VespreA[[#This Row],[Mes]],VespreA[[#This Row],[Hora]],VespreA[[#This Row],[Min]])</f>
        <v>3032152</v>
      </c>
      <c r="R57" s="2" t="str">
        <f>CONCATENATE(TEXT(VespreA[[#This Row],[Hora]],"00"),":",TEXT(VespreA[[#This Row],[Min]],"00"))</f>
        <v>21:52</v>
      </c>
      <c r="S57" s="2" t="str">
        <f>IFERROR(VLOOKUP(VespreA[[#This Row],[CONCATENA]],Dades[[#All],[Columna1]:[LAT]],3,FALSE),"")</f>
        <v/>
      </c>
      <c r="T57" s="4" t="str">
        <f>IFERROR(10^(VespreA[[#This Row],[LAT]]/10),"")</f>
        <v/>
      </c>
      <c r="V57" s="4">
        <f>Resultats!C$7</f>
        <v>30</v>
      </c>
      <c r="W57" s="4">
        <f>Resultats!E$7</f>
        <v>3</v>
      </c>
      <c r="X57" s="4">
        <v>23</v>
      </c>
      <c r="Y57" s="4">
        <v>52</v>
      </c>
      <c r="Z57" s="4" t="str">
        <f>CONCATENATE(NitA[[#This Row],[Dia]],NitA[[#This Row],[Mes]],NitA[[#This Row],[Hora]],NitA[[#This Row],[Min]])</f>
        <v>3032352</v>
      </c>
      <c r="AA57" s="4" t="str">
        <f>CONCATENATE(TEXT(NitA[[#This Row],[Hora]],"00"),":",TEXT(NitA[[#This Row],[Min]],"00"))</f>
        <v>23:52</v>
      </c>
      <c r="AB57" s="4" t="str">
        <f>IFERROR(VLOOKUP(NitA[[#This Row],[CONCATENA]],Dades[[#All],[Columna1]:[LAT]],3,FALSE),"")</f>
        <v/>
      </c>
      <c r="AC57" s="12" t="str">
        <f>IFERROR(10^(NitA[[#This Row],[LAT]]/10),"")</f>
        <v/>
      </c>
      <c r="AE57" s="1">
        <f>Resultats!C$22</f>
        <v>30</v>
      </c>
      <c r="AF57" s="1">
        <f>Resultats!E$22</f>
        <v>3</v>
      </c>
      <c r="AG57" s="1">
        <v>7</v>
      </c>
      <c r="AH57" s="1">
        <v>52</v>
      </c>
      <c r="AI57" s="1" t="str">
        <f>CONCATENATE(DiaB[[#This Row],[Dia]],DiaB[[#This Row],[Mes]],DiaB[[#This Row],[Hora]],DiaB[[#This Row],[Min]])</f>
        <v>303752</v>
      </c>
      <c r="AJ57" s="1" t="str">
        <f>CONCATENATE(TEXT(DiaB[[#This Row],[Hora]],"00"),":",TEXT(DiaB[[#This Row],[Min]],"00"))</f>
        <v>07:52</v>
      </c>
      <c r="AK57" s="1" t="str">
        <f>IFERROR(VLOOKUP(DiaB[[#This Row],[CONCATENA]],Dades[[#All],[Columna1]:[LAT]],3,FALSE),"")</f>
        <v/>
      </c>
      <c r="AL57" s="1" t="str">
        <f>IFERROR(10^(DiaB[[#This Row],[LAT]]/10),"")</f>
        <v/>
      </c>
      <c r="AN57" s="2">
        <f>Resultats!C$22</f>
        <v>30</v>
      </c>
      <c r="AO57" s="2">
        <f>Resultats!E$22</f>
        <v>3</v>
      </c>
      <c r="AP57" s="2">
        <v>21</v>
      </c>
      <c r="AQ57" s="2">
        <v>52</v>
      </c>
      <c r="AR57" s="2" t="str">
        <f>CONCATENATE(VespreB[[#This Row],[Dia]],VespreB[[#This Row],[Mes]],VespreB[[#This Row],[Hora]],VespreB[[#This Row],[Min]])</f>
        <v>3032152</v>
      </c>
      <c r="AS57" s="2" t="str">
        <f>CONCATENATE(TEXT(VespreB[[#This Row],[Hora]],"00"),":",TEXT(VespreB[[#This Row],[Min]],"00"))</f>
        <v>21:52</v>
      </c>
      <c r="AT57" s="2" t="str">
        <f>IFERROR(VLOOKUP(VespreB[[#This Row],[CONCATENA]],Dades[[#All],[Columna1]:[LAT]],3,FALSE),"")</f>
        <v/>
      </c>
      <c r="AU57" s="4" t="str">
        <f>IFERROR(10^(VespreB[[#This Row],[LAT]]/10),"")</f>
        <v/>
      </c>
      <c r="AW57" s="4">
        <f>Resultats!C$22</f>
        <v>30</v>
      </c>
      <c r="AX57" s="4">
        <f>Resultats!E$22</f>
        <v>3</v>
      </c>
      <c r="AY57" s="4">
        <v>23</v>
      </c>
      <c r="AZ57" s="4">
        <v>52</v>
      </c>
      <c r="BA57" s="4" t="str">
        <f>CONCATENATE(NitB[[#This Row],[Dia]],NitB[[#This Row],[Mes]],NitB[[#This Row],[Hora]],NitB[[#This Row],[Min]])</f>
        <v>3032352</v>
      </c>
      <c r="BB57" s="4" t="str">
        <f>CONCATENATE(TEXT(NitB[[#This Row],[Hora]],"00"),":",TEXT(NitB[[#This Row],[Min]],"00"))</f>
        <v>23:52</v>
      </c>
      <c r="BC57" s="4" t="str">
        <f>IFERROR(VLOOKUP(NitB[[#This Row],[CONCATENA]],Dades[[#All],[Columna1]:[LAT]],3,FALSE),"")</f>
        <v/>
      </c>
      <c r="BD57" s="12" t="str">
        <f>IFERROR(10^(NitB[[#This Row],[LAT]]/10),"")</f>
        <v/>
      </c>
      <c r="BF57" s="1">
        <f>Resultats!C$37</f>
        <v>30</v>
      </c>
      <c r="BG57" s="1">
        <f>Resultats!E$37</f>
        <v>3</v>
      </c>
      <c r="BH57" s="1">
        <v>7</v>
      </c>
      <c r="BI57" s="1">
        <v>52</v>
      </c>
      <c r="BJ57" s="1" t="str">
        <f>CONCATENATE(DiaC[[#This Row],[Dia]],DiaC[[#This Row],[Mes]],DiaC[[#This Row],[Hora]],DiaC[[#This Row],[Min]])</f>
        <v>303752</v>
      </c>
      <c r="BK57" s="1" t="str">
        <f>CONCATENATE(TEXT(DiaC[[#This Row],[Hora]],"00"),":",TEXT(DiaC[[#This Row],[Min]],"00"))</f>
        <v>07:52</v>
      </c>
      <c r="BL57" s="1" t="str">
        <f>IFERROR(VLOOKUP(DiaC[[#This Row],[CONCATENA]],Dades[[#All],[Columna1]:[LAT]],3,FALSE),"")</f>
        <v/>
      </c>
      <c r="BM57" s="1" t="str">
        <f>IFERROR(10^(DiaC[[#This Row],[LAT]]/10),"")</f>
        <v/>
      </c>
      <c r="BO57" s="2">
        <f>Resultats!C$37</f>
        <v>30</v>
      </c>
      <c r="BP57" s="2">
        <f>Resultats!E$37</f>
        <v>3</v>
      </c>
      <c r="BQ57" s="2">
        <v>21</v>
      </c>
      <c r="BR57" s="2">
        <v>52</v>
      </c>
      <c r="BS57" s="2" t="str">
        <f>CONCATENATE(VespreC[[#This Row],[Dia]],VespreC[[#This Row],[Mes]],VespreC[[#This Row],[Hora]],VespreC[[#This Row],[Min]])</f>
        <v>3032152</v>
      </c>
      <c r="BT57" s="2" t="str">
        <f>CONCATENATE(TEXT(VespreC[[#This Row],[Hora]],"00"),":",TEXT(VespreC[[#This Row],[Min]],"00"))</f>
        <v>21:52</v>
      </c>
      <c r="BU57" s="2" t="str">
        <f>IFERROR(VLOOKUP(VespreC[[#This Row],[CONCATENA]],Dades[[#All],[Columna1]:[LAT]],3,FALSE),"")</f>
        <v/>
      </c>
      <c r="BV57" s="4" t="str">
        <f>IFERROR(10^(VespreC[[#This Row],[LAT]]/10),"")</f>
        <v/>
      </c>
      <c r="BX57" s="4">
        <f>Resultats!C$37</f>
        <v>30</v>
      </c>
      <c r="BY57" s="4">
        <f>Resultats!E$37</f>
        <v>3</v>
      </c>
      <c r="BZ57" s="4">
        <v>23</v>
      </c>
      <c r="CA57" s="4">
        <v>52</v>
      </c>
      <c r="CB57" s="4" t="str">
        <f>CONCATENATE(NitC[[#This Row],[Dia]],NitC[[#This Row],[Mes]],NitC[[#This Row],[Hora]],NitC[[#This Row],[Min]])</f>
        <v>3032352</v>
      </c>
      <c r="CC57" s="4" t="str">
        <f>CONCATENATE(TEXT(NitC[[#This Row],[Hora]],"00"),":",TEXT(NitC[[#This Row],[Min]],"00"))</f>
        <v>23:52</v>
      </c>
      <c r="CD57" s="4" t="str">
        <f>IFERROR(VLOOKUP(NitC[[#This Row],[CONCATENA]],Dades[[#All],[Columna1]:[LAT]],3,FALSE),"")</f>
        <v/>
      </c>
      <c r="CE57" s="12" t="str">
        <f>IFERROR(10^(NitC[[#This Row],[LAT]]/10),"")</f>
        <v/>
      </c>
    </row>
    <row r="58" spans="4:83" x14ac:dyDescent="0.35">
      <c r="D58" s="1">
        <f>Resultats!C$7</f>
        <v>30</v>
      </c>
      <c r="E58" s="1">
        <f>Resultats!E$7</f>
        <v>3</v>
      </c>
      <c r="F58" s="1">
        <v>7</v>
      </c>
      <c r="G58" s="1">
        <v>53</v>
      </c>
      <c r="H58" s="1" t="str">
        <f>CONCATENATE(DiaA[[#This Row],[Dia]],DiaA[[#This Row],[Mes]],DiaA[[#This Row],[Hora]],DiaA[[#This Row],[Min]])</f>
        <v>303753</v>
      </c>
      <c r="I58" s="1" t="str">
        <f>CONCATENATE(TEXT(DiaA[[#This Row],[Hora]],"00"),":",TEXT(DiaA[[#This Row],[Min]],"00"))</f>
        <v>07:53</v>
      </c>
      <c r="J58" s="1" t="str">
        <f>IFERROR(VLOOKUP(DiaA[[#This Row],[CONCATENA]],Dades[[#All],[Columna1]:[LAT]],3,FALSE),"")</f>
        <v/>
      </c>
      <c r="K58" s="1" t="str">
        <f>IFERROR(10^(DiaA[[#This Row],[LAT]]/10),"")</f>
        <v/>
      </c>
      <c r="M58" s="2">
        <f>Resultats!C$7</f>
        <v>30</v>
      </c>
      <c r="N58" s="2">
        <f>Resultats!E$7</f>
        <v>3</v>
      </c>
      <c r="O58" s="2">
        <v>21</v>
      </c>
      <c r="P58" s="2">
        <v>53</v>
      </c>
      <c r="Q58" s="2" t="str">
        <f>CONCATENATE(VespreA[[#This Row],[Dia]],VespreA[[#This Row],[Mes]],VespreA[[#This Row],[Hora]],VespreA[[#This Row],[Min]])</f>
        <v>3032153</v>
      </c>
      <c r="R58" s="2" t="str">
        <f>CONCATENATE(TEXT(VespreA[[#This Row],[Hora]],"00"),":",TEXT(VespreA[[#This Row],[Min]],"00"))</f>
        <v>21:53</v>
      </c>
      <c r="S58" s="2" t="str">
        <f>IFERROR(VLOOKUP(VespreA[[#This Row],[CONCATENA]],Dades[[#All],[Columna1]:[LAT]],3,FALSE),"")</f>
        <v/>
      </c>
      <c r="T58" s="4" t="str">
        <f>IFERROR(10^(VespreA[[#This Row],[LAT]]/10),"")</f>
        <v/>
      </c>
      <c r="V58" s="4">
        <f>Resultats!C$7</f>
        <v>30</v>
      </c>
      <c r="W58" s="4">
        <f>Resultats!E$7</f>
        <v>3</v>
      </c>
      <c r="X58" s="4">
        <v>23</v>
      </c>
      <c r="Y58" s="4">
        <v>53</v>
      </c>
      <c r="Z58" s="4" t="str">
        <f>CONCATENATE(NitA[[#This Row],[Dia]],NitA[[#This Row],[Mes]],NitA[[#This Row],[Hora]],NitA[[#This Row],[Min]])</f>
        <v>3032353</v>
      </c>
      <c r="AA58" s="4" t="str">
        <f>CONCATENATE(TEXT(NitA[[#This Row],[Hora]],"00"),":",TEXT(NitA[[#This Row],[Min]],"00"))</f>
        <v>23:53</v>
      </c>
      <c r="AB58" s="4" t="str">
        <f>IFERROR(VLOOKUP(NitA[[#This Row],[CONCATENA]],Dades[[#All],[Columna1]:[LAT]],3,FALSE),"")</f>
        <v/>
      </c>
      <c r="AC58" s="12" t="str">
        <f>IFERROR(10^(NitA[[#This Row],[LAT]]/10),"")</f>
        <v/>
      </c>
      <c r="AE58" s="1">
        <f>Resultats!C$22</f>
        <v>30</v>
      </c>
      <c r="AF58" s="1">
        <f>Resultats!E$22</f>
        <v>3</v>
      </c>
      <c r="AG58" s="1">
        <v>7</v>
      </c>
      <c r="AH58" s="1">
        <v>53</v>
      </c>
      <c r="AI58" s="1" t="str">
        <f>CONCATENATE(DiaB[[#This Row],[Dia]],DiaB[[#This Row],[Mes]],DiaB[[#This Row],[Hora]],DiaB[[#This Row],[Min]])</f>
        <v>303753</v>
      </c>
      <c r="AJ58" s="1" t="str">
        <f>CONCATENATE(TEXT(DiaB[[#This Row],[Hora]],"00"),":",TEXT(DiaB[[#This Row],[Min]],"00"))</f>
        <v>07:53</v>
      </c>
      <c r="AK58" s="1" t="str">
        <f>IFERROR(VLOOKUP(DiaB[[#This Row],[CONCATENA]],Dades[[#All],[Columna1]:[LAT]],3,FALSE),"")</f>
        <v/>
      </c>
      <c r="AL58" s="1" t="str">
        <f>IFERROR(10^(DiaB[[#This Row],[LAT]]/10),"")</f>
        <v/>
      </c>
      <c r="AN58" s="2">
        <f>Resultats!C$22</f>
        <v>30</v>
      </c>
      <c r="AO58" s="2">
        <f>Resultats!E$22</f>
        <v>3</v>
      </c>
      <c r="AP58" s="2">
        <v>21</v>
      </c>
      <c r="AQ58" s="2">
        <v>53</v>
      </c>
      <c r="AR58" s="2" t="str">
        <f>CONCATENATE(VespreB[[#This Row],[Dia]],VespreB[[#This Row],[Mes]],VespreB[[#This Row],[Hora]],VespreB[[#This Row],[Min]])</f>
        <v>3032153</v>
      </c>
      <c r="AS58" s="2" t="str">
        <f>CONCATENATE(TEXT(VespreB[[#This Row],[Hora]],"00"),":",TEXT(VespreB[[#This Row],[Min]],"00"))</f>
        <v>21:53</v>
      </c>
      <c r="AT58" s="2" t="str">
        <f>IFERROR(VLOOKUP(VespreB[[#This Row],[CONCATENA]],Dades[[#All],[Columna1]:[LAT]],3,FALSE),"")</f>
        <v/>
      </c>
      <c r="AU58" s="4" t="str">
        <f>IFERROR(10^(VespreB[[#This Row],[LAT]]/10),"")</f>
        <v/>
      </c>
      <c r="AW58" s="4">
        <f>Resultats!C$22</f>
        <v>30</v>
      </c>
      <c r="AX58" s="4">
        <f>Resultats!E$22</f>
        <v>3</v>
      </c>
      <c r="AY58" s="4">
        <v>23</v>
      </c>
      <c r="AZ58" s="4">
        <v>53</v>
      </c>
      <c r="BA58" s="4" t="str">
        <f>CONCATENATE(NitB[[#This Row],[Dia]],NitB[[#This Row],[Mes]],NitB[[#This Row],[Hora]],NitB[[#This Row],[Min]])</f>
        <v>3032353</v>
      </c>
      <c r="BB58" s="4" t="str">
        <f>CONCATENATE(TEXT(NitB[[#This Row],[Hora]],"00"),":",TEXT(NitB[[#This Row],[Min]],"00"))</f>
        <v>23:53</v>
      </c>
      <c r="BC58" s="4" t="str">
        <f>IFERROR(VLOOKUP(NitB[[#This Row],[CONCATENA]],Dades[[#All],[Columna1]:[LAT]],3,FALSE),"")</f>
        <v/>
      </c>
      <c r="BD58" s="12" t="str">
        <f>IFERROR(10^(NitB[[#This Row],[LAT]]/10),"")</f>
        <v/>
      </c>
      <c r="BF58" s="1">
        <f>Resultats!C$37</f>
        <v>30</v>
      </c>
      <c r="BG58" s="1">
        <f>Resultats!E$37</f>
        <v>3</v>
      </c>
      <c r="BH58" s="1">
        <v>7</v>
      </c>
      <c r="BI58" s="1">
        <v>53</v>
      </c>
      <c r="BJ58" s="1" t="str">
        <f>CONCATENATE(DiaC[[#This Row],[Dia]],DiaC[[#This Row],[Mes]],DiaC[[#This Row],[Hora]],DiaC[[#This Row],[Min]])</f>
        <v>303753</v>
      </c>
      <c r="BK58" s="1" t="str">
        <f>CONCATENATE(TEXT(DiaC[[#This Row],[Hora]],"00"),":",TEXT(DiaC[[#This Row],[Min]],"00"))</f>
        <v>07:53</v>
      </c>
      <c r="BL58" s="1" t="str">
        <f>IFERROR(VLOOKUP(DiaC[[#This Row],[CONCATENA]],Dades[[#All],[Columna1]:[LAT]],3,FALSE),"")</f>
        <v/>
      </c>
      <c r="BM58" s="1" t="str">
        <f>IFERROR(10^(DiaC[[#This Row],[LAT]]/10),"")</f>
        <v/>
      </c>
      <c r="BO58" s="2">
        <f>Resultats!C$37</f>
        <v>30</v>
      </c>
      <c r="BP58" s="2">
        <f>Resultats!E$37</f>
        <v>3</v>
      </c>
      <c r="BQ58" s="2">
        <v>21</v>
      </c>
      <c r="BR58" s="2">
        <v>53</v>
      </c>
      <c r="BS58" s="2" t="str">
        <f>CONCATENATE(VespreC[[#This Row],[Dia]],VespreC[[#This Row],[Mes]],VespreC[[#This Row],[Hora]],VespreC[[#This Row],[Min]])</f>
        <v>3032153</v>
      </c>
      <c r="BT58" s="2" t="str">
        <f>CONCATENATE(TEXT(VespreC[[#This Row],[Hora]],"00"),":",TEXT(VespreC[[#This Row],[Min]],"00"))</f>
        <v>21:53</v>
      </c>
      <c r="BU58" s="2" t="str">
        <f>IFERROR(VLOOKUP(VespreC[[#This Row],[CONCATENA]],Dades[[#All],[Columna1]:[LAT]],3,FALSE),"")</f>
        <v/>
      </c>
      <c r="BV58" s="4" t="str">
        <f>IFERROR(10^(VespreC[[#This Row],[LAT]]/10),"")</f>
        <v/>
      </c>
      <c r="BX58" s="4">
        <f>Resultats!C$37</f>
        <v>30</v>
      </c>
      <c r="BY58" s="4">
        <f>Resultats!E$37</f>
        <v>3</v>
      </c>
      <c r="BZ58" s="4">
        <v>23</v>
      </c>
      <c r="CA58" s="4">
        <v>53</v>
      </c>
      <c r="CB58" s="4" t="str">
        <f>CONCATENATE(NitC[[#This Row],[Dia]],NitC[[#This Row],[Mes]],NitC[[#This Row],[Hora]],NitC[[#This Row],[Min]])</f>
        <v>3032353</v>
      </c>
      <c r="CC58" s="4" t="str">
        <f>CONCATENATE(TEXT(NitC[[#This Row],[Hora]],"00"),":",TEXT(NitC[[#This Row],[Min]],"00"))</f>
        <v>23:53</v>
      </c>
      <c r="CD58" s="4" t="str">
        <f>IFERROR(VLOOKUP(NitC[[#This Row],[CONCATENA]],Dades[[#All],[Columna1]:[LAT]],3,FALSE),"")</f>
        <v/>
      </c>
      <c r="CE58" s="12" t="str">
        <f>IFERROR(10^(NitC[[#This Row],[LAT]]/10),"")</f>
        <v/>
      </c>
    </row>
    <row r="59" spans="4:83" x14ac:dyDescent="0.35">
      <c r="D59" s="1">
        <f>Resultats!C$7</f>
        <v>30</v>
      </c>
      <c r="E59" s="1">
        <f>Resultats!E$7</f>
        <v>3</v>
      </c>
      <c r="F59" s="1">
        <v>7</v>
      </c>
      <c r="G59" s="1">
        <v>54</v>
      </c>
      <c r="H59" s="1" t="str">
        <f>CONCATENATE(DiaA[[#This Row],[Dia]],DiaA[[#This Row],[Mes]],DiaA[[#This Row],[Hora]],DiaA[[#This Row],[Min]])</f>
        <v>303754</v>
      </c>
      <c r="I59" s="1" t="str">
        <f>CONCATENATE(TEXT(DiaA[[#This Row],[Hora]],"00"),":",TEXT(DiaA[[#This Row],[Min]],"00"))</f>
        <v>07:54</v>
      </c>
      <c r="J59" s="1" t="str">
        <f>IFERROR(VLOOKUP(DiaA[[#This Row],[CONCATENA]],Dades[[#All],[Columna1]:[LAT]],3,FALSE),"")</f>
        <v/>
      </c>
      <c r="K59" s="1" t="str">
        <f>IFERROR(10^(DiaA[[#This Row],[LAT]]/10),"")</f>
        <v/>
      </c>
      <c r="M59" s="2">
        <f>Resultats!C$7</f>
        <v>30</v>
      </c>
      <c r="N59" s="2">
        <f>Resultats!E$7</f>
        <v>3</v>
      </c>
      <c r="O59" s="2">
        <v>21</v>
      </c>
      <c r="P59" s="2">
        <v>54</v>
      </c>
      <c r="Q59" s="2" t="str">
        <f>CONCATENATE(VespreA[[#This Row],[Dia]],VespreA[[#This Row],[Mes]],VespreA[[#This Row],[Hora]],VespreA[[#This Row],[Min]])</f>
        <v>3032154</v>
      </c>
      <c r="R59" s="2" t="str">
        <f>CONCATENATE(TEXT(VespreA[[#This Row],[Hora]],"00"),":",TEXT(VespreA[[#This Row],[Min]],"00"))</f>
        <v>21:54</v>
      </c>
      <c r="S59" s="2" t="str">
        <f>IFERROR(VLOOKUP(VespreA[[#This Row],[CONCATENA]],Dades[[#All],[Columna1]:[LAT]],3,FALSE),"")</f>
        <v/>
      </c>
      <c r="T59" s="4" t="str">
        <f>IFERROR(10^(VespreA[[#This Row],[LAT]]/10),"")</f>
        <v/>
      </c>
      <c r="V59" s="4">
        <f>Resultats!C$7</f>
        <v>30</v>
      </c>
      <c r="W59" s="4">
        <f>Resultats!E$7</f>
        <v>3</v>
      </c>
      <c r="X59" s="4">
        <v>23</v>
      </c>
      <c r="Y59" s="4">
        <v>54</v>
      </c>
      <c r="Z59" s="4" t="str">
        <f>CONCATENATE(NitA[[#This Row],[Dia]],NitA[[#This Row],[Mes]],NitA[[#This Row],[Hora]],NitA[[#This Row],[Min]])</f>
        <v>3032354</v>
      </c>
      <c r="AA59" s="4" t="str">
        <f>CONCATENATE(TEXT(NitA[[#This Row],[Hora]],"00"),":",TEXT(NitA[[#This Row],[Min]],"00"))</f>
        <v>23:54</v>
      </c>
      <c r="AB59" s="4" t="str">
        <f>IFERROR(VLOOKUP(NitA[[#This Row],[CONCATENA]],Dades[[#All],[Columna1]:[LAT]],3,FALSE),"")</f>
        <v/>
      </c>
      <c r="AC59" s="12" t="str">
        <f>IFERROR(10^(NitA[[#This Row],[LAT]]/10),"")</f>
        <v/>
      </c>
      <c r="AE59" s="1">
        <f>Resultats!C$22</f>
        <v>30</v>
      </c>
      <c r="AF59" s="1">
        <f>Resultats!E$22</f>
        <v>3</v>
      </c>
      <c r="AG59" s="1">
        <v>7</v>
      </c>
      <c r="AH59" s="1">
        <v>54</v>
      </c>
      <c r="AI59" s="1" t="str">
        <f>CONCATENATE(DiaB[[#This Row],[Dia]],DiaB[[#This Row],[Mes]],DiaB[[#This Row],[Hora]],DiaB[[#This Row],[Min]])</f>
        <v>303754</v>
      </c>
      <c r="AJ59" s="1" t="str">
        <f>CONCATENATE(TEXT(DiaB[[#This Row],[Hora]],"00"),":",TEXT(DiaB[[#This Row],[Min]],"00"))</f>
        <v>07:54</v>
      </c>
      <c r="AK59" s="1" t="str">
        <f>IFERROR(VLOOKUP(DiaB[[#This Row],[CONCATENA]],Dades[[#All],[Columna1]:[LAT]],3,FALSE),"")</f>
        <v/>
      </c>
      <c r="AL59" s="1" t="str">
        <f>IFERROR(10^(DiaB[[#This Row],[LAT]]/10),"")</f>
        <v/>
      </c>
      <c r="AN59" s="2">
        <f>Resultats!C$22</f>
        <v>30</v>
      </c>
      <c r="AO59" s="2">
        <f>Resultats!E$22</f>
        <v>3</v>
      </c>
      <c r="AP59" s="2">
        <v>21</v>
      </c>
      <c r="AQ59" s="2">
        <v>54</v>
      </c>
      <c r="AR59" s="2" t="str">
        <f>CONCATENATE(VespreB[[#This Row],[Dia]],VespreB[[#This Row],[Mes]],VespreB[[#This Row],[Hora]],VespreB[[#This Row],[Min]])</f>
        <v>3032154</v>
      </c>
      <c r="AS59" s="2" t="str">
        <f>CONCATENATE(TEXT(VespreB[[#This Row],[Hora]],"00"),":",TEXT(VespreB[[#This Row],[Min]],"00"))</f>
        <v>21:54</v>
      </c>
      <c r="AT59" s="2" t="str">
        <f>IFERROR(VLOOKUP(VespreB[[#This Row],[CONCATENA]],Dades[[#All],[Columna1]:[LAT]],3,FALSE),"")</f>
        <v/>
      </c>
      <c r="AU59" s="4" t="str">
        <f>IFERROR(10^(VespreB[[#This Row],[LAT]]/10),"")</f>
        <v/>
      </c>
      <c r="AW59" s="4">
        <f>Resultats!C$22</f>
        <v>30</v>
      </c>
      <c r="AX59" s="4">
        <f>Resultats!E$22</f>
        <v>3</v>
      </c>
      <c r="AY59" s="4">
        <v>23</v>
      </c>
      <c r="AZ59" s="4">
        <v>54</v>
      </c>
      <c r="BA59" s="4" t="str">
        <f>CONCATENATE(NitB[[#This Row],[Dia]],NitB[[#This Row],[Mes]],NitB[[#This Row],[Hora]],NitB[[#This Row],[Min]])</f>
        <v>3032354</v>
      </c>
      <c r="BB59" s="4" t="str">
        <f>CONCATENATE(TEXT(NitB[[#This Row],[Hora]],"00"),":",TEXT(NitB[[#This Row],[Min]],"00"))</f>
        <v>23:54</v>
      </c>
      <c r="BC59" s="4" t="str">
        <f>IFERROR(VLOOKUP(NitB[[#This Row],[CONCATENA]],Dades[[#All],[Columna1]:[LAT]],3,FALSE),"")</f>
        <v/>
      </c>
      <c r="BD59" s="12" t="str">
        <f>IFERROR(10^(NitB[[#This Row],[LAT]]/10),"")</f>
        <v/>
      </c>
      <c r="BF59" s="1">
        <f>Resultats!C$37</f>
        <v>30</v>
      </c>
      <c r="BG59" s="1">
        <f>Resultats!E$37</f>
        <v>3</v>
      </c>
      <c r="BH59" s="1">
        <v>7</v>
      </c>
      <c r="BI59" s="1">
        <v>54</v>
      </c>
      <c r="BJ59" s="1" t="str">
        <f>CONCATENATE(DiaC[[#This Row],[Dia]],DiaC[[#This Row],[Mes]],DiaC[[#This Row],[Hora]],DiaC[[#This Row],[Min]])</f>
        <v>303754</v>
      </c>
      <c r="BK59" s="1" t="str">
        <f>CONCATENATE(TEXT(DiaC[[#This Row],[Hora]],"00"),":",TEXT(DiaC[[#This Row],[Min]],"00"))</f>
        <v>07:54</v>
      </c>
      <c r="BL59" s="1" t="str">
        <f>IFERROR(VLOOKUP(DiaC[[#This Row],[CONCATENA]],Dades[[#All],[Columna1]:[LAT]],3,FALSE),"")</f>
        <v/>
      </c>
      <c r="BM59" s="1" t="str">
        <f>IFERROR(10^(DiaC[[#This Row],[LAT]]/10),"")</f>
        <v/>
      </c>
      <c r="BO59" s="2">
        <f>Resultats!C$37</f>
        <v>30</v>
      </c>
      <c r="BP59" s="2">
        <f>Resultats!E$37</f>
        <v>3</v>
      </c>
      <c r="BQ59" s="2">
        <v>21</v>
      </c>
      <c r="BR59" s="2">
        <v>54</v>
      </c>
      <c r="BS59" s="2" t="str">
        <f>CONCATENATE(VespreC[[#This Row],[Dia]],VespreC[[#This Row],[Mes]],VespreC[[#This Row],[Hora]],VespreC[[#This Row],[Min]])</f>
        <v>3032154</v>
      </c>
      <c r="BT59" s="2" t="str">
        <f>CONCATENATE(TEXT(VespreC[[#This Row],[Hora]],"00"),":",TEXT(VespreC[[#This Row],[Min]],"00"))</f>
        <v>21:54</v>
      </c>
      <c r="BU59" s="2" t="str">
        <f>IFERROR(VLOOKUP(VespreC[[#This Row],[CONCATENA]],Dades[[#All],[Columna1]:[LAT]],3,FALSE),"")</f>
        <v/>
      </c>
      <c r="BV59" s="4" t="str">
        <f>IFERROR(10^(VespreC[[#This Row],[LAT]]/10),"")</f>
        <v/>
      </c>
      <c r="BX59" s="4">
        <f>Resultats!C$37</f>
        <v>30</v>
      </c>
      <c r="BY59" s="4">
        <f>Resultats!E$37</f>
        <v>3</v>
      </c>
      <c r="BZ59" s="4">
        <v>23</v>
      </c>
      <c r="CA59" s="4">
        <v>54</v>
      </c>
      <c r="CB59" s="4" t="str">
        <f>CONCATENATE(NitC[[#This Row],[Dia]],NitC[[#This Row],[Mes]],NitC[[#This Row],[Hora]],NitC[[#This Row],[Min]])</f>
        <v>3032354</v>
      </c>
      <c r="CC59" s="4" t="str">
        <f>CONCATENATE(TEXT(NitC[[#This Row],[Hora]],"00"),":",TEXT(NitC[[#This Row],[Min]],"00"))</f>
        <v>23:54</v>
      </c>
      <c r="CD59" s="4" t="str">
        <f>IFERROR(VLOOKUP(NitC[[#This Row],[CONCATENA]],Dades[[#All],[Columna1]:[LAT]],3,FALSE),"")</f>
        <v/>
      </c>
      <c r="CE59" s="12" t="str">
        <f>IFERROR(10^(NitC[[#This Row],[LAT]]/10),"")</f>
        <v/>
      </c>
    </row>
    <row r="60" spans="4:83" x14ac:dyDescent="0.35">
      <c r="D60" s="1">
        <f>Resultats!C$7</f>
        <v>30</v>
      </c>
      <c r="E60" s="1">
        <f>Resultats!E$7</f>
        <v>3</v>
      </c>
      <c r="F60" s="1">
        <v>7</v>
      </c>
      <c r="G60" s="1">
        <v>55</v>
      </c>
      <c r="H60" s="1" t="str">
        <f>CONCATENATE(DiaA[[#This Row],[Dia]],DiaA[[#This Row],[Mes]],DiaA[[#This Row],[Hora]],DiaA[[#This Row],[Min]])</f>
        <v>303755</v>
      </c>
      <c r="I60" s="1" t="str">
        <f>CONCATENATE(TEXT(DiaA[[#This Row],[Hora]],"00"),":",TEXT(DiaA[[#This Row],[Min]],"00"))</f>
        <v>07:55</v>
      </c>
      <c r="J60" s="1" t="str">
        <f>IFERROR(VLOOKUP(DiaA[[#This Row],[CONCATENA]],Dades[[#All],[Columna1]:[LAT]],3,FALSE),"")</f>
        <v/>
      </c>
      <c r="K60" s="1" t="str">
        <f>IFERROR(10^(DiaA[[#This Row],[LAT]]/10),"")</f>
        <v/>
      </c>
      <c r="M60" s="2">
        <f>Resultats!C$7</f>
        <v>30</v>
      </c>
      <c r="N60" s="2">
        <f>Resultats!E$7</f>
        <v>3</v>
      </c>
      <c r="O60" s="2">
        <v>21</v>
      </c>
      <c r="P60" s="2">
        <v>55</v>
      </c>
      <c r="Q60" s="2" t="str">
        <f>CONCATENATE(VespreA[[#This Row],[Dia]],VespreA[[#This Row],[Mes]],VespreA[[#This Row],[Hora]],VespreA[[#This Row],[Min]])</f>
        <v>3032155</v>
      </c>
      <c r="R60" s="2" t="str">
        <f>CONCATENATE(TEXT(VespreA[[#This Row],[Hora]],"00"),":",TEXT(VespreA[[#This Row],[Min]],"00"))</f>
        <v>21:55</v>
      </c>
      <c r="S60" s="2" t="str">
        <f>IFERROR(VLOOKUP(VespreA[[#This Row],[CONCATENA]],Dades[[#All],[Columna1]:[LAT]],3,FALSE),"")</f>
        <v/>
      </c>
      <c r="T60" s="4" t="str">
        <f>IFERROR(10^(VespreA[[#This Row],[LAT]]/10),"")</f>
        <v/>
      </c>
      <c r="V60" s="4">
        <f>Resultats!C$7</f>
        <v>30</v>
      </c>
      <c r="W60" s="4">
        <f>Resultats!E$7</f>
        <v>3</v>
      </c>
      <c r="X60" s="4">
        <v>23</v>
      </c>
      <c r="Y60" s="4">
        <v>55</v>
      </c>
      <c r="Z60" s="4" t="str">
        <f>CONCATENATE(NitA[[#This Row],[Dia]],NitA[[#This Row],[Mes]],NitA[[#This Row],[Hora]],NitA[[#This Row],[Min]])</f>
        <v>3032355</v>
      </c>
      <c r="AA60" s="4" t="str">
        <f>CONCATENATE(TEXT(NitA[[#This Row],[Hora]],"00"),":",TEXT(NitA[[#This Row],[Min]],"00"))</f>
        <v>23:55</v>
      </c>
      <c r="AB60" s="4" t="str">
        <f>IFERROR(VLOOKUP(NitA[[#This Row],[CONCATENA]],Dades[[#All],[Columna1]:[LAT]],3,FALSE),"")</f>
        <v/>
      </c>
      <c r="AC60" s="12" t="str">
        <f>IFERROR(10^(NitA[[#This Row],[LAT]]/10),"")</f>
        <v/>
      </c>
      <c r="AE60" s="1">
        <f>Resultats!C$22</f>
        <v>30</v>
      </c>
      <c r="AF60" s="1">
        <f>Resultats!E$22</f>
        <v>3</v>
      </c>
      <c r="AG60" s="1">
        <v>7</v>
      </c>
      <c r="AH60" s="1">
        <v>55</v>
      </c>
      <c r="AI60" s="1" t="str">
        <f>CONCATENATE(DiaB[[#This Row],[Dia]],DiaB[[#This Row],[Mes]],DiaB[[#This Row],[Hora]],DiaB[[#This Row],[Min]])</f>
        <v>303755</v>
      </c>
      <c r="AJ60" s="1" t="str">
        <f>CONCATENATE(TEXT(DiaB[[#This Row],[Hora]],"00"),":",TEXT(DiaB[[#This Row],[Min]],"00"))</f>
        <v>07:55</v>
      </c>
      <c r="AK60" s="1" t="str">
        <f>IFERROR(VLOOKUP(DiaB[[#This Row],[CONCATENA]],Dades[[#All],[Columna1]:[LAT]],3,FALSE),"")</f>
        <v/>
      </c>
      <c r="AL60" s="1" t="str">
        <f>IFERROR(10^(DiaB[[#This Row],[LAT]]/10),"")</f>
        <v/>
      </c>
      <c r="AN60" s="2">
        <f>Resultats!C$22</f>
        <v>30</v>
      </c>
      <c r="AO60" s="2">
        <f>Resultats!E$22</f>
        <v>3</v>
      </c>
      <c r="AP60" s="2">
        <v>21</v>
      </c>
      <c r="AQ60" s="2">
        <v>55</v>
      </c>
      <c r="AR60" s="2" t="str">
        <f>CONCATENATE(VespreB[[#This Row],[Dia]],VespreB[[#This Row],[Mes]],VespreB[[#This Row],[Hora]],VespreB[[#This Row],[Min]])</f>
        <v>3032155</v>
      </c>
      <c r="AS60" s="2" t="str">
        <f>CONCATENATE(TEXT(VespreB[[#This Row],[Hora]],"00"),":",TEXT(VespreB[[#This Row],[Min]],"00"))</f>
        <v>21:55</v>
      </c>
      <c r="AT60" s="2" t="str">
        <f>IFERROR(VLOOKUP(VespreB[[#This Row],[CONCATENA]],Dades[[#All],[Columna1]:[LAT]],3,FALSE),"")</f>
        <v/>
      </c>
      <c r="AU60" s="4" t="str">
        <f>IFERROR(10^(VespreB[[#This Row],[LAT]]/10),"")</f>
        <v/>
      </c>
      <c r="AW60" s="4">
        <f>Resultats!C$22</f>
        <v>30</v>
      </c>
      <c r="AX60" s="4">
        <f>Resultats!E$22</f>
        <v>3</v>
      </c>
      <c r="AY60" s="4">
        <v>23</v>
      </c>
      <c r="AZ60" s="4">
        <v>55</v>
      </c>
      <c r="BA60" s="4" t="str">
        <f>CONCATENATE(NitB[[#This Row],[Dia]],NitB[[#This Row],[Mes]],NitB[[#This Row],[Hora]],NitB[[#This Row],[Min]])</f>
        <v>3032355</v>
      </c>
      <c r="BB60" s="4" t="str">
        <f>CONCATENATE(TEXT(NitB[[#This Row],[Hora]],"00"),":",TEXT(NitB[[#This Row],[Min]],"00"))</f>
        <v>23:55</v>
      </c>
      <c r="BC60" s="4" t="str">
        <f>IFERROR(VLOOKUP(NitB[[#This Row],[CONCATENA]],Dades[[#All],[Columna1]:[LAT]],3,FALSE),"")</f>
        <v/>
      </c>
      <c r="BD60" s="12" t="str">
        <f>IFERROR(10^(NitB[[#This Row],[LAT]]/10),"")</f>
        <v/>
      </c>
      <c r="BF60" s="1">
        <f>Resultats!C$37</f>
        <v>30</v>
      </c>
      <c r="BG60" s="1">
        <f>Resultats!E$37</f>
        <v>3</v>
      </c>
      <c r="BH60" s="1">
        <v>7</v>
      </c>
      <c r="BI60" s="1">
        <v>55</v>
      </c>
      <c r="BJ60" s="1" t="str">
        <f>CONCATENATE(DiaC[[#This Row],[Dia]],DiaC[[#This Row],[Mes]],DiaC[[#This Row],[Hora]],DiaC[[#This Row],[Min]])</f>
        <v>303755</v>
      </c>
      <c r="BK60" s="1" t="str">
        <f>CONCATENATE(TEXT(DiaC[[#This Row],[Hora]],"00"),":",TEXT(DiaC[[#This Row],[Min]],"00"))</f>
        <v>07:55</v>
      </c>
      <c r="BL60" s="1" t="str">
        <f>IFERROR(VLOOKUP(DiaC[[#This Row],[CONCATENA]],Dades[[#All],[Columna1]:[LAT]],3,FALSE),"")</f>
        <v/>
      </c>
      <c r="BM60" s="1" t="str">
        <f>IFERROR(10^(DiaC[[#This Row],[LAT]]/10),"")</f>
        <v/>
      </c>
      <c r="BO60" s="2">
        <f>Resultats!C$37</f>
        <v>30</v>
      </c>
      <c r="BP60" s="2">
        <f>Resultats!E$37</f>
        <v>3</v>
      </c>
      <c r="BQ60" s="2">
        <v>21</v>
      </c>
      <c r="BR60" s="2">
        <v>55</v>
      </c>
      <c r="BS60" s="2" t="str">
        <f>CONCATENATE(VespreC[[#This Row],[Dia]],VespreC[[#This Row],[Mes]],VespreC[[#This Row],[Hora]],VespreC[[#This Row],[Min]])</f>
        <v>3032155</v>
      </c>
      <c r="BT60" s="2" t="str">
        <f>CONCATENATE(TEXT(VespreC[[#This Row],[Hora]],"00"),":",TEXT(VespreC[[#This Row],[Min]],"00"))</f>
        <v>21:55</v>
      </c>
      <c r="BU60" s="2" t="str">
        <f>IFERROR(VLOOKUP(VespreC[[#This Row],[CONCATENA]],Dades[[#All],[Columna1]:[LAT]],3,FALSE),"")</f>
        <v/>
      </c>
      <c r="BV60" s="4" t="str">
        <f>IFERROR(10^(VespreC[[#This Row],[LAT]]/10),"")</f>
        <v/>
      </c>
      <c r="BX60" s="4">
        <f>Resultats!C$37</f>
        <v>30</v>
      </c>
      <c r="BY60" s="4">
        <f>Resultats!E$37</f>
        <v>3</v>
      </c>
      <c r="BZ60" s="4">
        <v>23</v>
      </c>
      <c r="CA60" s="4">
        <v>55</v>
      </c>
      <c r="CB60" s="4" t="str">
        <f>CONCATENATE(NitC[[#This Row],[Dia]],NitC[[#This Row],[Mes]],NitC[[#This Row],[Hora]],NitC[[#This Row],[Min]])</f>
        <v>3032355</v>
      </c>
      <c r="CC60" s="4" t="str">
        <f>CONCATENATE(TEXT(NitC[[#This Row],[Hora]],"00"),":",TEXT(NitC[[#This Row],[Min]],"00"))</f>
        <v>23:55</v>
      </c>
      <c r="CD60" s="4" t="str">
        <f>IFERROR(VLOOKUP(NitC[[#This Row],[CONCATENA]],Dades[[#All],[Columna1]:[LAT]],3,FALSE),"")</f>
        <v/>
      </c>
      <c r="CE60" s="12" t="str">
        <f>IFERROR(10^(NitC[[#This Row],[LAT]]/10),"")</f>
        <v/>
      </c>
    </row>
    <row r="61" spans="4:83" x14ac:dyDescent="0.35">
      <c r="D61" s="1">
        <f>Resultats!C$7</f>
        <v>30</v>
      </c>
      <c r="E61" s="1">
        <f>Resultats!E$7</f>
        <v>3</v>
      </c>
      <c r="F61" s="1">
        <v>7</v>
      </c>
      <c r="G61" s="1">
        <v>56</v>
      </c>
      <c r="H61" s="1" t="str">
        <f>CONCATENATE(DiaA[[#This Row],[Dia]],DiaA[[#This Row],[Mes]],DiaA[[#This Row],[Hora]],DiaA[[#This Row],[Min]])</f>
        <v>303756</v>
      </c>
      <c r="I61" s="1" t="str">
        <f>CONCATENATE(TEXT(DiaA[[#This Row],[Hora]],"00"),":",TEXT(DiaA[[#This Row],[Min]],"00"))</f>
        <v>07:56</v>
      </c>
      <c r="J61" s="1" t="str">
        <f>IFERROR(VLOOKUP(DiaA[[#This Row],[CONCATENA]],Dades[[#All],[Columna1]:[LAT]],3,FALSE),"")</f>
        <v/>
      </c>
      <c r="K61" s="1" t="str">
        <f>IFERROR(10^(DiaA[[#This Row],[LAT]]/10),"")</f>
        <v/>
      </c>
      <c r="M61" s="2">
        <f>Resultats!C$7</f>
        <v>30</v>
      </c>
      <c r="N61" s="2">
        <f>Resultats!E$7</f>
        <v>3</v>
      </c>
      <c r="O61" s="2">
        <v>21</v>
      </c>
      <c r="P61" s="2">
        <v>56</v>
      </c>
      <c r="Q61" s="2" t="str">
        <f>CONCATENATE(VespreA[[#This Row],[Dia]],VespreA[[#This Row],[Mes]],VespreA[[#This Row],[Hora]],VespreA[[#This Row],[Min]])</f>
        <v>3032156</v>
      </c>
      <c r="R61" s="2" t="str">
        <f>CONCATENATE(TEXT(VespreA[[#This Row],[Hora]],"00"),":",TEXT(VespreA[[#This Row],[Min]],"00"))</f>
        <v>21:56</v>
      </c>
      <c r="S61" s="2" t="str">
        <f>IFERROR(VLOOKUP(VespreA[[#This Row],[CONCATENA]],Dades[[#All],[Columna1]:[LAT]],3,FALSE),"")</f>
        <v/>
      </c>
      <c r="T61" s="4" t="str">
        <f>IFERROR(10^(VespreA[[#This Row],[LAT]]/10),"")</f>
        <v/>
      </c>
      <c r="V61" s="4">
        <f>Resultats!C$7</f>
        <v>30</v>
      </c>
      <c r="W61" s="4">
        <f>Resultats!E$7</f>
        <v>3</v>
      </c>
      <c r="X61" s="4">
        <v>23</v>
      </c>
      <c r="Y61" s="4">
        <v>56</v>
      </c>
      <c r="Z61" s="4" t="str">
        <f>CONCATENATE(NitA[[#This Row],[Dia]],NitA[[#This Row],[Mes]],NitA[[#This Row],[Hora]],NitA[[#This Row],[Min]])</f>
        <v>3032356</v>
      </c>
      <c r="AA61" s="4" t="str">
        <f>CONCATENATE(TEXT(NitA[[#This Row],[Hora]],"00"),":",TEXT(NitA[[#This Row],[Min]],"00"))</f>
        <v>23:56</v>
      </c>
      <c r="AB61" s="4" t="str">
        <f>IFERROR(VLOOKUP(NitA[[#This Row],[CONCATENA]],Dades[[#All],[Columna1]:[LAT]],3,FALSE),"")</f>
        <v/>
      </c>
      <c r="AC61" s="12" t="str">
        <f>IFERROR(10^(NitA[[#This Row],[LAT]]/10),"")</f>
        <v/>
      </c>
      <c r="AE61" s="1">
        <f>Resultats!C$22</f>
        <v>30</v>
      </c>
      <c r="AF61" s="1">
        <f>Resultats!E$22</f>
        <v>3</v>
      </c>
      <c r="AG61" s="1">
        <v>7</v>
      </c>
      <c r="AH61" s="1">
        <v>56</v>
      </c>
      <c r="AI61" s="1" t="str">
        <f>CONCATENATE(DiaB[[#This Row],[Dia]],DiaB[[#This Row],[Mes]],DiaB[[#This Row],[Hora]],DiaB[[#This Row],[Min]])</f>
        <v>303756</v>
      </c>
      <c r="AJ61" s="1" t="str">
        <f>CONCATENATE(TEXT(DiaB[[#This Row],[Hora]],"00"),":",TEXT(DiaB[[#This Row],[Min]],"00"))</f>
        <v>07:56</v>
      </c>
      <c r="AK61" s="1" t="str">
        <f>IFERROR(VLOOKUP(DiaB[[#This Row],[CONCATENA]],Dades[[#All],[Columna1]:[LAT]],3,FALSE),"")</f>
        <v/>
      </c>
      <c r="AL61" s="1" t="str">
        <f>IFERROR(10^(DiaB[[#This Row],[LAT]]/10),"")</f>
        <v/>
      </c>
      <c r="AN61" s="2">
        <f>Resultats!C$22</f>
        <v>30</v>
      </c>
      <c r="AO61" s="2">
        <f>Resultats!E$22</f>
        <v>3</v>
      </c>
      <c r="AP61" s="2">
        <v>21</v>
      </c>
      <c r="AQ61" s="2">
        <v>56</v>
      </c>
      <c r="AR61" s="2" t="str">
        <f>CONCATENATE(VespreB[[#This Row],[Dia]],VespreB[[#This Row],[Mes]],VespreB[[#This Row],[Hora]],VespreB[[#This Row],[Min]])</f>
        <v>3032156</v>
      </c>
      <c r="AS61" s="2" t="str">
        <f>CONCATENATE(TEXT(VespreB[[#This Row],[Hora]],"00"),":",TEXT(VespreB[[#This Row],[Min]],"00"))</f>
        <v>21:56</v>
      </c>
      <c r="AT61" s="2" t="str">
        <f>IFERROR(VLOOKUP(VespreB[[#This Row],[CONCATENA]],Dades[[#All],[Columna1]:[LAT]],3,FALSE),"")</f>
        <v/>
      </c>
      <c r="AU61" s="4" t="str">
        <f>IFERROR(10^(VespreB[[#This Row],[LAT]]/10),"")</f>
        <v/>
      </c>
      <c r="AW61" s="4">
        <f>Resultats!C$22</f>
        <v>30</v>
      </c>
      <c r="AX61" s="4">
        <f>Resultats!E$22</f>
        <v>3</v>
      </c>
      <c r="AY61" s="4">
        <v>23</v>
      </c>
      <c r="AZ61" s="4">
        <v>56</v>
      </c>
      <c r="BA61" s="4" t="str">
        <f>CONCATENATE(NitB[[#This Row],[Dia]],NitB[[#This Row],[Mes]],NitB[[#This Row],[Hora]],NitB[[#This Row],[Min]])</f>
        <v>3032356</v>
      </c>
      <c r="BB61" s="4" t="str">
        <f>CONCATENATE(TEXT(NitB[[#This Row],[Hora]],"00"),":",TEXT(NitB[[#This Row],[Min]],"00"))</f>
        <v>23:56</v>
      </c>
      <c r="BC61" s="4" t="str">
        <f>IFERROR(VLOOKUP(NitB[[#This Row],[CONCATENA]],Dades[[#All],[Columna1]:[LAT]],3,FALSE),"")</f>
        <v/>
      </c>
      <c r="BD61" s="12" t="str">
        <f>IFERROR(10^(NitB[[#This Row],[LAT]]/10),"")</f>
        <v/>
      </c>
      <c r="BF61" s="1">
        <f>Resultats!C$37</f>
        <v>30</v>
      </c>
      <c r="BG61" s="1">
        <f>Resultats!E$37</f>
        <v>3</v>
      </c>
      <c r="BH61" s="1">
        <v>7</v>
      </c>
      <c r="BI61" s="1">
        <v>56</v>
      </c>
      <c r="BJ61" s="1" t="str">
        <f>CONCATENATE(DiaC[[#This Row],[Dia]],DiaC[[#This Row],[Mes]],DiaC[[#This Row],[Hora]],DiaC[[#This Row],[Min]])</f>
        <v>303756</v>
      </c>
      <c r="BK61" s="1" t="str">
        <f>CONCATENATE(TEXT(DiaC[[#This Row],[Hora]],"00"),":",TEXT(DiaC[[#This Row],[Min]],"00"))</f>
        <v>07:56</v>
      </c>
      <c r="BL61" s="1" t="str">
        <f>IFERROR(VLOOKUP(DiaC[[#This Row],[CONCATENA]],Dades[[#All],[Columna1]:[LAT]],3,FALSE),"")</f>
        <v/>
      </c>
      <c r="BM61" s="1" t="str">
        <f>IFERROR(10^(DiaC[[#This Row],[LAT]]/10),"")</f>
        <v/>
      </c>
      <c r="BO61" s="2">
        <f>Resultats!C$37</f>
        <v>30</v>
      </c>
      <c r="BP61" s="2">
        <f>Resultats!E$37</f>
        <v>3</v>
      </c>
      <c r="BQ61" s="2">
        <v>21</v>
      </c>
      <c r="BR61" s="2">
        <v>56</v>
      </c>
      <c r="BS61" s="2" t="str">
        <f>CONCATENATE(VespreC[[#This Row],[Dia]],VespreC[[#This Row],[Mes]],VespreC[[#This Row],[Hora]],VespreC[[#This Row],[Min]])</f>
        <v>3032156</v>
      </c>
      <c r="BT61" s="2" t="str">
        <f>CONCATENATE(TEXT(VespreC[[#This Row],[Hora]],"00"),":",TEXT(VespreC[[#This Row],[Min]],"00"))</f>
        <v>21:56</v>
      </c>
      <c r="BU61" s="2" t="str">
        <f>IFERROR(VLOOKUP(VespreC[[#This Row],[CONCATENA]],Dades[[#All],[Columna1]:[LAT]],3,FALSE),"")</f>
        <v/>
      </c>
      <c r="BV61" s="4" t="str">
        <f>IFERROR(10^(VespreC[[#This Row],[LAT]]/10),"")</f>
        <v/>
      </c>
      <c r="BX61" s="4">
        <f>Resultats!C$37</f>
        <v>30</v>
      </c>
      <c r="BY61" s="4">
        <f>Resultats!E$37</f>
        <v>3</v>
      </c>
      <c r="BZ61" s="4">
        <v>23</v>
      </c>
      <c r="CA61" s="4">
        <v>56</v>
      </c>
      <c r="CB61" s="4" t="str">
        <f>CONCATENATE(NitC[[#This Row],[Dia]],NitC[[#This Row],[Mes]],NitC[[#This Row],[Hora]],NitC[[#This Row],[Min]])</f>
        <v>3032356</v>
      </c>
      <c r="CC61" s="4" t="str">
        <f>CONCATENATE(TEXT(NitC[[#This Row],[Hora]],"00"),":",TEXT(NitC[[#This Row],[Min]],"00"))</f>
        <v>23:56</v>
      </c>
      <c r="CD61" s="4" t="str">
        <f>IFERROR(VLOOKUP(NitC[[#This Row],[CONCATENA]],Dades[[#All],[Columna1]:[LAT]],3,FALSE),"")</f>
        <v/>
      </c>
      <c r="CE61" s="12" t="str">
        <f>IFERROR(10^(NitC[[#This Row],[LAT]]/10),"")</f>
        <v/>
      </c>
    </row>
    <row r="62" spans="4:83" x14ac:dyDescent="0.35">
      <c r="D62" s="1">
        <f>Resultats!C$7</f>
        <v>30</v>
      </c>
      <c r="E62" s="1">
        <f>Resultats!E$7</f>
        <v>3</v>
      </c>
      <c r="F62" s="1">
        <v>7</v>
      </c>
      <c r="G62" s="1">
        <v>57</v>
      </c>
      <c r="H62" s="1" t="str">
        <f>CONCATENATE(DiaA[[#This Row],[Dia]],DiaA[[#This Row],[Mes]],DiaA[[#This Row],[Hora]],DiaA[[#This Row],[Min]])</f>
        <v>303757</v>
      </c>
      <c r="I62" s="1" t="str">
        <f>CONCATENATE(TEXT(DiaA[[#This Row],[Hora]],"00"),":",TEXT(DiaA[[#This Row],[Min]],"00"))</f>
        <v>07:57</v>
      </c>
      <c r="J62" s="1" t="str">
        <f>IFERROR(VLOOKUP(DiaA[[#This Row],[CONCATENA]],Dades[[#All],[Columna1]:[LAT]],3,FALSE),"")</f>
        <v/>
      </c>
      <c r="K62" s="1" t="str">
        <f>IFERROR(10^(DiaA[[#This Row],[LAT]]/10),"")</f>
        <v/>
      </c>
      <c r="M62" s="2">
        <f>Resultats!C$7</f>
        <v>30</v>
      </c>
      <c r="N62" s="2">
        <f>Resultats!E$7</f>
        <v>3</v>
      </c>
      <c r="O62" s="2">
        <v>21</v>
      </c>
      <c r="P62" s="2">
        <v>57</v>
      </c>
      <c r="Q62" s="2" t="str">
        <f>CONCATENATE(VespreA[[#This Row],[Dia]],VespreA[[#This Row],[Mes]],VespreA[[#This Row],[Hora]],VespreA[[#This Row],[Min]])</f>
        <v>3032157</v>
      </c>
      <c r="R62" s="2" t="str">
        <f>CONCATENATE(TEXT(VespreA[[#This Row],[Hora]],"00"),":",TEXT(VespreA[[#This Row],[Min]],"00"))</f>
        <v>21:57</v>
      </c>
      <c r="S62" s="2" t="str">
        <f>IFERROR(VLOOKUP(VespreA[[#This Row],[CONCATENA]],Dades[[#All],[Columna1]:[LAT]],3,FALSE),"")</f>
        <v/>
      </c>
      <c r="T62" s="4" t="str">
        <f>IFERROR(10^(VespreA[[#This Row],[LAT]]/10),"")</f>
        <v/>
      </c>
      <c r="V62" s="4">
        <f>Resultats!C$7</f>
        <v>30</v>
      </c>
      <c r="W62" s="4">
        <f>Resultats!E$7</f>
        <v>3</v>
      </c>
      <c r="X62" s="4">
        <v>23</v>
      </c>
      <c r="Y62" s="4">
        <v>57</v>
      </c>
      <c r="Z62" s="4" t="str">
        <f>CONCATENATE(NitA[[#This Row],[Dia]],NitA[[#This Row],[Mes]],NitA[[#This Row],[Hora]],NitA[[#This Row],[Min]])</f>
        <v>3032357</v>
      </c>
      <c r="AA62" s="4" t="str">
        <f>CONCATENATE(TEXT(NitA[[#This Row],[Hora]],"00"),":",TEXT(NitA[[#This Row],[Min]],"00"))</f>
        <v>23:57</v>
      </c>
      <c r="AB62" s="4" t="str">
        <f>IFERROR(VLOOKUP(NitA[[#This Row],[CONCATENA]],Dades[[#All],[Columna1]:[LAT]],3,FALSE),"")</f>
        <v/>
      </c>
      <c r="AC62" s="12" t="str">
        <f>IFERROR(10^(NitA[[#This Row],[LAT]]/10),"")</f>
        <v/>
      </c>
      <c r="AE62" s="1">
        <f>Resultats!C$22</f>
        <v>30</v>
      </c>
      <c r="AF62" s="1">
        <f>Resultats!E$22</f>
        <v>3</v>
      </c>
      <c r="AG62" s="1">
        <v>7</v>
      </c>
      <c r="AH62" s="1">
        <v>57</v>
      </c>
      <c r="AI62" s="1" t="str">
        <f>CONCATENATE(DiaB[[#This Row],[Dia]],DiaB[[#This Row],[Mes]],DiaB[[#This Row],[Hora]],DiaB[[#This Row],[Min]])</f>
        <v>303757</v>
      </c>
      <c r="AJ62" s="1" t="str">
        <f>CONCATENATE(TEXT(DiaB[[#This Row],[Hora]],"00"),":",TEXT(DiaB[[#This Row],[Min]],"00"))</f>
        <v>07:57</v>
      </c>
      <c r="AK62" s="1" t="str">
        <f>IFERROR(VLOOKUP(DiaB[[#This Row],[CONCATENA]],Dades[[#All],[Columna1]:[LAT]],3,FALSE),"")</f>
        <v/>
      </c>
      <c r="AL62" s="1" t="str">
        <f>IFERROR(10^(DiaB[[#This Row],[LAT]]/10),"")</f>
        <v/>
      </c>
      <c r="AN62" s="2">
        <f>Resultats!C$22</f>
        <v>30</v>
      </c>
      <c r="AO62" s="2">
        <f>Resultats!E$22</f>
        <v>3</v>
      </c>
      <c r="AP62" s="2">
        <v>21</v>
      </c>
      <c r="AQ62" s="2">
        <v>57</v>
      </c>
      <c r="AR62" s="2" t="str">
        <f>CONCATENATE(VespreB[[#This Row],[Dia]],VespreB[[#This Row],[Mes]],VespreB[[#This Row],[Hora]],VespreB[[#This Row],[Min]])</f>
        <v>3032157</v>
      </c>
      <c r="AS62" s="2" t="str">
        <f>CONCATENATE(TEXT(VespreB[[#This Row],[Hora]],"00"),":",TEXT(VespreB[[#This Row],[Min]],"00"))</f>
        <v>21:57</v>
      </c>
      <c r="AT62" s="2" t="str">
        <f>IFERROR(VLOOKUP(VespreB[[#This Row],[CONCATENA]],Dades[[#All],[Columna1]:[LAT]],3,FALSE),"")</f>
        <v/>
      </c>
      <c r="AU62" s="4" t="str">
        <f>IFERROR(10^(VespreB[[#This Row],[LAT]]/10),"")</f>
        <v/>
      </c>
      <c r="AW62" s="4">
        <f>Resultats!C$22</f>
        <v>30</v>
      </c>
      <c r="AX62" s="4">
        <f>Resultats!E$22</f>
        <v>3</v>
      </c>
      <c r="AY62" s="4">
        <v>23</v>
      </c>
      <c r="AZ62" s="4">
        <v>57</v>
      </c>
      <c r="BA62" s="4" t="str">
        <f>CONCATENATE(NitB[[#This Row],[Dia]],NitB[[#This Row],[Mes]],NitB[[#This Row],[Hora]],NitB[[#This Row],[Min]])</f>
        <v>3032357</v>
      </c>
      <c r="BB62" s="4" t="str">
        <f>CONCATENATE(TEXT(NitB[[#This Row],[Hora]],"00"),":",TEXT(NitB[[#This Row],[Min]],"00"))</f>
        <v>23:57</v>
      </c>
      <c r="BC62" s="4" t="str">
        <f>IFERROR(VLOOKUP(NitB[[#This Row],[CONCATENA]],Dades[[#All],[Columna1]:[LAT]],3,FALSE),"")</f>
        <v/>
      </c>
      <c r="BD62" s="12" t="str">
        <f>IFERROR(10^(NitB[[#This Row],[LAT]]/10),"")</f>
        <v/>
      </c>
      <c r="BF62" s="1">
        <f>Resultats!C$37</f>
        <v>30</v>
      </c>
      <c r="BG62" s="1">
        <f>Resultats!E$37</f>
        <v>3</v>
      </c>
      <c r="BH62" s="1">
        <v>7</v>
      </c>
      <c r="BI62" s="1">
        <v>57</v>
      </c>
      <c r="BJ62" s="1" t="str">
        <f>CONCATENATE(DiaC[[#This Row],[Dia]],DiaC[[#This Row],[Mes]],DiaC[[#This Row],[Hora]],DiaC[[#This Row],[Min]])</f>
        <v>303757</v>
      </c>
      <c r="BK62" s="1" t="str">
        <f>CONCATENATE(TEXT(DiaC[[#This Row],[Hora]],"00"),":",TEXT(DiaC[[#This Row],[Min]],"00"))</f>
        <v>07:57</v>
      </c>
      <c r="BL62" s="1" t="str">
        <f>IFERROR(VLOOKUP(DiaC[[#This Row],[CONCATENA]],Dades[[#All],[Columna1]:[LAT]],3,FALSE),"")</f>
        <v/>
      </c>
      <c r="BM62" s="1" t="str">
        <f>IFERROR(10^(DiaC[[#This Row],[LAT]]/10),"")</f>
        <v/>
      </c>
      <c r="BO62" s="2">
        <f>Resultats!C$37</f>
        <v>30</v>
      </c>
      <c r="BP62" s="2">
        <f>Resultats!E$37</f>
        <v>3</v>
      </c>
      <c r="BQ62" s="2">
        <v>21</v>
      </c>
      <c r="BR62" s="2">
        <v>57</v>
      </c>
      <c r="BS62" s="2" t="str">
        <f>CONCATENATE(VespreC[[#This Row],[Dia]],VespreC[[#This Row],[Mes]],VespreC[[#This Row],[Hora]],VespreC[[#This Row],[Min]])</f>
        <v>3032157</v>
      </c>
      <c r="BT62" s="2" t="str">
        <f>CONCATENATE(TEXT(VespreC[[#This Row],[Hora]],"00"),":",TEXT(VespreC[[#This Row],[Min]],"00"))</f>
        <v>21:57</v>
      </c>
      <c r="BU62" s="2" t="str">
        <f>IFERROR(VLOOKUP(VespreC[[#This Row],[CONCATENA]],Dades[[#All],[Columna1]:[LAT]],3,FALSE),"")</f>
        <v/>
      </c>
      <c r="BV62" s="4" t="str">
        <f>IFERROR(10^(VespreC[[#This Row],[LAT]]/10),"")</f>
        <v/>
      </c>
      <c r="BX62" s="4">
        <f>Resultats!C$37</f>
        <v>30</v>
      </c>
      <c r="BY62" s="4">
        <f>Resultats!E$37</f>
        <v>3</v>
      </c>
      <c r="BZ62" s="4">
        <v>23</v>
      </c>
      <c r="CA62" s="4">
        <v>57</v>
      </c>
      <c r="CB62" s="4" t="str">
        <f>CONCATENATE(NitC[[#This Row],[Dia]],NitC[[#This Row],[Mes]],NitC[[#This Row],[Hora]],NitC[[#This Row],[Min]])</f>
        <v>3032357</v>
      </c>
      <c r="CC62" s="4" t="str">
        <f>CONCATENATE(TEXT(NitC[[#This Row],[Hora]],"00"),":",TEXT(NitC[[#This Row],[Min]],"00"))</f>
        <v>23:57</v>
      </c>
      <c r="CD62" s="4" t="str">
        <f>IFERROR(VLOOKUP(NitC[[#This Row],[CONCATENA]],Dades[[#All],[Columna1]:[LAT]],3,FALSE),"")</f>
        <v/>
      </c>
      <c r="CE62" s="12" t="str">
        <f>IFERROR(10^(NitC[[#This Row],[LAT]]/10),"")</f>
        <v/>
      </c>
    </row>
    <row r="63" spans="4:83" x14ac:dyDescent="0.35">
      <c r="D63" s="1">
        <f>Resultats!C$7</f>
        <v>30</v>
      </c>
      <c r="E63" s="1">
        <f>Resultats!E$7</f>
        <v>3</v>
      </c>
      <c r="F63" s="1">
        <v>7</v>
      </c>
      <c r="G63" s="1">
        <v>58</v>
      </c>
      <c r="H63" s="1" t="str">
        <f>CONCATENATE(DiaA[[#This Row],[Dia]],DiaA[[#This Row],[Mes]],DiaA[[#This Row],[Hora]],DiaA[[#This Row],[Min]])</f>
        <v>303758</v>
      </c>
      <c r="I63" s="1" t="str">
        <f>CONCATENATE(TEXT(DiaA[[#This Row],[Hora]],"00"),":",TEXT(DiaA[[#This Row],[Min]],"00"))</f>
        <v>07:58</v>
      </c>
      <c r="J63" s="1" t="str">
        <f>IFERROR(VLOOKUP(DiaA[[#This Row],[CONCATENA]],Dades[[#All],[Columna1]:[LAT]],3,FALSE),"")</f>
        <v/>
      </c>
      <c r="K63" s="1" t="str">
        <f>IFERROR(10^(DiaA[[#This Row],[LAT]]/10),"")</f>
        <v/>
      </c>
      <c r="M63" s="2">
        <f>Resultats!C$7</f>
        <v>30</v>
      </c>
      <c r="N63" s="2">
        <f>Resultats!E$7</f>
        <v>3</v>
      </c>
      <c r="O63" s="2">
        <v>21</v>
      </c>
      <c r="P63" s="2">
        <v>58</v>
      </c>
      <c r="Q63" s="2" t="str">
        <f>CONCATENATE(VespreA[[#This Row],[Dia]],VespreA[[#This Row],[Mes]],VespreA[[#This Row],[Hora]],VespreA[[#This Row],[Min]])</f>
        <v>3032158</v>
      </c>
      <c r="R63" s="2" t="str">
        <f>CONCATENATE(TEXT(VespreA[[#This Row],[Hora]],"00"),":",TEXT(VespreA[[#This Row],[Min]],"00"))</f>
        <v>21:58</v>
      </c>
      <c r="S63" s="2" t="str">
        <f>IFERROR(VLOOKUP(VespreA[[#This Row],[CONCATENA]],Dades[[#All],[Columna1]:[LAT]],3,FALSE),"")</f>
        <v/>
      </c>
      <c r="T63" s="4" t="str">
        <f>IFERROR(10^(VespreA[[#This Row],[LAT]]/10),"")</f>
        <v/>
      </c>
      <c r="V63" s="4">
        <f>Resultats!C$7</f>
        <v>30</v>
      </c>
      <c r="W63" s="4">
        <f>Resultats!E$7</f>
        <v>3</v>
      </c>
      <c r="X63" s="4">
        <v>23</v>
      </c>
      <c r="Y63" s="4">
        <v>58</v>
      </c>
      <c r="Z63" s="4" t="str">
        <f>CONCATENATE(NitA[[#This Row],[Dia]],NitA[[#This Row],[Mes]],NitA[[#This Row],[Hora]],NitA[[#This Row],[Min]])</f>
        <v>3032358</v>
      </c>
      <c r="AA63" s="4" t="str">
        <f>CONCATENATE(TEXT(NitA[[#This Row],[Hora]],"00"),":",TEXT(NitA[[#This Row],[Min]],"00"))</f>
        <v>23:58</v>
      </c>
      <c r="AB63" s="4" t="str">
        <f>IFERROR(VLOOKUP(NitA[[#This Row],[CONCATENA]],Dades[[#All],[Columna1]:[LAT]],3,FALSE),"")</f>
        <v/>
      </c>
      <c r="AC63" s="12" t="str">
        <f>IFERROR(10^(NitA[[#This Row],[LAT]]/10),"")</f>
        <v/>
      </c>
      <c r="AE63" s="1">
        <f>Resultats!C$22</f>
        <v>30</v>
      </c>
      <c r="AF63" s="1">
        <f>Resultats!E$22</f>
        <v>3</v>
      </c>
      <c r="AG63" s="1">
        <v>7</v>
      </c>
      <c r="AH63" s="1">
        <v>58</v>
      </c>
      <c r="AI63" s="1" t="str">
        <f>CONCATENATE(DiaB[[#This Row],[Dia]],DiaB[[#This Row],[Mes]],DiaB[[#This Row],[Hora]],DiaB[[#This Row],[Min]])</f>
        <v>303758</v>
      </c>
      <c r="AJ63" s="1" t="str">
        <f>CONCATENATE(TEXT(DiaB[[#This Row],[Hora]],"00"),":",TEXT(DiaB[[#This Row],[Min]],"00"))</f>
        <v>07:58</v>
      </c>
      <c r="AK63" s="1" t="str">
        <f>IFERROR(VLOOKUP(DiaB[[#This Row],[CONCATENA]],Dades[[#All],[Columna1]:[LAT]],3,FALSE),"")</f>
        <v/>
      </c>
      <c r="AL63" s="1" t="str">
        <f>IFERROR(10^(DiaB[[#This Row],[LAT]]/10),"")</f>
        <v/>
      </c>
      <c r="AN63" s="2">
        <f>Resultats!C$22</f>
        <v>30</v>
      </c>
      <c r="AO63" s="2">
        <f>Resultats!E$22</f>
        <v>3</v>
      </c>
      <c r="AP63" s="2">
        <v>21</v>
      </c>
      <c r="AQ63" s="2">
        <v>58</v>
      </c>
      <c r="AR63" s="2" t="str">
        <f>CONCATENATE(VespreB[[#This Row],[Dia]],VespreB[[#This Row],[Mes]],VespreB[[#This Row],[Hora]],VespreB[[#This Row],[Min]])</f>
        <v>3032158</v>
      </c>
      <c r="AS63" s="2" t="str">
        <f>CONCATENATE(TEXT(VespreB[[#This Row],[Hora]],"00"),":",TEXT(VespreB[[#This Row],[Min]],"00"))</f>
        <v>21:58</v>
      </c>
      <c r="AT63" s="2" t="str">
        <f>IFERROR(VLOOKUP(VespreB[[#This Row],[CONCATENA]],Dades[[#All],[Columna1]:[LAT]],3,FALSE),"")</f>
        <v/>
      </c>
      <c r="AU63" s="4" t="str">
        <f>IFERROR(10^(VespreB[[#This Row],[LAT]]/10),"")</f>
        <v/>
      </c>
      <c r="AW63" s="4">
        <f>Resultats!C$22</f>
        <v>30</v>
      </c>
      <c r="AX63" s="4">
        <f>Resultats!E$22</f>
        <v>3</v>
      </c>
      <c r="AY63" s="4">
        <v>23</v>
      </c>
      <c r="AZ63" s="4">
        <v>58</v>
      </c>
      <c r="BA63" s="4" t="str">
        <f>CONCATENATE(NitB[[#This Row],[Dia]],NitB[[#This Row],[Mes]],NitB[[#This Row],[Hora]],NitB[[#This Row],[Min]])</f>
        <v>3032358</v>
      </c>
      <c r="BB63" s="4" t="str">
        <f>CONCATENATE(TEXT(NitB[[#This Row],[Hora]],"00"),":",TEXT(NitB[[#This Row],[Min]],"00"))</f>
        <v>23:58</v>
      </c>
      <c r="BC63" s="4" t="str">
        <f>IFERROR(VLOOKUP(NitB[[#This Row],[CONCATENA]],Dades[[#All],[Columna1]:[LAT]],3,FALSE),"")</f>
        <v/>
      </c>
      <c r="BD63" s="12" t="str">
        <f>IFERROR(10^(NitB[[#This Row],[LAT]]/10),"")</f>
        <v/>
      </c>
      <c r="BF63" s="1">
        <f>Resultats!C$37</f>
        <v>30</v>
      </c>
      <c r="BG63" s="1">
        <f>Resultats!E$37</f>
        <v>3</v>
      </c>
      <c r="BH63" s="1">
        <v>7</v>
      </c>
      <c r="BI63" s="1">
        <v>58</v>
      </c>
      <c r="BJ63" s="1" t="str">
        <f>CONCATENATE(DiaC[[#This Row],[Dia]],DiaC[[#This Row],[Mes]],DiaC[[#This Row],[Hora]],DiaC[[#This Row],[Min]])</f>
        <v>303758</v>
      </c>
      <c r="BK63" s="1" t="str">
        <f>CONCATENATE(TEXT(DiaC[[#This Row],[Hora]],"00"),":",TEXT(DiaC[[#This Row],[Min]],"00"))</f>
        <v>07:58</v>
      </c>
      <c r="BL63" s="1" t="str">
        <f>IFERROR(VLOOKUP(DiaC[[#This Row],[CONCATENA]],Dades[[#All],[Columna1]:[LAT]],3,FALSE),"")</f>
        <v/>
      </c>
      <c r="BM63" s="1" t="str">
        <f>IFERROR(10^(DiaC[[#This Row],[LAT]]/10),"")</f>
        <v/>
      </c>
      <c r="BO63" s="2">
        <f>Resultats!C$37</f>
        <v>30</v>
      </c>
      <c r="BP63" s="2">
        <f>Resultats!E$37</f>
        <v>3</v>
      </c>
      <c r="BQ63" s="2">
        <v>21</v>
      </c>
      <c r="BR63" s="2">
        <v>58</v>
      </c>
      <c r="BS63" s="2" t="str">
        <f>CONCATENATE(VespreC[[#This Row],[Dia]],VespreC[[#This Row],[Mes]],VespreC[[#This Row],[Hora]],VespreC[[#This Row],[Min]])</f>
        <v>3032158</v>
      </c>
      <c r="BT63" s="2" t="str">
        <f>CONCATENATE(TEXT(VespreC[[#This Row],[Hora]],"00"),":",TEXT(VespreC[[#This Row],[Min]],"00"))</f>
        <v>21:58</v>
      </c>
      <c r="BU63" s="2" t="str">
        <f>IFERROR(VLOOKUP(VespreC[[#This Row],[CONCATENA]],Dades[[#All],[Columna1]:[LAT]],3,FALSE),"")</f>
        <v/>
      </c>
      <c r="BV63" s="4" t="str">
        <f>IFERROR(10^(VespreC[[#This Row],[LAT]]/10),"")</f>
        <v/>
      </c>
      <c r="BX63" s="4">
        <f>Resultats!C$37</f>
        <v>30</v>
      </c>
      <c r="BY63" s="4">
        <f>Resultats!E$37</f>
        <v>3</v>
      </c>
      <c r="BZ63" s="4">
        <v>23</v>
      </c>
      <c r="CA63" s="4">
        <v>58</v>
      </c>
      <c r="CB63" s="4" t="str">
        <f>CONCATENATE(NitC[[#This Row],[Dia]],NitC[[#This Row],[Mes]],NitC[[#This Row],[Hora]],NitC[[#This Row],[Min]])</f>
        <v>3032358</v>
      </c>
      <c r="CC63" s="4" t="str">
        <f>CONCATENATE(TEXT(NitC[[#This Row],[Hora]],"00"),":",TEXT(NitC[[#This Row],[Min]],"00"))</f>
        <v>23:58</v>
      </c>
      <c r="CD63" s="4" t="str">
        <f>IFERROR(VLOOKUP(NitC[[#This Row],[CONCATENA]],Dades[[#All],[Columna1]:[LAT]],3,FALSE),"")</f>
        <v/>
      </c>
      <c r="CE63" s="12" t="str">
        <f>IFERROR(10^(NitC[[#This Row],[LAT]]/10),"")</f>
        <v/>
      </c>
    </row>
    <row r="64" spans="4:83" x14ac:dyDescent="0.35">
      <c r="D64" s="1">
        <f>Resultats!C$7</f>
        <v>30</v>
      </c>
      <c r="E64" s="1">
        <f>Resultats!E$7</f>
        <v>3</v>
      </c>
      <c r="F64" s="1">
        <v>7</v>
      </c>
      <c r="G64" s="1">
        <v>59</v>
      </c>
      <c r="H64" s="1" t="str">
        <f>CONCATENATE(DiaA[[#This Row],[Dia]],DiaA[[#This Row],[Mes]],DiaA[[#This Row],[Hora]],DiaA[[#This Row],[Min]])</f>
        <v>303759</v>
      </c>
      <c r="I64" s="1" t="str">
        <f>CONCATENATE(TEXT(DiaA[[#This Row],[Hora]],"00"),":",TEXT(DiaA[[#This Row],[Min]],"00"))</f>
        <v>07:59</v>
      </c>
      <c r="J64" s="1" t="str">
        <f>IFERROR(VLOOKUP(DiaA[[#This Row],[CONCATENA]],Dades[[#All],[Columna1]:[LAT]],3,FALSE),"")</f>
        <v/>
      </c>
      <c r="K64" s="1" t="str">
        <f>IFERROR(10^(DiaA[[#This Row],[LAT]]/10),"")</f>
        <v/>
      </c>
      <c r="M64" s="2">
        <f>Resultats!C$7</f>
        <v>30</v>
      </c>
      <c r="N64" s="2">
        <f>Resultats!E$7</f>
        <v>3</v>
      </c>
      <c r="O64" s="2">
        <v>21</v>
      </c>
      <c r="P64" s="2">
        <v>59</v>
      </c>
      <c r="Q64" s="2" t="str">
        <f>CONCATENATE(VespreA[[#This Row],[Dia]],VespreA[[#This Row],[Mes]],VespreA[[#This Row],[Hora]],VespreA[[#This Row],[Min]])</f>
        <v>3032159</v>
      </c>
      <c r="R64" s="2" t="str">
        <f>CONCATENATE(TEXT(VespreA[[#This Row],[Hora]],"00"),":",TEXT(VespreA[[#This Row],[Min]],"00"))</f>
        <v>21:59</v>
      </c>
      <c r="S64" s="2" t="str">
        <f>IFERROR(VLOOKUP(VespreA[[#This Row],[CONCATENA]],Dades[[#All],[Columna1]:[LAT]],3,FALSE),"")</f>
        <v/>
      </c>
      <c r="T64" s="4" t="str">
        <f>IFERROR(10^(VespreA[[#This Row],[LAT]]/10),"")</f>
        <v/>
      </c>
      <c r="V64" s="4">
        <f>Resultats!C$7</f>
        <v>30</v>
      </c>
      <c r="W64" s="4">
        <f>Resultats!E$7</f>
        <v>3</v>
      </c>
      <c r="X64" s="4">
        <v>23</v>
      </c>
      <c r="Y64" s="4">
        <v>59</v>
      </c>
      <c r="Z64" s="4" t="str">
        <f>CONCATENATE(NitA[[#This Row],[Dia]],NitA[[#This Row],[Mes]],NitA[[#This Row],[Hora]],NitA[[#This Row],[Min]])</f>
        <v>3032359</v>
      </c>
      <c r="AA64" s="4" t="str">
        <f>CONCATENATE(TEXT(NitA[[#This Row],[Hora]],"00"),":",TEXT(NitA[[#This Row],[Min]],"00"))</f>
        <v>23:59</v>
      </c>
      <c r="AB64" s="4" t="str">
        <f>IFERROR(VLOOKUP(NitA[[#This Row],[CONCATENA]],Dades[[#All],[Columna1]:[LAT]],3,FALSE),"")</f>
        <v/>
      </c>
      <c r="AC64" s="12" t="str">
        <f>IFERROR(10^(NitA[[#This Row],[LAT]]/10),"")</f>
        <v/>
      </c>
      <c r="AE64" s="1">
        <f>Resultats!C$22</f>
        <v>30</v>
      </c>
      <c r="AF64" s="1">
        <f>Resultats!E$22</f>
        <v>3</v>
      </c>
      <c r="AG64" s="1">
        <v>7</v>
      </c>
      <c r="AH64" s="1">
        <v>59</v>
      </c>
      <c r="AI64" s="1" t="str">
        <f>CONCATENATE(DiaB[[#This Row],[Dia]],DiaB[[#This Row],[Mes]],DiaB[[#This Row],[Hora]],DiaB[[#This Row],[Min]])</f>
        <v>303759</v>
      </c>
      <c r="AJ64" s="1" t="str">
        <f>CONCATENATE(TEXT(DiaB[[#This Row],[Hora]],"00"),":",TEXT(DiaB[[#This Row],[Min]],"00"))</f>
        <v>07:59</v>
      </c>
      <c r="AK64" s="1" t="str">
        <f>IFERROR(VLOOKUP(DiaB[[#This Row],[CONCATENA]],Dades[[#All],[Columna1]:[LAT]],3,FALSE),"")</f>
        <v/>
      </c>
      <c r="AL64" s="1" t="str">
        <f>IFERROR(10^(DiaB[[#This Row],[LAT]]/10),"")</f>
        <v/>
      </c>
      <c r="AN64" s="2">
        <f>Resultats!C$22</f>
        <v>30</v>
      </c>
      <c r="AO64" s="2">
        <f>Resultats!E$22</f>
        <v>3</v>
      </c>
      <c r="AP64" s="2">
        <v>21</v>
      </c>
      <c r="AQ64" s="2">
        <v>59</v>
      </c>
      <c r="AR64" s="2" t="str">
        <f>CONCATENATE(VespreB[[#This Row],[Dia]],VespreB[[#This Row],[Mes]],VespreB[[#This Row],[Hora]],VespreB[[#This Row],[Min]])</f>
        <v>3032159</v>
      </c>
      <c r="AS64" s="2" t="str">
        <f>CONCATENATE(TEXT(VespreB[[#This Row],[Hora]],"00"),":",TEXT(VespreB[[#This Row],[Min]],"00"))</f>
        <v>21:59</v>
      </c>
      <c r="AT64" s="2" t="str">
        <f>IFERROR(VLOOKUP(VespreB[[#This Row],[CONCATENA]],Dades[[#All],[Columna1]:[LAT]],3,FALSE),"")</f>
        <v/>
      </c>
      <c r="AU64" s="4" t="str">
        <f>IFERROR(10^(VespreB[[#This Row],[LAT]]/10),"")</f>
        <v/>
      </c>
      <c r="AW64" s="4">
        <f>Resultats!C$22</f>
        <v>30</v>
      </c>
      <c r="AX64" s="4">
        <f>Resultats!E$22</f>
        <v>3</v>
      </c>
      <c r="AY64" s="4">
        <v>23</v>
      </c>
      <c r="AZ64" s="4">
        <v>59</v>
      </c>
      <c r="BA64" s="4" t="str">
        <f>CONCATENATE(NitB[[#This Row],[Dia]],NitB[[#This Row],[Mes]],NitB[[#This Row],[Hora]],NitB[[#This Row],[Min]])</f>
        <v>3032359</v>
      </c>
      <c r="BB64" s="4" t="str">
        <f>CONCATENATE(TEXT(NitB[[#This Row],[Hora]],"00"),":",TEXT(NitB[[#This Row],[Min]],"00"))</f>
        <v>23:59</v>
      </c>
      <c r="BC64" s="4" t="str">
        <f>IFERROR(VLOOKUP(NitB[[#This Row],[CONCATENA]],Dades[[#All],[Columna1]:[LAT]],3,FALSE),"")</f>
        <v/>
      </c>
      <c r="BD64" s="12" t="str">
        <f>IFERROR(10^(NitB[[#This Row],[LAT]]/10),"")</f>
        <v/>
      </c>
      <c r="BF64" s="1">
        <f>Resultats!C$37</f>
        <v>30</v>
      </c>
      <c r="BG64" s="1">
        <f>Resultats!E$37</f>
        <v>3</v>
      </c>
      <c r="BH64" s="1">
        <v>7</v>
      </c>
      <c r="BI64" s="1">
        <v>59</v>
      </c>
      <c r="BJ64" s="1" t="str">
        <f>CONCATENATE(DiaC[[#This Row],[Dia]],DiaC[[#This Row],[Mes]],DiaC[[#This Row],[Hora]],DiaC[[#This Row],[Min]])</f>
        <v>303759</v>
      </c>
      <c r="BK64" s="1" t="str">
        <f>CONCATENATE(TEXT(DiaC[[#This Row],[Hora]],"00"),":",TEXT(DiaC[[#This Row],[Min]],"00"))</f>
        <v>07:59</v>
      </c>
      <c r="BL64" s="1" t="str">
        <f>IFERROR(VLOOKUP(DiaC[[#This Row],[CONCATENA]],Dades[[#All],[Columna1]:[LAT]],3,FALSE),"")</f>
        <v/>
      </c>
      <c r="BM64" s="1" t="str">
        <f>IFERROR(10^(DiaC[[#This Row],[LAT]]/10),"")</f>
        <v/>
      </c>
      <c r="BO64" s="2">
        <f>Resultats!C$37</f>
        <v>30</v>
      </c>
      <c r="BP64" s="2">
        <f>Resultats!E$37</f>
        <v>3</v>
      </c>
      <c r="BQ64" s="2">
        <v>21</v>
      </c>
      <c r="BR64" s="2">
        <v>59</v>
      </c>
      <c r="BS64" s="2" t="str">
        <f>CONCATENATE(VespreC[[#This Row],[Dia]],VespreC[[#This Row],[Mes]],VespreC[[#This Row],[Hora]],VespreC[[#This Row],[Min]])</f>
        <v>3032159</v>
      </c>
      <c r="BT64" s="2" t="str">
        <f>CONCATENATE(TEXT(VespreC[[#This Row],[Hora]],"00"),":",TEXT(VespreC[[#This Row],[Min]],"00"))</f>
        <v>21:59</v>
      </c>
      <c r="BU64" s="2" t="str">
        <f>IFERROR(VLOOKUP(VespreC[[#This Row],[CONCATENA]],Dades[[#All],[Columna1]:[LAT]],3,FALSE),"")</f>
        <v/>
      </c>
      <c r="BV64" s="4" t="str">
        <f>IFERROR(10^(VespreC[[#This Row],[LAT]]/10),"")</f>
        <v/>
      </c>
      <c r="BX64" s="4">
        <f>Resultats!C$37</f>
        <v>30</v>
      </c>
      <c r="BY64" s="4">
        <f>Resultats!E$37</f>
        <v>3</v>
      </c>
      <c r="BZ64" s="4">
        <v>23</v>
      </c>
      <c r="CA64" s="4">
        <v>59</v>
      </c>
      <c r="CB64" s="4" t="str">
        <f>CONCATENATE(NitC[[#This Row],[Dia]],NitC[[#This Row],[Mes]],NitC[[#This Row],[Hora]],NitC[[#This Row],[Min]])</f>
        <v>3032359</v>
      </c>
      <c r="CC64" s="4" t="str">
        <f>CONCATENATE(TEXT(NitC[[#This Row],[Hora]],"00"),":",TEXT(NitC[[#This Row],[Min]],"00"))</f>
        <v>23:59</v>
      </c>
      <c r="CD64" s="4" t="str">
        <f>IFERROR(VLOOKUP(NitC[[#This Row],[CONCATENA]],Dades[[#All],[Columna1]:[LAT]],3,FALSE),"")</f>
        <v/>
      </c>
      <c r="CE64" s="12" t="str">
        <f>IFERROR(10^(NitC[[#This Row],[LAT]]/10),"")</f>
        <v/>
      </c>
    </row>
    <row r="65" spans="4:83" x14ac:dyDescent="0.35">
      <c r="D65" s="1">
        <f>Resultats!C$7</f>
        <v>30</v>
      </c>
      <c r="E65" s="1">
        <f>Resultats!E$7</f>
        <v>3</v>
      </c>
      <c r="F65" s="1">
        <v>8</v>
      </c>
      <c r="G65" s="1">
        <v>0</v>
      </c>
      <c r="H65" s="1" t="str">
        <f>CONCATENATE(DiaA[[#This Row],[Dia]],DiaA[[#This Row],[Mes]],DiaA[[#This Row],[Hora]],DiaA[[#This Row],[Min]])</f>
        <v>30380</v>
      </c>
      <c r="I65" s="1" t="str">
        <f>CONCATENATE(TEXT(DiaA[[#This Row],[Hora]],"00"),":",TEXT(DiaA[[#This Row],[Min]],"00"))</f>
        <v>08:00</v>
      </c>
      <c r="J65" s="1" t="str">
        <f>IFERROR(VLOOKUP(DiaA[[#This Row],[CONCATENA]],Dades[[#All],[Columna1]:[LAT]],3,FALSE),"")</f>
        <v/>
      </c>
      <c r="K65" s="1" t="str">
        <f>IFERROR(10^(DiaA[[#This Row],[LAT]]/10),"")</f>
        <v/>
      </c>
      <c r="M65" s="2">
        <f>Resultats!C$7</f>
        <v>30</v>
      </c>
      <c r="N65" s="2">
        <f>Resultats!E$7</f>
        <v>3</v>
      </c>
      <c r="O65" s="2">
        <v>22</v>
      </c>
      <c r="P65" s="2">
        <v>0</v>
      </c>
      <c r="Q65" s="2" t="str">
        <f>CONCATENATE(VespreA[[#This Row],[Dia]],VespreA[[#This Row],[Mes]],VespreA[[#This Row],[Hora]],VespreA[[#This Row],[Min]])</f>
        <v>303220</v>
      </c>
      <c r="R65" s="2" t="str">
        <f>CONCATENATE(TEXT(VespreA[[#This Row],[Hora]],"00"),":",TEXT(VespreA[[#This Row],[Min]],"00"))</f>
        <v>22:00</v>
      </c>
      <c r="S65" s="2" t="str">
        <f>IFERROR(VLOOKUP(VespreA[[#This Row],[CONCATENA]],Dades[[#All],[Columna1]:[LAT]],3,FALSE),"")</f>
        <v/>
      </c>
      <c r="T65" s="4" t="str">
        <f>IFERROR(10^(VespreA[[#This Row],[LAT]]/10),"")</f>
        <v/>
      </c>
      <c r="V65" s="4">
        <f>Resultats!C$7</f>
        <v>30</v>
      </c>
      <c r="W65" s="12">
        <f>Resultats!E$7</f>
        <v>3</v>
      </c>
      <c r="X65" s="3">
        <v>0</v>
      </c>
      <c r="Y65" s="4">
        <v>0</v>
      </c>
      <c r="Z65" s="4" t="str">
        <f>CONCATENATE(NitA[[#This Row],[Dia]],NitA[[#This Row],[Mes]],NitA[[#This Row],[Hora]],NitA[[#This Row],[Min]])</f>
        <v>30300</v>
      </c>
      <c r="AA65" s="4" t="str">
        <f>CONCATENATE(TEXT(NitA[[#This Row],[Hora]],"00"),":",TEXT(NitA[[#This Row],[Min]],"00"))</f>
        <v>00:00</v>
      </c>
      <c r="AB65" s="12" t="str">
        <f>IFERROR(VLOOKUP(NitA[[#This Row],[CONCATENA]],Dades[[#All],[Columna1]:[LAT]],3,FALSE),"")</f>
        <v/>
      </c>
      <c r="AC65" s="12" t="str">
        <f>IFERROR(10^(NitA[[#This Row],[LAT]]/10),"")</f>
        <v/>
      </c>
      <c r="AE65" s="1">
        <f>Resultats!C$22</f>
        <v>30</v>
      </c>
      <c r="AF65" s="1">
        <f>Resultats!E$22</f>
        <v>3</v>
      </c>
      <c r="AG65" s="1">
        <v>8</v>
      </c>
      <c r="AH65" s="1">
        <v>0</v>
      </c>
      <c r="AI65" s="1" t="str">
        <f>CONCATENATE(DiaB[[#This Row],[Dia]],DiaB[[#This Row],[Mes]],DiaB[[#This Row],[Hora]],DiaB[[#This Row],[Min]])</f>
        <v>30380</v>
      </c>
      <c r="AJ65" s="1" t="str">
        <f>CONCATENATE(TEXT(DiaB[[#This Row],[Hora]],"00"),":",TEXT(DiaB[[#This Row],[Min]],"00"))</f>
        <v>08:00</v>
      </c>
      <c r="AK65" s="1" t="str">
        <f>IFERROR(VLOOKUP(DiaB[[#This Row],[CONCATENA]],Dades[[#All],[Columna1]:[LAT]],3,FALSE),"")</f>
        <v/>
      </c>
      <c r="AL65" s="1" t="str">
        <f>IFERROR(10^(DiaB[[#This Row],[LAT]]/10),"")</f>
        <v/>
      </c>
      <c r="AN65" s="2">
        <f>Resultats!C$22</f>
        <v>30</v>
      </c>
      <c r="AO65" s="2">
        <f>Resultats!E$22</f>
        <v>3</v>
      </c>
      <c r="AP65" s="2">
        <v>22</v>
      </c>
      <c r="AQ65" s="2">
        <v>0</v>
      </c>
      <c r="AR65" s="2" t="str">
        <f>CONCATENATE(VespreB[[#This Row],[Dia]],VespreB[[#This Row],[Mes]],VespreB[[#This Row],[Hora]],VespreB[[#This Row],[Min]])</f>
        <v>303220</v>
      </c>
      <c r="AS65" s="2" t="str">
        <f>CONCATENATE(TEXT(VespreB[[#This Row],[Hora]],"00"),":",TEXT(VespreB[[#This Row],[Min]],"00"))</f>
        <v>22:00</v>
      </c>
      <c r="AT65" s="2" t="str">
        <f>IFERROR(VLOOKUP(VespreB[[#This Row],[CONCATENA]],Dades[[#All],[Columna1]:[LAT]],3,FALSE),"")</f>
        <v/>
      </c>
      <c r="AU65" s="4" t="str">
        <f>IFERROR(10^(VespreB[[#This Row],[LAT]]/10),"")</f>
        <v/>
      </c>
      <c r="AW65" s="4">
        <f>Resultats!C$22</f>
        <v>30</v>
      </c>
      <c r="AX65" s="12">
        <f>Resultats!E$22</f>
        <v>3</v>
      </c>
      <c r="AY65" s="3">
        <v>0</v>
      </c>
      <c r="AZ65" s="4">
        <v>0</v>
      </c>
      <c r="BA65" s="4" t="str">
        <f>CONCATENATE(NitB[[#This Row],[Dia]],NitB[[#This Row],[Mes]],NitB[[#This Row],[Hora]],NitB[[#This Row],[Min]])</f>
        <v>30300</v>
      </c>
      <c r="BB65" s="4" t="str">
        <f>CONCATENATE(TEXT(NitB[[#This Row],[Hora]],"00"),":",TEXT(NitB[[#This Row],[Min]],"00"))</f>
        <v>00:00</v>
      </c>
      <c r="BC65" s="12" t="str">
        <f>IFERROR(VLOOKUP(NitB[[#This Row],[CONCATENA]],Dades[[#All],[Columna1]:[LAT]],3,FALSE),"")</f>
        <v/>
      </c>
      <c r="BD65" s="12" t="str">
        <f>IFERROR(10^(NitB[[#This Row],[LAT]]/10),"")</f>
        <v/>
      </c>
      <c r="BF65" s="1">
        <f>Resultats!C$37</f>
        <v>30</v>
      </c>
      <c r="BG65" s="1">
        <f>Resultats!E$37</f>
        <v>3</v>
      </c>
      <c r="BH65" s="1">
        <v>8</v>
      </c>
      <c r="BI65" s="1">
        <v>0</v>
      </c>
      <c r="BJ65" s="1" t="str">
        <f>CONCATENATE(DiaC[[#This Row],[Dia]],DiaC[[#This Row],[Mes]],DiaC[[#This Row],[Hora]],DiaC[[#This Row],[Min]])</f>
        <v>30380</v>
      </c>
      <c r="BK65" s="1" t="str">
        <f>CONCATENATE(TEXT(DiaC[[#This Row],[Hora]],"00"),":",TEXT(DiaC[[#This Row],[Min]],"00"))</f>
        <v>08:00</v>
      </c>
      <c r="BL65" s="1" t="str">
        <f>IFERROR(VLOOKUP(DiaC[[#This Row],[CONCATENA]],Dades[[#All],[Columna1]:[LAT]],3,FALSE),"")</f>
        <v/>
      </c>
      <c r="BM65" s="1" t="str">
        <f>IFERROR(10^(DiaC[[#This Row],[LAT]]/10),"")</f>
        <v/>
      </c>
      <c r="BO65" s="2">
        <f>Resultats!C$37</f>
        <v>30</v>
      </c>
      <c r="BP65" s="2">
        <f>Resultats!E$37</f>
        <v>3</v>
      </c>
      <c r="BQ65" s="2">
        <v>22</v>
      </c>
      <c r="BR65" s="2">
        <v>0</v>
      </c>
      <c r="BS65" s="2" t="str">
        <f>CONCATENATE(VespreC[[#This Row],[Dia]],VespreC[[#This Row],[Mes]],VespreC[[#This Row],[Hora]],VespreC[[#This Row],[Min]])</f>
        <v>303220</v>
      </c>
      <c r="BT65" s="2" t="str">
        <f>CONCATENATE(TEXT(VespreC[[#This Row],[Hora]],"00"),":",TEXT(VespreC[[#This Row],[Min]],"00"))</f>
        <v>22:00</v>
      </c>
      <c r="BU65" s="2" t="str">
        <f>IFERROR(VLOOKUP(VespreC[[#This Row],[CONCATENA]],Dades[[#All],[Columna1]:[LAT]],3,FALSE),"")</f>
        <v/>
      </c>
      <c r="BV65" s="4" t="str">
        <f>IFERROR(10^(VespreC[[#This Row],[LAT]]/10),"")</f>
        <v/>
      </c>
      <c r="BX65" s="4">
        <f>Resultats!C$37</f>
        <v>30</v>
      </c>
      <c r="BY65" s="12">
        <f>Resultats!E$37</f>
        <v>3</v>
      </c>
      <c r="BZ65" s="3">
        <v>0</v>
      </c>
      <c r="CA65" s="4">
        <v>0</v>
      </c>
      <c r="CB65" s="4" t="str">
        <f>CONCATENATE(NitC[[#This Row],[Dia]],NitC[[#This Row],[Mes]],NitC[[#This Row],[Hora]],NitC[[#This Row],[Min]])</f>
        <v>30300</v>
      </c>
      <c r="CC65" s="4" t="str">
        <f>CONCATENATE(TEXT(NitC[[#This Row],[Hora]],"00"),":",TEXT(NitC[[#This Row],[Min]],"00"))</f>
        <v>00:00</v>
      </c>
      <c r="CD65" s="12" t="str">
        <f>IFERROR(VLOOKUP(NitC[[#This Row],[CONCATENA]],Dades[[#All],[Columna1]:[LAT]],3,FALSE),"")</f>
        <v/>
      </c>
      <c r="CE65" s="12" t="str">
        <f>IFERROR(10^(NitC[[#This Row],[LAT]]/10),"")</f>
        <v/>
      </c>
    </row>
    <row r="66" spans="4:83" x14ac:dyDescent="0.35">
      <c r="D66" s="1">
        <f>Resultats!C$7</f>
        <v>30</v>
      </c>
      <c r="E66" s="1">
        <f>Resultats!E$7</f>
        <v>3</v>
      </c>
      <c r="F66" s="1">
        <v>8</v>
      </c>
      <c r="G66" s="1">
        <v>1</v>
      </c>
      <c r="H66" s="1" t="str">
        <f>CONCATENATE(DiaA[[#This Row],[Dia]],DiaA[[#This Row],[Mes]],DiaA[[#This Row],[Hora]],DiaA[[#This Row],[Min]])</f>
        <v>30381</v>
      </c>
      <c r="I66" s="1" t="str">
        <f>CONCATENATE(TEXT(DiaA[[#This Row],[Hora]],"00"),":",TEXT(DiaA[[#This Row],[Min]],"00"))</f>
        <v>08:01</v>
      </c>
      <c r="J66" s="1" t="str">
        <f>IFERROR(VLOOKUP(DiaA[[#This Row],[CONCATENA]],Dades[[#All],[Columna1]:[LAT]],3,FALSE),"")</f>
        <v/>
      </c>
      <c r="K66" s="1" t="str">
        <f>IFERROR(10^(DiaA[[#This Row],[LAT]]/10),"")</f>
        <v/>
      </c>
      <c r="M66" s="2">
        <f>Resultats!C$7</f>
        <v>30</v>
      </c>
      <c r="N66" s="2">
        <f>Resultats!E$7</f>
        <v>3</v>
      </c>
      <c r="O66" s="2">
        <v>22</v>
      </c>
      <c r="P66" s="2">
        <v>1</v>
      </c>
      <c r="Q66" s="2" t="str">
        <f>CONCATENATE(VespreA[[#This Row],[Dia]],VespreA[[#This Row],[Mes]],VespreA[[#This Row],[Hora]],VespreA[[#This Row],[Min]])</f>
        <v>303221</v>
      </c>
      <c r="R66" s="2" t="str">
        <f>CONCATENATE(TEXT(VespreA[[#This Row],[Hora]],"00"),":",TEXT(VespreA[[#This Row],[Min]],"00"))</f>
        <v>22:01</v>
      </c>
      <c r="S66" s="2" t="str">
        <f>IFERROR(VLOOKUP(VespreA[[#This Row],[CONCATENA]],Dades[[#All],[Columna1]:[LAT]],3,FALSE),"")</f>
        <v/>
      </c>
      <c r="T66" s="4" t="str">
        <f>IFERROR(10^(VespreA[[#This Row],[LAT]]/10),"")</f>
        <v/>
      </c>
      <c r="V66" s="4">
        <f>Resultats!C$7</f>
        <v>30</v>
      </c>
      <c r="W66" s="12">
        <f>Resultats!E$7</f>
        <v>3</v>
      </c>
      <c r="X66" s="3">
        <v>0</v>
      </c>
      <c r="Y66" s="4">
        <v>1</v>
      </c>
      <c r="Z66" s="4" t="str">
        <f>CONCATENATE(NitA[[#This Row],[Dia]],NitA[[#This Row],[Mes]],NitA[[#This Row],[Hora]],NitA[[#This Row],[Min]])</f>
        <v>30301</v>
      </c>
      <c r="AA66" s="4" t="str">
        <f>CONCATENATE(TEXT(NitA[[#This Row],[Hora]],"00"),":",TEXT(NitA[[#This Row],[Min]],"00"))</f>
        <v>00:01</v>
      </c>
      <c r="AB66" s="12" t="str">
        <f>IFERROR(VLOOKUP(NitA[[#This Row],[CONCATENA]],Dades[[#All],[Columna1]:[LAT]],3,FALSE),"")</f>
        <v/>
      </c>
      <c r="AC66" s="12" t="str">
        <f>IFERROR(10^(NitA[[#This Row],[LAT]]/10),"")</f>
        <v/>
      </c>
      <c r="AE66" s="1">
        <f>Resultats!C$22</f>
        <v>30</v>
      </c>
      <c r="AF66" s="1">
        <f>Resultats!E$22</f>
        <v>3</v>
      </c>
      <c r="AG66" s="1">
        <v>8</v>
      </c>
      <c r="AH66" s="1">
        <v>1</v>
      </c>
      <c r="AI66" s="1" t="str">
        <f>CONCATENATE(DiaB[[#This Row],[Dia]],DiaB[[#This Row],[Mes]],DiaB[[#This Row],[Hora]],DiaB[[#This Row],[Min]])</f>
        <v>30381</v>
      </c>
      <c r="AJ66" s="1" t="str">
        <f>CONCATENATE(TEXT(DiaB[[#This Row],[Hora]],"00"),":",TEXT(DiaB[[#This Row],[Min]],"00"))</f>
        <v>08:01</v>
      </c>
      <c r="AK66" s="1" t="str">
        <f>IFERROR(VLOOKUP(DiaB[[#This Row],[CONCATENA]],Dades[[#All],[Columna1]:[LAT]],3,FALSE),"")</f>
        <v/>
      </c>
      <c r="AL66" s="1" t="str">
        <f>IFERROR(10^(DiaB[[#This Row],[LAT]]/10),"")</f>
        <v/>
      </c>
      <c r="AN66" s="2">
        <f>Resultats!C$22</f>
        <v>30</v>
      </c>
      <c r="AO66" s="2">
        <f>Resultats!E$22</f>
        <v>3</v>
      </c>
      <c r="AP66" s="2">
        <v>22</v>
      </c>
      <c r="AQ66" s="2">
        <v>1</v>
      </c>
      <c r="AR66" s="2" t="str">
        <f>CONCATENATE(VespreB[[#This Row],[Dia]],VespreB[[#This Row],[Mes]],VespreB[[#This Row],[Hora]],VespreB[[#This Row],[Min]])</f>
        <v>303221</v>
      </c>
      <c r="AS66" s="2" t="str">
        <f>CONCATENATE(TEXT(VespreB[[#This Row],[Hora]],"00"),":",TEXT(VespreB[[#This Row],[Min]],"00"))</f>
        <v>22:01</v>
      </c>
      <c r="AT66" s="2" t="str">
        <f>IFERROR(VLOOKUP(VespreB[[#This Row],[CONCATENA]],Dades[[#All],[Columna1]:[LAT]],3,FALSE),"")</f>
        <v/>
      </c>
      <c r="AU66" s="4" t="str">
        <f>IFERROR(10^(VespreB[[#This Row],[LAT]]/10),"")</f>
        <v/>
      </c>
      <c r="AW66" s="4">
        <f>Resultats!C$22</f>
        <v>30</v>
      </c>
      <c r="AX66" s="12">
        <f>Resultats!E$22</f>
        <v>3</v>
      </c>
      <c r="AY66" s="3">
        <v>0</v>
      </c>
      <c r="AZ66" s="4">
        <v>1</v>
      </c>
      <c r="BA66" s="4" t="str">
        <f>CONCATENATE(NitB[[#This Row],[Dia]],NitB[[#This Row],[Mes]],NitB[[#This Row],[Hora]],NitB[[#This Row],[Min]])</f>
        <v>30301</v>
      </c>
      <c r="BB66" s="4" t="str">
        <f>CONCATENATE(TEXT(NitB[[#This Row],[Hora]],"00"),":",TEXT(NitB[[#This Row],[Min]],"00"))</f>
        <v>00:01</v>
      </c>
      <c r="BC66" s="12" t="str">
        <f>IFERROR(VLOOKUP(NitB[[#This Row],[CONCATENA]],Dades[[#All],[Columna1]:[LAT]],3,FALSE),"")</f>
        <v/>
      </c>
      <c r="BD66" s="12" t="str">
        <f>IFERROR(10^(NitB[[#This Row],[LAT]]/10),"")</f>
        <v/>
      </c>
      <c r="BF66" s="1">
        <f>Resultats!C$37</f>
        <v>30</v>
      </c>
      <c r="BG66" s="1">
        <f>Resultats!E$37</f>
        <v>3</v>
      </c>
      <c r="BH66" s="1">
        <v>8</v>
      </c>
      <c r="BI66" s="1">
        <v>1</v>
      </c>
      <c r="BJ66" s="1" t="str">
        <f>CONCATENATE(DiaC[[#This Row],[Dia]],DiaC[[#This Row],[Mes]],DiaC[[#This Row],[Hora]],DiaC[[#This Row],[Min]])</f>
        <v>30381</v>
      </c>
      <c r="BK66" s="1" t="str">
        <f>CONCATENATE(TEXT(DiaC[[#This Row],[Hora]],"00"),":",TEXT(DiaC[[#This Row],[Min]],"00"))</f>
        <v>08:01</v>
      </c>
      <c r="BL66" s="1" t="str">
        <f>IFERROR(VLOOKUP(DiaC[[#This Row],[CONCATENA]],Dades[[#All],[Columna1]:[LAT]],3,FALSE),"")</f>
        <v/>
      </c>
      <c r="BM66" s="1" t="str">
        <f>IFERROR(10^(DiaC[[#This Row],[LAT]]/10),"")</f>
        <v/>
      </c>
      <c r="BO66" s="2">
        <f>Resultats!C$37</f>
        <v>30</v>
      </c>
      <c r="BP66" s="2">
        <f>Resultats!E$37</f>
        <v>3</v>
      </c>
      <c r="BQ66" s="2">
        <v>22</v>
      </c>
      <c r="BR66" s="2">
        <v>1</v>
      </c>
      <c r="BS66" s="2" t="str">
        <f>CONCATENATE(VespreC[[#This Row],[Dia]],VespreC[[#This Row],[Mes]],VespreC[[#This Row],[Hora]],VespreC[[#This Row],[Min]])</f>
        <v>303221</v>
      </c>
      <c r="BT66" s="2" t="str">
        <f>CONCATENATE(TEXT(VespreC[[#This Row],[Hora]],"00"),":",TEXT(VespreC[[#This Row],[Min]],"00"))</f>
        <v>22:01</v>
      </c>
      <c r="BU66" s="2" t="str">
        <f>IFERROR(VLOOKUP(VespreC[[#This Row],[CONCATENA]],Dades[[#All],[Columna1]:[LAT]],3,FALSE),"")</f>
        <v/>
      </c>
      <c r="BV66" s="4" t="str">
        <f>IFERROR(10^(VespreC[[#This Row],[LAT]]/10),"")</f>
        <v/>
      </c>
      <c r="BX66" s="4">
        <f>Resultats!C$37</f>
        <v>30</v>
      </c>
      <c r="BY66" s="12">
        <f>Resultats!E$37</f>
        <v>3</v>
      </c>
      <c r="BZ66" s="3">
        <v>0</v>
      </c>
      <c r="CA66" s="4">
        <v>1</v>
      </c>
      <c r="CB66" s="4" t="str">
        <f>CONCATENATE(NitC[[#This Row],[Dia]],NitC[[#This Row],[Mes]],NitC[[#This Row],[Hora]],NitC[[#This Row],[Min]])</f>
        <v>30301</v>
      </c>
      <c r="CC66" s="4" t="str">
        <f>CONCATENATE(TEXT(NitC[[#This Row],[Hora]],"00"),":",TEXT(NitC[[#This Row],[Min]],"00"))</f>
        <v>00:01</v>
      </c>
      <c r="CD66" s="12" t="str">
        <f>IFERROR(VLOOKUP(NitC[[#This Row],[CONCATENA]],Dades[[#All],[Columna1]:[LAT]],3,FALSE),"")</f>
        <v/>
      </c>
      <c r="CE66" s="12" t="str">
        <f>IFERROR(10^(NitC[[#This Row],[LAT]]/10),"")</f>
        <v/>
      </c>
    </row>
    <row r="67" spans="4:83" x14ac:dyDescent="0.35">
      <c r="D67" s="1">
        <f>Resultats!C$7</f>
        <v>30</v>
      </c>
      <c r="E67" s="1">
        <f>Resultats!E$7</f>
        <v>3</v>
      </c>
      <c r="F67" s="1">
        <v>8</v>
      </c>
      <c r="G67" s="1">
        <v>2</v>
      </c>
      <c r="H67" s="1" t="str">
        <f>CONCATENATE(DiaA[[#This Row],[Dia]],DiaA[[#This Row],[Mes]],DiaA[[#This Row],[Hora]],DiaA[[#This Row],[Min]])</f>
        <v>30382</v>
      </c>
      <c r="I67" s="1" t="str">
        <f>CONCATENATE(TEXT(DiaA[[#This Row],[Hora]],"00"),":",TEXT(DiaA[[#This Row],[Min]],"00"))</f>
        <v>08:02</v>
      </c>
      <c r="J67" s="1" t="str">
        <f>IFERROR(VLOOKUP(DiaA[[#This Row],[CONCATENA]],Dades[[#All],[Columna1]:[LAT]],3,FALSE),"")</f>
        <v/>
      </c>
      <c r="K67" s="1" t="str">
        <f>IFERROR(10^(DiaA[[#This Row],[LAT]]/10),"")</f>
        <v/>
      </c>
      <c r="M67" s="2">
        <f>Resultats!C$7</f>
        <v>30</v>
      </c>
      <c r="N67" s="2">
        <f>Resultats!E$7</f>
        <v>3</v>
      </c>
      <c r="O67" s="2">
        <v>22</v>
      </c>
      <c r="P67" s="2">
        <v>2</v>
      </c>
      <c r="Q67" s="2" t="str">
        <f>CONCATENATE(VespreA[[#This Row],[Dia]],VespreA[[#This Row],[Mes]],VespreA[[#This Row],[Hora]],VespreA[[#This Row],[Min]])</f>
        <v>303222</v>
      </c>
      <c r="R67" s="2" t="str">
        <f>CONCATENATE(TEXT(VespreA[[#This Row],[Hora]],"00"),":",TEXT(VespreA[[#This Row],[Min]],"00"))</f>
        <v>22:02</v>
      </c>
      <c r="S67" s="2" t="str">
        <f>IFERROR(VLOOKUP(VespreA[[#This Row],[CONCATENA]],Dades[[#All],[Columna1]:[LAT]],3,FALSE),"")</f>
        <v/>
      </c>
      <c r="T67" s="4" t="str">
        <f>IFERROR(10^(VespreA[[#This Row],[LAT]]/10),"")</f>
        <v/>
      </c>
      <c r="V67" s="4">
        <f>Resultats!C$7</f>
        <v>30</v>
      </c>
      <c r="W67" s="12">
        <f>Resultats!E$7</f>
        <v>3</v>
      </c>
      <c r="X67" s="3">
        <v>0</v>
      </c>
      <c r="Y67" s="4">
        <v>2</v>
      </c>
      <c r="Z67" s="4" t="str">
        <f>CONCATENATE(NitA[[#This Row],[Dia]],NitA[[#This Row],[Mes]],NitA[[#This Row],[Hora]],NitA[[#This Row],[Min]])</f>
        <v>30302</v>
      </c>
      <c r="AA67" s="4" t="str">
        <f>CONCATENATE(TEXT(NitA[[#This Row],[Hora]],"00"),":",TEXT(NitA[[#This Row],[Min]],"00"))</f>
        <v>00:02</v>
      </c>
      <c r="AB67" s="12" t="str">
        <f>IFERROR(VLOOKUP(NitA[[#This Row],[CONCATENA]],Dades[[#All],[Columna1]:[LAT]],3,FALSE),"")</f>
        <v/>
      </c>
      <c r="AC67" s="12" t="str">
        <f>IFERROR(10^(NitA[[#This Row],[LAT]]/10),"")</f>
        <v/>
      </c>
      <c r="AE67" s="1">
        <f>Resultats!C$22</f>
        <v>30</v>
      </c>
      <c r="AF67" s="1">
        <f>Resultats!E$22</f>
        <v>3</v>
      </c>
      <c r="AG67" s="1">
        <v>8</v>
      </c>
      <c r="AH67" s="1">
        <v>2</v>
      </c>
      <c r="AI67" s="1" t="str">
        <f>CONCATENATE(DiaB[[#This Row],[Dia]],DiaB[[#This Row],[Mes]],DiaB[[#This Row],[Hora]],DiaB[[#This Row],[Min]])</f>
        <v>30382</v>
      </c>
      <c r="AJ67" s="1" t="str">
        <f>CONCATENATE(TEXT(DiaB[[#This Row],[Hora]],"00"),":",TEXT(DiaB[[#This Row],[Min]],"00"))</f>
        <v>08:02</v>
      </c>
      <c r="AK67" s="1" t="str">
        <f>IFERROR(VLOOKUP(DiaB[[#This Row],[CONCATENA]],Dades[[#All],[Columna1]:[LAT]],3,FALSE),"")</f>
        <v/>
      </c>
      <c r="AL67" s="1" t="str">
        <f>IFERROR(10^(DiaB[[#This Row],[LAT]]/10),"")</f>
        <v/>
      </c>
      <c r="AN67" s="2">
        <f>Resultats!C$22</f>
        <v>30</v>
      </c>
      <c r="AO67" s="2">
        <f>Resultats!E$22</f>
        <v>3</v>
      </c>
      <c r="AP67" s="2">
        <v>22</v>
      </c>
      <c r="AQ67" s="2">
        <v>2</v>
      </c>
      <c r="AR67" s="2" t="str">
        <f>CONCATENATE(VespreB[[#This Row],[Dia]],VespreB[[#This Row],[Mes]],VespreB[[#This Row],[Hora]],VespreB[[#This Row],[Min]])</f>
        <v>303222</v>
      </c>
      <c r="AS67" s="2" t="str">
        <f>CONCATENATE(TEXT(VespreB[[#This Row],[Hora]],"00"),":",TEXT(VespreB[[#This Row],[Min]],"00"))</f>
        <v>22:02</v>
      </c>
      <c r="AT67" s="2" t="str">
        <f>IFERROR(VLOOKUP(VespreB[[#This Row],[CONCATENA]],Dades[[#All],[Columna1]:[LAT]],3,FALSE),"")</f>
        <v/>
      </c>
      <c r="AU67" s="4" t="str">
        <f>IFERROR(10^(VespreB[[#This Row],[LAT]]/10),"")</f>
        <v/>
      </c>
      <c r="AW67" s="4">
        <f>Resultats!C$22</f>
        <v>30</v>
      </c>
      <c r="AX67" s="12">
        <f>Resultats!E$22</f>
        <v>3</v>
      </c>
      <c r="AY67" s="3">
        <v>0</v>
      </c>
      <c r="AZ67" s="4">
        <v>2</v>
      </c>
      <c r="BA67" s="4" t="str">
        <f>CONCATENATE(NitB[[#This Row],[Dia]],NitB[[#This Row],[Mes]],NitB[[#This Row],[Hora]],NitB[[#This Row],[Min]])</f>
        <v>30302</v>
      </c>
      <c r="BB67" s="4" t="str">
        <f>CONCATENATE(TEXT(NitB[[#This Row],[Hora]],"00"),":",TEXT(NitB[[#This Row],[Min]],"00"))</f>
        <v>00:02</v>
      </c>
      <c r="BC67" s="12" t="str">
        <f>IFERROR(VLOOKUP(NitB[[#This Row],[CONCATENA]],Dades[[#All],[Columna1]:[LAT]],3,FALSE),"")</f>
        <v/>
      </c>
      <c r="BD67" s="12" t="str">
        <f>IFERROR(10^(NitB[[#This Row],[LAT]]/10),"")</f>
        <v/>
      </c>
      <c r="BF67" s="1">
        <f>Resultats!C$37</f>
        <v>30</v>
      </c>
      <c r="BG67" s="1">
        <f>Resultats!E$37</f>
        <v>3</v>
      </c>
      <c r="BH67" s="1">
        <v>8</v>
      </c>
      <c r="BI67" s="1">
        <v>2</v>
      </c>
      <c r="BJ67" s="1" t="str">
        <f>CONCATENATE(DiaC[[#This Row],[Dia]],DiaC[[#This Row],[Mes]],DiaC[[#This Row],[Hora]],DiaC[[#This Row],[Min]])</f>
        <v>30382</v>
      </c>
      <c r="BK67" s="1" t="str">
        <f>CONCATENATE(TEXT(DiaC[[#This Row],[Hora]],"00"),":",TEXT(DiaC[[#This Row],[Min]],"00"))</f>
        <v>08:02</v>
      </c>
      <c r="BL67" s="1" t="str">
        <f>IFERROR(VLOOKUP(DiaC[[#This Row],[CONCATENA]],Dades[[#All],[Columna1]:[LAT]],3,FALSE),"")</f>
        <v/>
      </c>
      <c r="BM67" s="1" t="str">
        <f>IFERROR(10^(DiaC[[#This Row],[LAT]]/10),"")</f>
        <v/>
      </c>
      <c r="BO67" s="2">
        <f>Resultats!C$37</f>
        <v>30</v>
      </c>
      <c r="BP67" s="2">
        <f>Resultats!E$37</f>
        <v>3</v>
      </c>
      <c r="BQ67" s="2">
        <v>22</v>
      </c>
      <c r="BR67" s="2">
        <v>2</v>
      </c>
      <c r="BS67" s="2" t="str">
        <f>CONCATENATE(VespreC[[#This Row],[Dia]],VespreC[[#This Row],[Mes]],VespreC[[#This Row],[Hora]],VespreC[[#This Row],[Min]])</f>
        <v>303222</v>
      </c>
      <c r="BT67" s="2" t="str">
        <f>CONCATENATE(TEXT(VespreC[[#This Row],[Hora]],"00"),":",TEXT(VespreC[[#This Row],[Min]],"00"))</f>
        <v>22:02</v>
      </c>
      <c r="BU67" s="2" t="str">
        <f>IFERROR(VLOOKUP(VespreC[[#This Row],[CONCATENA]],Dades[[#All],[Columna1]:[LAT]],3,FALSE),"")</f>
        <v/>
      </c>
      <c r="BV67" s="4" t="str">
        <f>IFERROR(10^(VespreC[[#This Row],[LAT]]/10),"")</f>
        <v/>
      </c>
      <c r="BX67" s="4">
        <f>Resultats!C$37</f>
        <v>30</v>
      </c>
      <c r="BY67" s="12">
        <f>Resultats!E$37</f>
        <v>3</v>
      </c>
      <c r="BZ67" s="3">
        <v>0</v>
      </c>
      <c r="CA67" s="4">
        <v>2</v>
      </c>
      <c r="CB67" s="4" t="str">
        <f>CONCATENATE(NitC[[#This Row],[Dia]],NitC[[#This Row],[Mes]],NitC[[#This Row],[Hora]],NitC[[#This Row],[Min]])</f>
        <v>30302</v>
      </c>
      <c r="CC67" s="4" t="str">
        <f>CONCATENATE(TEXT(NitC[[#This Row],[Hora]],"00"),":",TEXT(NitC[[#This Row],[Min]],"00"))</f>
        <v>00:02</v>
      </c>
      <c r="CD67" s="12" t="str">
        <f>IFERROR(VLOOKUP(NitC[[#This Row],[CONCATENA]],Dades[[#All],[Columna1]:[LAT]],3,FALSE),"")</f>
        <v/>
      </c>
      <c r="CE67" s="12" t="str">
        <f>IFERROR(10^(NitC[[#This Row],[LAT]]/10),"")</f>
        <v/>
      </c>
    </row>
    <row r="68" spans="4:83" x14ac:dyDescent="0.35">
      <c r="D68" s="1">
        <f>Resultats!C$7</f>
        <v>30</v>
      </c>
      <c r="E68" s="1">
        <f>Resultats!E$7</f>
        <v>3</v>
      </c>
      <c r="F68" s="1">
        <v>8</v>
      </c>
      <c r="G68" s="1">
        <v>3</v>
      </c>
      <c r="H68" s="1" t="str">
        <f>CONCATENATE(DiaA[[#This Row],[Dia]],DiaA[[#This Row],[Mes]],DiaA[[#This Row],[Hora]],DiaA[[#This Row],[Min]])</f>
        <v>30383</v>
      </c>
      <c r="I68" s="1" t="str">
        <f>CONCATENATE(TEXT(DiaA[[#This Row],[Hora]],"00"),":",TEXT(DiaA[[#This Row],[Min]],"00"))</f>
        <v>08:03</v>
      </c>
      <c r="J68" s="1" t="str">
        <f>IFERROR(VLOOKUP(DiaA[[#This Row],[CONCATENA]],Dades[[#All],[Columna1]:[LAT]],3,FALSE),"")</f>
        <v/>
      </c>
      <c r="K68" s="1" t="str">
        <f>IFERROR(10^(DiaA[[#This Row],[LAT]]/10),"")</f>
        <v/>
      </c>
      <c r="M68" s="2">
        <f>Resultats!C$7</f>
        <v>30</v>
      </c>
      <c r="N68" s="2">
        <f>Resultats!E$7</f>
        <v>3</v>
      </c>
      <c r="O68" s="2">
        <v>22</v>
      </c>
      <c r="P68" s="2">
        <v>3</v>
      </c>
      <c r="Q68" s="2" t="str">
        <f>CONCATENATE(VespreA[[#This Row],[Dia]],VespreA[[#This Row],[Mes]],VespreA[[#This Row],[Hora]],VespreA[[#This Row],[Min]])</f>
        <v>303223</v>
      </c>
      <c r="R68" s="2" t="str">
        <f>CONCATENATE(TEXT(VespreA[[#This Row],[Hora]],"00"),":",TEXT(VespreA[[#This Row],[Min]],"00"))</f>
        <v>22:03</v>
      </c>
      <c r="S68" s="2" t="str">
        <f>IFERROR(VLOOKUP(VespreA[[#This Row],[CONCATENA]],Dades[[#All],[Columna1]:[LAT]],3,FALSE),"")</f>
        <v/>
      </c>
      <c r="T68" s="4" t="str">
        <f>IFERROR(10^(VespreA[[#This Row],[LAT]]/10),"")</f>
        <v/>
      </c>
      <c r="V68" s="4">
        <f>Resultats!C$7</f>
        <v>30</v>
      </c>
      <c r="W68" s="12">
        <f>Resultats!E$7</f>
        <v>3</v>
      </c>
      <c r="X68" s="3">
        <v>0</v>
      </c>
      <c r="Y68" s="4">
        <v>3</v>
      </c>
      <c r="Z68" s="4" t="str">
        <f>CONCATENATE(NitA[[#This Row],[Dia]],NitA[[#This Row],[Mes]],NitA[[#This Row],[Hora]],NitA[[#This Row],[Min]])</f>
        <v>30303</v>
      </c>
      <c r="AA68" s="4" t="str">
        <f>CONCATENATE(TEXT(NitA[[#This Row],[Hora]],"00"),":",TEXT(NitA[[#This Row],[Min]],"00"))</f>
        <v>00:03</v>
      </c>
      <c r="AB68" s="12" t="str">
        <f>IFERROR(VLOOKUP(NitA[[#This Row],[CONCATENA]],Dades[[#All],[Columna1]:[LAT]],3,FALSE),"")</f>
        <v/>
      </c>
      <c r="AC68" s="12" t="str">
        <f>IFERROR(10^(NitA[[#This Row],[LAT]]/10),"")</f>
        <v/>
      </c>
      <c r="AE68" s="1">
        <f>Resultats!C$22</f>
        <v>30</v>
      </c>
      <c r="AF68" s="1">
        <f>Resultats!E$22</f>
        <v>3</v>
      </c>
      <c r="AG68" s="1">
        <v>8</v>
      </c>
      <c r="AH68" s="1">
        <v>3</v>
      </c>
      <c r="AI68" s="1" t="str">
        <f>CONCATENATE(DiaB[[#This Row],[Dia]],DiaB[[#This Row],[Mes]],DiaB[[#This Row],[Hora]],DiaB[[#This Row],[Min]])</f>
        <v>30383</v>
      </c>
      <c r="AJ68" s="1" t="str">
        <f>CONCATENATE(TEXT(DiaB[[#This Row],[Hora]],"00"),":",TEXT(DiaB[[#This Row],[Min]],"00"))</f>
        <v>08:03</v>
      </c>
      <c r="AK68" s="1" t="str">
        <f>IFERROR(VLOOKUP(DiaB[[#This Row],[CONCATENA]],Dades[[#All],[Columna1]:[LAT]],3,FALSE),"")</f>
        <v/>
      </c>
      <c r="AL68" s="1" t="str">
        <f>IFERROR(10^(DiaB[[#This Row],[LAT]]/10),"")</f>
        <v/>
      </c>
      <c r="AN68" s="2">
        <f>Resultats!C$22</f>
        <v>30</v>
      </c>
      <c r="AO68" s="2">
        <f>Resultats!E$22</f>
        <v>3</v>
      </c>
      <c r="AP68" s="2">
        <v>22</v>
      </c>
      <c r="AQ68" s="2">
        <v>3</v>
      </c>
      <c r="AR68" s="2" t="str">
        <f>CONCATENATE(VespreB[[#This Row],[Dia]],VespreB[[#This Row],[Mes]],VespreB[[#This Row],[Hora]],VespreB[[#This Row],[Min]])</f>
        <v>303223</v>
      </c>
      <c r="AS68" s="2" t="str">
        <f>CONCATENATE(TEXT(VespreB[[#This Row],[Hora]],"00"),":",TEXT(VespreB[[#This Row],[Min]],"00"))</f>
        <v>22:03</v>
      </c>
      <c r="AT68" s="2" t="str">
        <f>IFERROR(VLOOKUP(VespreB[[#This Row],[CONCATENA]],Dades[[#All],[Columna1]:[LAT]],3,FALSE),"")</f>
        <v/>
      </c>
      <c r="AU68" s="4" t="str">
        <f>IFERROR(10^(VespreB[[#This Row],[LAT]]/10),"")</f>
        <v/>
      </c>
      <c r="AW68" s="4">
        <f>Resultats!C$22</f>
        <v>30</v>
      </c>
      <c r="AX68" s="12">
        <f>Resultats!E$22</f>
        <v>3</v>
      </c>
      <c r="AY68" s="3">
        <v>0</v>
      </c>
      <c r="AZ68" s="4">
        <v>3</v>
      </c>
      <c r="BA68" s="4" t="str">
        <f>CONCATENATE(NitB[[#This Row],[Dia]],NitB[[#This Row],[Mes]],NitB[[#This Row],[Hora]],NitB[[#This Row],[Min]])</f>
        <v>30303</v>
      </c>
      <c r="BB68" s="4" t="str">
        <f>CONCATENATE(TEXT(NitB[[#This Row],[Hora]],"00"),":",TEXT(NitB[[#This Row],[Min]],"00"))</f>
        <v>00:03</v>
      </c>
      <c r="BC68" s="12" t="str">
        <f>IFERROR(VLOOKUP(NitB[[#This Row],[CONCATENA]],Dades[[#All],[Columna1]:[LAT]],3,FALSE),"")</f>
        <v/>
      </c>
      <c r="BD68" s="12" t="str">
        <f>IFERROR(10^(NitB[[#This Row],[LAT]]/10),"")</f>
        <v/>
      </c>
      <c r="BF68" s="1">
        <f>Resultats!C$37</f>
        <v>30</v>
      </c>
      <c r="BG68" s="1">
        <f>Resultats!E$37</f>
        <v>3</v>
      </c>
      <c r="BH68" s="1">
        <v>8</v>
      </c>
      <c r="BI68" s="1">
        <v>3</v>
      </c>
      <c r="BJ68" s="1" t="str">
        <f>CONCATENATE(DiaC[[#This Row],[Dia]],DiaC[[#This Row],[Mes]],DiaC[[#This Row],[Hora]],DiaC[[#This Row],[Min]])</f>
        <v>30383</v>
      </c>
      <c r="BK68" s="1" t="str">
        <f>CONCATENATE(TEXT(DiaC[[#This Row],[Hora]],"00"),":",TEXT(DiaC[[#This Row],[Min]],"00"))</f>
        <v>08:03</v>
      </c>
      <c r="BL68" s="1" t="str">
        <f>IFERROR(VLOOKUP(DiaC[[#This Row],[CONCATENA]],Dades[[#All],[Columna1]:[LAT]],3,FALSE),"")</f>
        <v/>
      </c>
      <c r="BM68" s="1" t="str">
        <f>IFERROR(10^(DiaC[[#This Row],[LAT]]/10),"")</f>
        <v/>
      </c>
      <c r="BO68" s="2">
        <f>Resultats!C$37</f>
        <v>30</v>
      </c>
      <c r="BP68" s="2">
        <f>Resultats!E$37</f>
        <v>3</v>
      </c>
      <c r="BQ68" s="2">
        <v>22</v>
      </c>
      <c r="BR68" s="2">
        <v>3</v>
      </c>
      <c r="BS68" s="2" t="str">
        <f>CONCATENATE(VespreC[[#This Row],[Dia]],VespreC[[#This Row],[Mes]],VespreC[[#This Row],[Hora]],VespreC[[#This Row],[Min]])</f>
        <v>303223</v>
      </c>
      <c r="BT68" s="2" t="str">
        <f>CONCATENATE(TEXT(VespreC[[#This Row],[Hora]],"00"),":",TEXT(VespreC[[#This Row],[Min]],"00"))</f>
        <v>22:03</v>
      </c>
      <c r="BU68" s="2" t="str">
        <f>IFERROR(VLOOKUP(VespreC[[#This Row],[CONCATENA]],Dades[[#All],[Columna1]:[LAT]],3,FALSE),"")</f>
        <v/>
      </c>
      <c r="BV68" s="4" t="str">
        <f>IFERROR(10^(VespreC[[#This Row],[LAT]]/10),"")</f>
        <v/>
      </c>
      <c r="BX68" s="4">
        <f>Resultats!C$37</f>
        <v>30</v>
      </c>
      <c r="BY68" s="12">
        <f>Resultats!E$37</f>
        <v>3</v>
      </c>
      <c r="BZ68" s="3">
        <v>0</v>
      </c>
      <c r="CA68" s="4">
        <v>3</v>
      </c>
      <c r="CB68" s="4" t="str">
        <f>CONCATENATE(NitC[[#This Row],[Dia]],NitC[[#This Row],[Mes]],NitC[[#This Row],[Hora]],NitC[[#This Row],[Min]])</f>
        <v>30303</v>
      </c>
      <c r="CC68" s="4" t="str">
        <f>CONCATENATE(TEXT(NitC[[#This Row],[Hora]],"00"),":",TEXT(NitC[[#This Row],[Min]],"00"))</f>
        <v>00:03</v>
      </c>
      <c r="CD68" s="12" t="str">
        <f>IFERROR(VLOOKUP(NitC[[#This Row],[CONCATENA]],Dades[[#All],[Columna1]:[LAT]],3,FALSE),"")</f>
        <v/>
      </c>
      <c r="CE68" s="12" t="str">
        <f>IFERROR(10^(NitC[[#This Row],[LAT]]/10),"")</f>
        <v/>
      </c>
    </row>
    <row r="69" spans="4:83" x14ac:dyDescent="0.35">
      <c r="D69" s="1">
        <f>Resultats!C$7</f>
        <v>30</v>
      </c>
      <c r="E69" s="1">
        <f>Resultats!E$7</f>
        <v>3</v>
      </c>
      <c r="F69" s="1">
        <v>8</v>
      </c>
      <c r="G69" s="1">
        <v>4</v>
      </c>
      <c r="H69" s="1" t="str">
        <f>CONCATENATE(DiaA[[#This Row],[Dia]],DiaA[[#This Row],[Mes]],DiaA[[#This Row],[Hora]],DiaA[[#This Row],[Min]])</f>
        <v>30384</v>
      </c>
      <c r="I69" s="1" t="str">
        <f>CONCATENATE(TEXT(DiaA[[#This Row],[Hora]],"00"),":",TEXT(DiaA[[#This Row],[Min]],"00"))</f>
        <v>08:04</v>
      </c>
      <c r="J69" s="1" t="str">
        <f>IFERROR(VLOOKUP(DiaA[[#This Row],[CONCATENA]],Dades[[#All],[Columna1]:[LAT]],3,FALSE),"")</f>
        <v/>
      </c>
      <c r="K69" s="1" t="str">
        <f>IFERROR(10^(DiaA[[#This Row],[LAT]]/10),"")</f>
        <v/>
      </c>
      <c r="M69" s="2">
        <f>Resultats!C$7</f>
        <v>30</v>
      </c>
      <c r="N69" s="2">
        <f>Resultats!E$7</f>
        <v>3</v>
      </c>
      <c r="O69" s="2">
        <v>22</v>
      </c>
      <c r="P69" s="2">
        <v>4</v>
      </c>
      <c r="Q69" s="2" t="str">
        <f>CONCATENATE(VespreA[[#This Row],[Dia]],VespreA[[#This Row],[Mes]],VespreA[[#This Row],[Hora]],VespreA[[#This Row],[Min]])</f>
        <v>303224</v>
      </c>
      <c r="R69" s="2" t="str">
        <f>CONCATENATE(TEXT(VespreA[[#This Row],[Hora]],"00"),":",TEXT(VespreA[[#This Row],[Min]],"00"))</f>
        <v>22:04</v>
      </c>
      <c r="S69" s="2" t="str">
        <f>IFERROR(VLOOKUP(VespreA[[#This Row],[CONCATENA]],Dades[[#All],[Columna1]:[LAT]],3,FALSE),"")</f>
        <v/>
      </c>
      <c r="T69" s="4" t="str">
        <f>IFERROR(10^(VespreA[[#This Row],[LAT]]/10),"")</f>
        <v/>
      </c>
      <c r="V69" s="4">
        <f>Resultats!C$7</f>
        <v>30</v>
      </c>
      <c r="W69" s="12">
        <f>Resultats!E$7</f>
        <v>3</v>
      </c>
      <c r="X69" s="3">
        <v>0</v>
      </c>
      <c r="Y69" s="4">
        <v>4</v>
      </c>
      <c r="Z69" s="4" t="str">
        <f>CONCATENATE(NitA[[#This Row],[Dia]],NitA[[#This Row],[Mes]],NitA[[#This Row],[Hora]],NitA[[#This Row],[Min]])</f>
        <v>30304</v>
      </c>
      <c r="AA69" s="4" t="str">
        <f>CONCATENATE(TEXT(NitA[[#This Row],[Hora]],"00"),":",TEXT(NitA[[#This Row],[Min]],"00"))</f>
        <v>00:04</v>
      </c>
      <c r="AB69" s="12" t="str">
        <f>IFERROR(VLOOKUP(NitA[[#This Row],[CONCATENA]],Dades[[#All],[Columna1]:[LAT]],3,FALSE),"")</f>
        <v/>
      </c>
      <c r="AC69" s="12" t="str">
        <f>IFERROR(10^(NitA[[#This Row],[LAT]]/10),"")</f>
        <v/>
      </c>
      <c r="AE69" s="1">
        <f>Resultats!C$22</f>
        <v>30</v>
      </c>
      <c r="AF69" s="1">
        <f>Resultats!E$22</f>
        <v>3</v>
      </c>
      <c r="AG69" s="1">
        <v>8</v>
      </c>
      <c r="AH69" s="1">
        <v>4</v>
      </c>
      <c r="AI69" s="1" t="str">
        <f>CONCATENATE(DiaB[[#This Row],[Dia]],DiaB[[#This Row],[Mes]],DiaB[[#This Row],[Hora]],DiaB[[#This Row],[Min]])</f>
        <v>30384</v>
      </c>
      <c r="AJ69" s="1" t="str">
        <f>CONCATENATE(TEXT(DiaB[[#This Row],[Hora]],"00"),":",TEXT(DiaB[[#This Row],[Min]],"00"))</f>
        <v>08:04</v>
      </c>
      <c r="AK69" s="1" t="str">
        <f>IFERROR(VLOOKUP(DiaB[[#This Row],[CONCATENA]],Dades[[#All],[Columna1]:[LAT]],3,FALSE),"")</f>
        <v/>
      </c>
      <c r="AL69" s="1" t="str">
        <f>IFERROR(10^(DiaB[[#This Row],[LAT]]/10),"")</f>
        <v/>
      </c>
      <c r="AN69" s="2">
        <f>Resultats!C$22</f>
        <v>30</v>
      </c>
      <c r="AO69" s="2">
        <f>Resultats!E$22</f>
        <v>3</v>
      </c>
      <c r="AP69" s="2">
        <v>22</v>
      </c>
      <c r="AQ69" s="2">
        <v>4</v>
      </c>
      <c r="AR69" s="2" t="str">
        <f>CONCATENATE(VespreB[[#This Row],[Dia]],VespreB[[#This Row],[Mes]],VespreB[[#This Row],[Hora]],VespreB[[#This Row],[Min]])</f>
        <v>303224</v>
      </c>
      <c r="AS69" s="2" t="str">
        <f>CONCATENATE(TEXT(VespreB[[#This Row],[Hora]],"00"),":",TEXT(VespreB[[#This Row],[Min]],"00"))</f>
        <v>22:04</v>
      </c>
      <c r="AT69" s="2" t="str">
        <f>IFERROR(VLOOKUP(VespreB[[#This Row],[CONCATENA]],Dades[[#All],[Columna1]:[LAT]],3,FALSE),"")</f>
        <v/>
      </c>
      <c r="AU69" s="4" t="str">
        <f>IFERROR(10^(VespreB[[#This Row],[LAT]]/10),"")</f>
        <v/>
      </c>
      <c r="AW69" s="4">
        <f>Resultats!C$22</f>
        <v>30</v>
      </c>
      <c r="AX69" s="12">
        <f>Resultats!E$22</f>
        <v>3</v>
      </c>
      <c r="AY69" s="3">
        <v>0</v>
      </c>
      <c r="AZ69" s="4">
        <v>4</v>
      </c>
      <c r="BA69" s="4" t="str">
        <f>CONCATENATE(NitB[[#This Row],[Dia]],NitB[[#This Row],[Mes]],NitB[[#This Row],[Hora]],NitB[[#This Row],[Min]])</f>
        <v>30304</v>
      </c>
      <c r="BB69" s="4" t="str">
        <f>CONCATENATE(TEXT(NitB[[#This Row],[Hora]],"00"),":",TEXT(NitB[[#This Row],[Min]],"00"))</f>
        <v>00:04</v>
      </c>
      <c r="BC69" s="12" t="str">
        <f>IFERROR(VLOOKUP(NitB[[#This Row],[CONCATENA]],Dades[[#All],[Columna1]:[LAT]],3,FALSE),"")</f>
        <v/>
      </c>
      <c r="BD69" s="12" t="str">
        <f>IFERROR(10^(NitB[[#This Row],[LAT]]/10),"")</f>
        <v/>
      </c>
      <c r="BF69" s="1">
        <f>Resultats!C$37</f>
        <v>30</v>
      </c>
      <c r="BG69" s="1">
        <f>Resultats!E$37</f>
        <v>3</v>
      </c>
      <c r="BH69" s="1">
        <v>8</v>
      </c>
      <c r="BI69" s="1">
        <v>4</v>
      </c>
      <c r="BJ69" s="1" t="str">
        <f>CONCATENATE(DiaC[[#This Row],[Dia]],DiaC[[#This Row],[Mes]],DiaC[[#This Row],[Hora]],DiaC[[#This Row],[Min]])</f>
        <v>30384</v>
      </c>
      <c r="BK69" s="1" t="str">
        <f>CONCATENATE(TEXT(DiaC[[#This Row],[Hora]],"00"),":",TEXT(DiaC[[#This Row],[Min]],"00"))</f>
        <v>08:04</v>
      </c>
      <c r="BL69" s="1" t="str">
        <f>IFERROR(VLOOKUP(DiaC[[#This Row],[CONCATENA]],Dades[[#All],[Columna1]:[LAT]],3,FALSE),"")</f>
        <v/>
      </c>
      <c r="BM69" s="1" t="str">
        <f>IFERROR(10^(DiaC[[#This Row],[LAT]]/10),"")</f>
        <v/>
      </c>
      <c r="BO69" s="2">
        <f>Resultats!C$37</f>
        <v>30</v>
      </c>
      <c r="BP69" s="2">
        <f>Resultats!E$37</f>
        <v>3</v>
      </c>
      <c r="BQ69" s="2">
        <v>22</v>
      </c>
      <c r="BR69" s="2">
        <v>4</v>
      </c>
      <c r="BS69" s="2" t="str">
        <f>CONCATENATE(VespreC[[#This Row],[Dia]],VespreC[[#This Row],[Mes]],VespreC[[#This Row],[Hora]],VespreC[[#This Row],[Min]])</f>
        <v>303224</v>
      </c>
      <c r="BT69" s="2" t="str">
        <f>CONCATENATE(TEXT(VespreC[[#This Row],[Hora]],"00"),":",TEXT(VespreC[[#This Row],[Min]],"00"))</f>
        <v>22:04</v>
      </c>
      <c r="BU69" s="2" t="str">
        <f>IFERROR(VLOOKUP(VespreC[[#This Row],[CONCATENA]],Dades[[#All],[Columna1]:[LAT]],3,FALSE),"")</f>
        <v/>
      </c>
      <c r="BV69" s="4" t="str">
        <f>IFERROR(10^(VespreC[[#This Row],[LAT]]/10),"")</f>
        <v/>
      </c>
      <c r="BX69" s="4">
        <f>Resultats!C$37</f>
        <v>30</v>
      </c>
      <c r="BY69" s="12">
        <f>Resultats!E$37</f>
        <v>3</v>
      </c>
      <c r="BZ69" s="3">
        <v>0</v>
      </c>
      <c r="CA69" s="4">
        <v>4</v>
      </c>
      <c r="CB69" s="4" t="str">
        <f>CONCATENATE(NitC[[#This Row],[Dia]],NitC[[#This Row],[Mes]],NitC[[#This Row],[Hora]],NitC[[#This Row],[Min]])</f>
        <v>30304</v>
      </c>
      <c r="CC69" s="4" t="str">
        <f>CONCATENATE(TEXT(NitC[[#This Row],[Hora]],"00"),":",TEXT(NitC[[#This Row],[Min]],"00"))</f>
        <v>00:04</v>
      </c>
      <c r="CD69" s="12" t="str">
        <f>IFERROR(VLOOKUP(NitC[[#This Row],[CONCATENA]],Dades[[#All],[Columna1]:[LAT]],3,FALSE),"")</f>
        <v/>
      </c>
      <c r="CE69" s="12" t="str">
        <f>IFERROR(10^(NitC[[#This Row],[LAT]]/10),"")</f>
        <v/>
      </c>
    </row>
    <row r="70" spans="4:83" x14ac:dyDescent="0.35">
      <c r="D70" s="1">
        <f>Resultats!C$7</f>
        <v>30</v>
      </c>
      <c r="E70" s="1">
        <f>Resultats!E$7</f>
        <v>3</v>
      </c>
      <c r="F70" s="1">
        <v>8</v>
      </c>
      <c r="G70" s="1">
        <v>5</v>
      </c>
      <c r="H70" s="1" t="str">
        <f>CONCATENATE(DiaA[[#This Row],[Dia]],DiaA[[#This Row],[Mes]],DiaA[[#This Row],[Hora]],DiaA[[#This Row],[Min]])</f>
        <v>30385</v>
      </c>
      <c r="I70" s="1" t="str">
        <f>CONCATENATE(TEXT(DiaA[[#This Row],[Hora]],"00"),":",TEXT(DiaA[[#This Row],[Min]],"00"))</f>
        <v>08:05</v>
      </c>
      <c r="J70" s="1" t="str">
        <f>IFERROR(VLOOKUP(DiaA[[#This Row],[CONCATENA]],Dades[[#All],[Columna1]:[LAT]],3,FALSE),"")</f>
        <v/>
      </c>
      <c r="K70" s="1" t="str">
        <f>IFERROR(10^(DiaA[[#This Row],[LAT]]/10),"")</f>
        <v/>
      </c>
      <c r="M70" s="2">
        <f>Resultats!C$7</f>
        <v>30</v>
      </c>
      <c r="N70" s="2">
        <f>Resultats!E$7</f>
        <v>3</v>
      </c>
      <c r="O70" s="2">
        <v>22</v>
      </c>
      <c r="P70" s="2">
        <v>5</v>
      </c>
      <c r="Q70" s="2" t="str">
        <f>CONCATENATE(VespreA[[#This Row],[Dia]],VespreA[[#This Row],[Mes]],VespreA[[#This Row],[Hora]],VespreA[[#This Row],[Min]])</f>
        <v>303225</v>
      </c>
      <c r="R70" s="2" t="str">
        <f>CONCATENATE(TEXT(VespreA[[#This Row],[Hora]],"00"),":",TEXT(VespreA[[#This Row],[Min]],"00"))</f>
        <v>22:05</v>
      </c>
      <c r="S70" s="2" t="str">
        <f>IFERROR(VLOOKUP(VespreA[[#This Row],[CONCATENA]],Dades[[#All],[Columna1]:[LAT]],3,FALSE),"")</f>
        <v/>
      </c>
      <c r="T70" s="4" t="str">
        <f>IFERROR(10^(VespreA[[#This Row],[LAT]]/10),"")</f>
        <v/>
      </c>
      <c r="V70" s="4">
        <f>Resultats!C$7</f>
        <v>30</v>
      </c>
      <c r="W70" s="12">
        <f>Resultats!E$7</f>
        <v>3</v>
      </c>
      <c r="X70" s="3">
        <v>0</v>
      </c>
      <c r="Y70" s="4">
        <v>5</v>
      </c>
      <c r="Z70" s="4" t="str">
        <f>CONCATENATE(NitA[[#This Row],[Dia]],NitA[[#This Row],[Mes]],NitA[[#This Row],[Hora]],NitA[[#This Row],[Min]])</f>
        <v>30305</v>
      </c>
      <c r="AA70" s="4" t="str">
        <f>CONCATENATE(TEXT(NitA[[#This Row],[Hora]],"00"),":",TEXT(NitA[[#This Row],[Min]],"00"))</f>
        <v>00:05</v>
      </c>
      <c r="AB70" s="12" t="str">
        <f>IFERROR(VLOOKUP(NitA[[#This Row],[CONCATENA]],Dades[[#All],[Columna1]:[LAT]],3,FALSE),"")</f>
        <v/>
      </c>
      <c r="AC70" s="12" t="str">
        <f>IFERROR(10^(NitA[[#This Row],[LAT]]/10),"")</f>
        <v/>
      </c>
      <c r="AE70" s="1">
        <f>Resultats!C$22</f>
        <v>30</v>
      </c>
      <c r="AF70" s="1">
        <f>Resultats!E$22</f>
        <v>3</v>
      </c>
      <c r="AG70" s="1">
        <v>8</v>
      </c>
      <c r="AH70" s="1">
        <v>5</v>
      </c>
      <c r="AI70" s="1" t="str">
        <f>CONCATENATE(DiaB[[#This Row],[Dia]],DiaB[[#This Row],[Mes]],DiaB[[#This Row],[Hora]],DiaB[[#This Row],[Min]])</f>
        <v>30385</v>
      </c>
      <c r="AJ70" s="1" t="str">
        <f>CONCATENATE(TEXT(DiaB[[#This Row],[Hora]],"00"),":",TEXT(DiaB[[#This Row],[Min]],"00"))</f>
        <v>08:05</v>
      </c>
      <c r="AK70" s="1" t="str">
        <f>IFERROR(VLOOKUP(DiaB[[#This Row],[CONCATENA]],Dades[[#All],[Columna1]:[LAT]],3,FALSE),"")</f>
        <v/>
      </c>
      <c r="AL70" s="1" t="str">
        <f>IFERROR(10^(DiaB[[#This Row],[LAT]]/10),"")</f>
        <v/>
      </c>
      <c r="AN70" s="2">
        <f>Resultats!C$22</f>
        <v>30</v>
      </c>
      <c r="AO70" s="2">
        <f>Resultats!E$22</f>
        <v>3</v>
      </c>
      <c r="AP70" s="2">
        <v>22</v>
      </c>
      <c r="AQ70" s="2">
        <v>5</v>
      </c>
      <c r="AR70" s="2" t="str">
        <f>CONCATENATE(VespreB[[#This Row],[Dia]],VespreB[[#This Row],[Mes]],VespreB[[#This Row],[Hora]],VespreB[[#This Row],[Min]])</f>
        <v>303225</v>
      </c>
      <c r="AS70" s="2" t="str">
        <f>CONCATENATE(TEXT(VespreB[[#This Row],[Hora]],"00"),":",TEXT(VespreB[[#This Row],[Min]],"00"))</f>
        <v>22:05</v>
      </c>
      <c r="AT70" s="2" t="str">
        <f>IFERROR(VLOOKUP(VespreB[[#This Row],[CONCATENA]],Dades[[#All],[Columna1]:[LAT]],3,FALSE),"")</f>
        <v/>
      </c>
      <c r="AU70" s="4" t="str">
        <f>IFERROR(10^(VespreB[[#This Row],[LAT]]/10),"")</f>
        <v/>
      </c>
      <c r="AW70" s="4">
        <f>Resultats!C$22</f>
        <v>30</v>
      </c>
      <c r="AX70" s="12">
        <f>Resultats!E$22</f>
        <v>3</v>
      </c>
      <c r="AY70" s="3">
        <v>0</v>
      </c>
      <c r="AZ70" s="4">
        <v>5</v>
      </c>
      <c r="BA70" s="4" t="str">
        <f>CONCATENATE(NitB[[#This Row],[Dia]],NitB[[#This Row],[Mes]],NitB[[#This Row],[Hora]],NitB[[#This Row],[Min]])</f>
        <v>30305</v>
      </c>
      <c r="BB70" s="4" t="str">
        <f>CONCATENATE(TEXT(NitB[[#This Row],[Hora]],"00"),":",TEXT(NitB[[#This Row],[Min]],"00"))</f>
        <v>00:05</v>
      </c>
      <c r="BC70" s="12" t="str">
        <f>IFERROR(VLOOKUP(NitB[[#This Row],[CONCATENA]],Dades[[#All],[Columna1]:[LAT]],3,FALSE),"")</f>
        <v/>
      </c>
      <c r="BD70" s="12" t="str">
        <f>IFERROR(10^(NitB[[#This Row],[LAT]]/10),"")</f>
        <v/>
      </c>
      <c r="BF70" s="1">
        <f>Resultats!C$37</f>
        <v>30</v>
      </c>
      <c r="BG70" s="1">
        <f>Resultats!E$37</f>
        <v>3</v>
      </c>
      <c r="BH70" s="1">
        <v>8</v>
      </c>
      <c r="BI70" s="1">
        <v>5</v>
      </c>
      <c r="BJ70" s="1" t="str">
        <f>CONCATENATE(DiaC[[#This Row],[Dia]],DiaC[[#This Row],[Mes]],DiaC[[#This Row],[Hora]],DiaC[[#This Row],[Min]])</f>
        <v>30385</v>
      </c>
      <c r="BK70" s="1" t="str">
        <f>CONCATENATE(TEXT(DiaC[[#This Row],[Hora]],"00"),":",TEXT(DiaC[[#This Row],[Min]],"00"))</f>
        <v>08:05</v>
      </c>
      <c r="BL70" s="1" t="str">
        <f>IFERROR(VLOOKUP(DiaC[[#This Row],[CONCATENA]],Dades[[#All],[Columna1]:[LAT]],3,FALSE),"")</f>
        <v/>
      </c>
      <c r="BM70" s="1" t="str">
        <f>IFERROR(10^(DiaC[[#This Row],[LAT]]/10),"")</f>
        <v/>
      </c>
      <c r="BO70" s="2">
        <f>Resultats!C$37</f>
        <v>30</v>
      </c>
      <c r="BP70" s="2">
        <f>Resultats!E$37</f>
        <v>3</v>
      </c>
      <c r="BQ70" s="2">
        <v>22</v>
      </c>
      <c r="BR70" s="2">
        <v>5</v>
      </c>
      <c r="BS70" s="2" t="str">
        <f>CONCATENATE(VespreC[[#This Row],[Dia]],VespreC[[#This Row],[Mes]],VespreC[[#This Row],[Hora]],VespreC[[#This Row],[Min]])</f>
        <v>303225</v>
      </c>
      <c r="BT70" s="2" t="str">
        <f>CONCATENATE(TEXT(VespreC[[#This Row],[Hora]],"00"),":",TEXT(VespreC[[#This Row],[Min]],"00"))</f>
        <v>22:05</v>
      </c>
      <c r="BU70" s="2" t="str">
        <f>IFERROR(VLOOKUP(VespreC[[#This Row],[CONCATENA]],Dades[[#All],[Columna1]:[LAT]],3,FALSE),"")</f>
        <v/>
      </c>
      <c r="BV70" s="4" t="str">
        <f>IFERROR(10^(VespreC[[#This Row],[LAT]]/10),"")</f>
        <v/>
      </c>
      <c r="BX70" s="4">
        <f>Resultats!C$37</f>
        <v>30</v>
      </c>
      <c r="BY70" s="12">
        <f>Resultats!E$37</f>
        <v>3</v>
      </c>
      <c r="BZ70" s="3">
        <v>0</v>
      </c>
      <c r="CA70" s="4">
        <v>5</v>
      </c>
      <c r="CB70" s="4" t="str">
        <f>CONCATENATE(NitC[[#This Row],[Dia]],NitC[[#This Row],[Mes]],NitC[[#This Row],[Hora]],NitC[[#This Row],[Min]])</f>
        <v>30305</v>
      </c>
      <c r="CC70" s="4" t="str">
        <f>CONCATENATE(TEXT(NitC[[#This Row],[Hora]],"00"),":",TEXT(NitC[[#This Row],[Min]],"00"))</f>
        <v>00:05</v>
      </c>
      <c r="CD70" s="12" t="str">
        <f>IFERROR(VLOOKUP(NitC[[#This Row],[CONCATENA]],Dades[[#All],[Columna1]:[LAT]],3,FALSE),"")</f>
        <v/>
      </c>
      <c r="CE70" s="12" t="str">
        <f>IFERROR(10^(NitC[[#This Row],[LAT]]/10),"")</f>
        <v/>
      </c>
    </row>
    <row r="71" spans="4:83" x14ac:dyDescent="0.35">
      <c r="D71" s="1">
        <f>Resultats!C$7</f>
        <v>30</v>
      </c>
      <c r="E71" s="1">
        <f>Resultats!E$7</f>
        <v>3</v>
      </c>
      <c r="F71" s="1">
        <v>8</v>
      </c>
      <c r="G71" s="1">
        <v>6</v>
      </c>
      <c r="H71" s="1" t="str">
        <f>CONCATENATE(DiaA[[#This Row],[Dia]],DiaA[[#This Row],[Mes]],DiaA[[#This Row],[Hora]],DiaA[[#This Row],[Min]])</f>
        <v>30386</v>
      </c>
      <c r="I71" s="1" t="str">
        <f>CONCATENATE(TEXT(DiaA[[#This Row],[Hora]],"00"),":",TEXT(DiaA[[#This Row],[Min]],"00"))</f>
        <v>08:06</v>
      </c>
      <c r="J71" s="1" t="str">
        <f>IFERROR(VLOOKUP(DiaA[[#This Row],[CONCATENA]],Dades[[#All],[Columna1]:[LAT]],3,FALSE),"")</f>
        <v/>
      </c>
      <c r="K71" s="1" t="str">
        <f>IFERROR(10^(DiaA[[#This Row],[LAT]]/10),"")</f>
        <v/>
      </c>
      <c r="M71" s="2">
        <f>Resultats!C$7</f>
        <v>30</v>
      </c>
      <c r="N71" s="2">
        <f>Resultats!E$7</f>
        <v>3</v>
      </c>
      <c r="O71" s="2">
        <v>22</v>
      </c>
      <c r="P71" s="2">
        <v>6</v>
      </c>
      <c r="Q71" s="2" t="str">
        <f>CONCATENATE(VespreA[[#This Row],[Dia]],VespreA[[#This Row],[Mes]],VespreA[[#This Row],[Hora]],VespreA[[#This Row],[Min]])</f>
        <v>303226</v>
      </c>
      <c r="R71" s="2" t="str">
        <f>CONCATENATE(TEXT(VespreA[[#This Row],[Hora]],"00"),":",TEXT(VespreA[[#This Row],[Min]],"00"))</f>
        <v>22:06</v>
      </c>
      <c r="S71" s="2" t="str">
        <f>IFERROR(VLOOKUP(VespreA[[#This Row],[CONCATENA]],Dades[[#All],[Columna1]:[LAT]],3,FALSE),"")</f>
        <v/>
      </c>
      <c r="T71" s="4" t="str">
        <f>IFERROR(10^(VespreA[[#This Row],[LAT]]/10),"")</f>
        <v/>
      </c>
      <c r="V71" s="4">
        <f>Resultats!C$7</f>
        <v>30</v>
      </c>
      <c r="W71" s="12">
        <f>Resultats!E$7</f>
        <v>3</v>
      </c>
      <c r="X71" s="3">
        <v>0</v>
      </c>
      <c r="Y71" s="4">
        <v>6</v>
      </c>
      <c r="Z71" s="4" t="str">
        <f>CONCATENATE(NitA[[#This Row],[Dia]],NitA[[#This Row],[Mes]],NitA[[#This Row],[Hora]],NitA[[#This Row],[Min]])</f>
        <v>30306</v>
      </c>
      <c r="AA71" s="4" t="str">
        <f>CONCATENATE(TEXT(NitA[[#This Row],[Hora]],"00"),":",TEXT(NitA[[#This Row],[Min]],"00"))</f>
        <v>00:06</v>
      </c>
      <c r="AB71" s="12" t="str">
        <f>IFERROR(VLOOKUP(NitA[[#This Row],[CONCATENA]],Dades[[#All],[Columna1]:[LAT]],3,FALSE),"")</f>
        <v/>
      </c>
      <c r="AC71" s="12" t="str">
        <f>IFERROR(10^(NitA[[#This Row],[LAT]]/10),"")</f>
        <v/>
      </c>
      <c r="AE71" s="1">
        <f>Resultats!C$22</f>
        <v>30</v>
      </c>
      <c r="AF71" s="1">
        <f>Resultats!E$22</f>
        <v>3</v>
      </c>
      <c r="AG71" s="1">
        <v>8</v>
      </c>
      <c r="AH71" s="1">
        <v>6</v>
      </c>
      <c r="AI71" s="1" t="str">
        <f>CONCATENATE(DiaB[[#This Row],[Dia]],DiaB[[#This Row],[Mes]],DiaB[[#This Row],[Hora]],DiaB[[#This Row],[Min]])</f>
        <v>30386</v>
      </c>
      <c r="AJ71" s="1" t="str">
        <f>CONCATENATE(TEXT(DiaB[[#This Row],[Hora]],"00"),":",TEXT(DiaB[[#This Row],[Min]],"00"))</f>
        <v>08:06</v>
      </c>
      <c r="AK71" s="1" t="str">
        <f>IFERROR(VLOOKUP(DiaB[[#This Row],[CONCATENA]],Dades[[#All],[Columna1]:[LAT]],3,FALSE),"")</f>
        <v/>
      </c>
      <c r="AL71" s="1" t="str">
        <f>IFERROR(10^(DiaB[[#This Row],[LAT]]/10),"")</f>
        <v/>
      </c>
      <c r="AN71" s="2">
        <f>Resultats!C$22</f>
        <v>30</v>
      </c>
      <c r="AO71" s="2">
        <f>Resultats!E$22</f>
        <v>3</v>
      </c>
      <c r="AP71" s="2">
        <v>22</v>
      </c>
      <c r="AQ71" s="2">
        <v>6</v>
      </c>
      <c r="AR71" s="2" t="str">
        <f>CONCATENATE(VespreB[[#This Row],[Dia]],VespreB[[#This Row],[Mes]],VespreB[[#This Row],[Hora]],VespreB[[#This Row],[Min]])</f>
        <v>303226</v>
      </c>
      <c r="AS71" s="2" t="str">
        <f>CONCATENATE(TEXT(VespreB[[#This Row],[Hora]],"00"),":",TEXT(VespreB[[#This Row],[Min]],"00"))</f>
        <v>22:06</v>
      </c>
      <c r="AT71" s="2" t="str">
        <f>IFERROR(VLOOKUP(VespreB[[#This Row],[CONCATENA]],Dades[[#All],[Columna1]:[LAT]],3,FALSE),"")</f>
        <v/>
      </c>
      <c r="AU71" s="4" t="str">
        <f>IFERROR(10^(VespreB[[#This Row],[LAT]]/10),"")</f>
        <v/>
      </c>
      <c r="AW71" s="4">
        <f>Resultats!C$22</f>
        <v>30</v>
      </c>
      <c r="AX71" s="12">
        <f>Resultats!E$22</f>
        <v>3</v>
      </c>
      <c r="AY71" s="3">
        <v>0</v>
      </c>
      <c r="AZ71" s="4">
        <v>6</v>
      </c>
      <c r="BA71" s="4" t="str">
        <f>CONCATENATE(NitB[[#This Row],[Dia]],NitB[[#This Row],[Mes]],NitB[[#This Row],[Hora]],NitB[[#This Row],[Min]])</f>
        <v>30306</v>
      </c>
      <c r="BB71" s="4" t="str">
        <f>CONCATENATE(TEXT(NitB[[#This Row],[Hora]],"00"),":",TEXT(NitB[[#This Row],[Min]],"00"))</f>
        <v>00:06</v>
      </c>
      <c r="BC71" s="12" t="str">
        <f>IFERROR(VLOOKUP(NitB[[#This Row],[CONCATENA]],Dades[[#All],[Columna1]:[LAT]],3,FALSE),"")</f>
        <v/>
      </c>
      <c r="BD71" s="12" t="str">
        <f>IFERROR(10^(NitB[[#This Row],[LAT]]/10),"")</f>
        <v/>
      </c>
      <c r="BF71" s="1">
        <f>Resultats!C$37</f>
        <v>30</v>
      </c>
      <c r="BG71" s="1">
        <f>Resultats!E$37</f>
        <v>3</v>
      </c>
      <c r="BH71" s="1">
        <v>8</v>
      </c>
      <c r="BI71" s="1">
        <v>6</v>
      </c>
      <c r="BJ71" s="1" t="str">
        <f>CONCATENATE(DiaC[[#This Row],[Dia]],DiaC[[#This Row],[Mes]],DiaC[[#This Row],[Hora]],DiaC[[#This Row],[Min]])</f>
        <v>30386</v>
      </c>
      <c r="BK71" s="1" t="str">
        <f>CONCATENATE(TEXT(DiaC[[#This Row],[Hora]],"00"),":",TEXT(DiaC[[#This Row],[Min]],"00"))</f>
        <v>08:06</v>
      </c>
      <c r="BL71" s="1" t="str">
        <f>IFERROR(VLOOKUP(DiaC[[#This Row],[CONCATENA]],Dades[[#All],[Columna1]:[LAT]],3,FALSE),"")</f>
        <v/>
      </c>
      <c r="BM71" s="1" t="str">
        <f>IFERROR(10^(DiaC[[#This Row],[LAT]]/10),"")</f>
        <v/>
      </c>
      <c r="BO71" s="2">
        <f>Resultats!C$37</f>
        <v>30</v>
      </c>
      <c r="BP71" s="2">
        <f>Resultats!E$37</f>
        <v>3</v>
      </c>
      <c r="BQ71" s="2">
        <v>22</v>
      </c>
      <c r="BR71" s="2">
        <v>6</v>
      </c>
      <c r="BS71" s="2" t="str">
        <f>CONCATENATE(VespreC[[#This Row],[Dia]],VespreC[[#This Row],[Mes]],VespreC[[#This Row],[Hora]],VespreC[[#This Row],[Min]])</f>
        <v>303226</v>
      </c>
      <c r="BT71" s="2" t="str">
        <f>CONCATENATE(TEXT(VespreC[[#This Row],[Hora]],"00"),":",TEXT(VespreC[[#This Row],[Min]],"00"))</f>
        <v>22:06</v>
      </c>
      <c r="BU71" s="2" t="str">
        <f>IFERROR(VLOOKUP(VespreC[[#This Row],[CONCATENA]],Dades[[#All],[Columna1]:[LAT]],3,FALSE),"")</f>
        <v/>
      </c>
      <c r="BV71" s="4" t="str">
        <f>IFERROR(10^(VespreC[[#This Row],[LAT]]/10),"")</f>
        <v/>
      </c>
      <c r="BX71" s="4">
        <f>Resultats!C$37</f>
        <v>30</v>
      </c>
      <c r="BY71" s="12">
        <f>Resultats!E$37</f>
        <v>3</v>
      </c>
      <c r="BZ71" s="3">
        <v>0</v>
      </c>
      <c r="CA71" s="4">
        <v>6</v>
      </c>
      <c r="CB71" s="4" t="str">
        <f>CONCATENATE(NitC[[#This Row],[Dia]],NitC[[#This Row],[Mes]],NitC[[#This Row],[Hora]],NitC[[#This Row],[Min]])</f>
        <v>30306</v>
      </c>
      <c r="CC71" s="4" t="str">
        <f>CONCATENATE(TEXT(NitC[[#This Row],[Hora]],"00"),":",TEXT(NitC[[#This Row],[Min]],"00"))</f>
        <v>00:06</v>
      </c>
      <c r="CD71" s="12" t="str">
        <f>IFERROR(VLOOKUP(NitC[[#This Row],[CONCATENA]],Dades[[#All],[Columna1]:[LAT]],3,FALSE),"")</f>
        <v/>
      </c>
      <c r="CE71" s="12" t="str">
        <f>IFERROR(10^(NitC[[#This Row],[LAT]]/10),"")</f>
        <v/>
      </c>
    </row>
    <row r="72" spans="4:83" x14ac:dyDescent="0.35">
      <c r="D72" s="1">
        <f>Resultats!C$7</f>
        <v>30</v>
      </c>
      <c r="E72" s="1">
        <f>Resultats!E$7</f>
        <v>3</v>
      </c>
      <c r="F72" s="1">
        <v>8</v>
      </c>
      <c r="G72" s="1">
        <v>7</v>
      </c>
      <c r="H72" s="1" t="str">
        <f>CONCATENATE(DiaA[[#This Row],[Dia]],DiaA[[#This Row],[Mes]],DiaA[[#This Row],[Hora]],DiaA[[#This Row],[Min]])</f>
        <v>30387</v>
      </c>
      <c r="I72" s="1" t="str">
        <f>CONCATENATE(TEXT(DiaA[[#This Row],[Hora]],"00"),":",TEXT(DiaA[[#This Row],[Min]],"00"))</f>
        <v>08:07</v>
      </c>
      <c r="J72" s="1" t="str">
        <f>IFERROR(VLOOKUP(DiaA[[#This Row],[CONCATENA]],Dades[[#All],[Columna1]:[LAT]],3,FALSE),"")</f>
        <v/>
      </c>
      <c r="K72" s="1" t="str">
        <f>IFERROR(10^(DiaA[[#This Row],[LAT]]/10),"")</f>
        <v/>
      </c>
      <c r="M72" s="2">
        <f>Resultats!C$7</f>
        <v>30</v>
      </c>
      <c r="N72" s="2">
        <f>Resultats!E$7</f>
        <v>3</v>
      </c>
      <c r="O72" s="2">
        <v>22</v>
      </c>
      <c r="P72" s="2">
        <v>7</v>
      </c>
      <c r="Q72" s="2" t="str">
        <f>CONCATENATE(VespreA[[#This Row],[Dia]],VespreA[[#This Row],[Mes]],VespreA[[#This Row],[Hora]],VespreA[[#This Row],[Min]])</f>
        <v>303227</v>
      </c>
      <c r="R72" s="2" t="str">
        <f>CONCATENATE(TEXT(VespreA[[#This Row],[Hora]],"00"),":",TEXT(VespreA[[#This Row],[Min]],"00"))</f>
        <v>22:07</v>
      </c>
      <c r="S72" s="2" t="str">
        <f>IFERROR(VLOOKUP(VespreA[[#This Row],[CONCATENA]],Dades[[#All],[Columna1]:[LAT]],3,FALSE),"")</f>
        <v/>
      </c>
      <c r="T72" s="4" t="str">
        <f>IFERROR(10^(VespreA[[#This Row],[LAT]]/10),"")</f>
        <v/>
      </c>
      <c r="V72" s="4">
        <f>Resultats!C$7</f>
        <v>30</v>
      </c>
      <c r="W72" s="12">
        <f>Resultats!E$7</f>
        <v>3</v>
      </c>
      <c r="X72" s="3">
        <v>0</v>
      </c>
      <c r="Y72" s="4">
        <v>7</v>
      </c>
      <c r="Z72" s="4" t="str">
        <f>CONCATENATE(NitA[[#This Row],[Dia]],NitA[[#This Row],[Mes]],NitA[[#This Row],[Hora]],NitA[[#This Row],[Min]])</f>
        <v>30307</v>
      </c>
      <c r="AA72" s="4" t="str">
        <f>CONCATENATE(TEXT(NitA[[#This Row],[Hora]],"00"),":",TEXT(NitA[[#This Row],[Min]],"00"))</f>
        <v>00:07</v>
      </c>
      <c r="AB72" s="12" t="str">
        <f>IFERROR(VLOOKUP(NitA[[#This Row],[CONCATENA]],Dades[[#All],[Columna1]:[LAT]],3,FALSE),"")</f>
        <v/>
      </c>
      <c r="AC72" s="12" t="str">
        <f>IFERROR(10^(NitA[[#This Row],[LAT]]/10),"")</f>
        <v/>
      </c>
      <c r="AE72" s="1">
        <f>Resultats!C$22</f>
        <v>30</v>
      </c>
      <c r="AF72" s="1">
        <f>Resultats!E$22</f>
        <v>3</v>
      </c>
      <c r="AG72" s="1">
        <v>8</v>
      </c>
      <c r="AH72" s="1">
        <v>7</v>
      </c>
      <c r="AI72" s="1" t="str">
        <f>CONCATENATE(DiaB[[#This Row],[Dia]],DiaB[[#This Row],[Mes]],DiaB[[#This Row],[Hora]],DiaB[[#This Row],[Min]])</f>
        <v>30387</v>
      </c>
      <c r="AJ72" s="1" t="str">
        <f>CONCATENATE(TEXT(DiaB[[#This Row],[Hora]],"00"),":",TEXT(DiaB[[#This Row],[Min]],"00"))</f>
        <v>08:07</v>
      </c>
      <c r="AK72" s="1" t="str">
        <f>IFERROR(VLOOKUP(DiaB[[#This Row],[CONCATENA]],Dades[[#All],[Columna1]:[LAT]],3,FALSE),"")</f>
        <v/>
      </c>
      <c r="AL72" s="1" t="str">
        <f>IFERROR(10^(DiaB[[#This Row],[LAT]]/10),"")</f>
        <v/>
      </c>
      <c r="AN72" s="2">
        <f>Resultats!C$22</f>
        <v>30</v>
      </c>
      <c r="AO72" s="2">
        <f>Resultats!E$22</f>
        <v>3</v>
      </c>
      <c r="AP72" s="2">
        <v>22</v>
      </c>
      <c r="AQ72" s="2">
        <v>7</v>
      </c>
      <c r="AR72" s="2" t="str">
        <f>CONCATENATE(VespreB[[#This Row],[Dia]],VespreB[[#This Row],[Mes]],VespreB[[#This Row],[Hora]],VespreB[[#This Row],[Min]])</f>
        <v>303227</v>
      </c>
      <c r="AS72" s="2" t="str">
        <f>CONCATENATE(TEXT(VespreB[[#This Row],[Hora]],"00"),":",TEXT(VespreB[[#This Row],[Min]],"00"))</f>
        <v>22:07</v>
      </c>
      <c r="AT72" s="2" t="str">
        <f>IFERROR(VLOOKUP(VespreB[[#This Row],[CONCATENA]],Dades[[#All],[Columna1]:[LAT]],3,FALSE),"")</f>
        <v/>
      </c>
      <c r="AU72" s="4" t="str">
        <f>IFERROR(10^(VespreB[[#This Row],[LAT]]/10),"")</f>
        <v/>
      </c>
      <c r="AW72" s="4">
        <f>Resultats!C$22</f>
        <v>30</v>
      </c>
      <c r="AX72" s="12">
        <f>Resultats!E$22</f>
        <v>3</v>
      </c>
      <c r="AY72" s="3">
        <v>0</v>
      </c>
      <c r="AZ72" s="4">
        <v>7</v>
      </c>
      <c r="BA72" s="4" t="str">
        <f>CONCATENATE(NitB[[#This Row],[Dia]],NitB[[#This Row],[Mes]],NitB[[#This Row],[Hora]],NitB[[#This Row],[Min]])</f>
        <v>30307</v>
      </c>
      <c r="BB72" s="4" t="str">
        <f>CONCATENATE(TEXT(NitB[[#This Row],[Hora]],"00"),":",TEXT(NitB[[#This Row],[Min]],"00"))</f>
        <v>00:07</v>
      </c>
      <c r="BC72" s="12" t="str">
        <f>IFERROR(VLOOKUP(NitB[[#This Row],[CONCATENA]],Dades[[#All],[Columna1]:[LAT]],3,FALSE),"")</f>
        <v/>
      </c>
      <c r="BD72" s="12" t="str">
        <f>IFERROR(10^(NitB[[#This Row],[LAT]]/10),"")</f>
        <v/>
      </c>
      <c r="BF72" s="1">
        <f>Resultats!C$37</f>
        <v>30</v>
      </c>
      <c r="BG72" s="1">
        <f>Resultats!E$37</f>
        <v>3</v>
      </c>
      <c r="BH72" s="1">
        <v>8</v>
      </c>
      <c r="BI72" s="1">
        <v>7</v>
      </c>
      <c r="BJ72" s="1" t="str">
        <f>CONCATENATE(DiaC[[#This Row],[Dia]],DiaC[[#This Row],[Mes]],DiaC[[#This Row],[Hora]],DiaC[[#This Row],[Min]])</f>
        <v>30387</v>
      </c>
      <c r="BK72" s="1" t="str">
        <f>CONCATENATE(TEXT(DiaC[[#This Row],[Hora]],"00"),":",TEXT(DiaC[[#This Row],[Min]],"00"))</f>
        <v>08:07</v>
      </c>
      <c r="BL72" s="1" t="str">
        <f>IFERROR(VLOOKUP(DiaC[[#This Row],[CONCATENA]],Dades[[#All],[Columna1]:[LAT]],3,FALSE),"")</f>
        <v/>
      </c>
      <c r="BM72" s="1" t="str">
        <f>IFERROR(10^(DiaC[[#This Row],[LAT]]/10),"")</f>
        <v/>
      </c>
      <c r="BO72" s="2">
        <f>Resultats!C$37</f>
        <v>30</v>
      </c>
      <c r="BP72" s="2">
        <f>Resultats!E$37</f>
        <v>3</v>
      </c>
      <c r="BQ72" s="2">
        <v>22</v>
      </c>
      <c r="BR72" s="2">
        <v>7</v>
      </c>
      <c r="BS72" s="2" t="str">
        <f>CONCATENATE(VespreC[[#This Row],[Dia]],VespreC[[#This Row],[Mes]],VespreC[[#This Row],[Hora]],VespreC[[#This Row],[Min]])</f>
        <v>303227</v>
      </c>
      <c r="BT72" s="2" t="str">
        <f>CONCATENATE(TEXT(VespreC[[#This Row],[Hora]],"00"),":",TEXT(VespreC[[#This Row],[Min]],"00"))</f>
        <v>22:07</v>
      </c>
      <c r="BU72" s="2" t="str">
        <f>IFERROR(VLOOKUP(VespreC[[#This Row],[CONCATENA]],Dades[[#All],[Columna1]:[LAT]],3,FALSE),"")</f>
        <v/>
      </c>
      <c r="BV72" s="4" t="str">
        <f>IFERROR(10^(VespreC[[#This Row],[LAT]]/10),"")</f>
        <v/>
      </c>
      <c r="BX72" s="4">
        <f>Resultats!C$37</f>
        <v>30</v>
      </c>
      <c r="BY72" s="12">
        <f>Resultats!E$37</f>
        <v>3</v>
      </c>
      <c r="BZ72" s="3">
        <v>0</v>
      </c>
      <c r="CA72" s="4">
        <v>7</v>
      </c>
      <c r="CB72" s="4" t="str">
        <f>CONCATENATE(NitC[[#This Row],[Dia]],NitC[[#This Row],[Mes]],NitC[[#This Row],[Hora]],NitC[[#This Row],[Min]])</f>
        <v>30307</v>
      </c>
      <c r="CC72" s="4" t="str">
        <f>CONCATENATE(TEXT(NitC[[#This Row],[Hora]],"00"),":",TEXT(NitC[[#This Row],[Min]],"00"))</f>
        <v>00:07</v>
      </c>
      <c r="CD72" s="12" t="str">
        <f>IFERROR(VLOOKUP(NitC[[#This Row],[CONCATENA]],Dades[[#All],[Columna1]:[LAT]],3,FALSE),"")</f>
        <v/>
      </c>
      <c r="CE72" s="12" t="str">
        <f>IFERROR(10^(NitC[[#This Row],[LAT]]/10),"")</f>
        <v/>
      </c>
    </row>
    <row r="73" spans="4:83" x14ac:dyDescent="0.35">
      <c r="D73" s="1">
        <f>Resultats!C$7</f>
        <v>30</v>
      </c>
      <c r="E73" s="1">
        <f>Resultats!E$7</f>
        <v>3</v>
      </c>
      <c r="F73" s="1">
        <v>8</v>
      </c>
      <c r="G73" s="1">
        <v>8</v>
      </c>
      <c r="H73" s="1" t="str">
        <f>CONCATENATE(DiaA[[#This Row],[Dia]],DiaA[[#This Row],[Mes]],DiaA[[#This Row],[Hora]],DiaA[[#This Row],[Min]])</f>
        <v>30388</v>
      </c>
      <c r="I73" s="1" t="str">
        <f>CONCATENATE(TEXT(DiaA[[#This Row],[Hora]],"00"),":",TEXT(DiaA[[#This Row],[Min]],"00"))</f>
        <v>08:08</v>
      </c>
      <c r="J73" s="1" t="str">
        <f>IFERROR(VLOOKUP(DiaA[[#This Row],[CONCATENA]],Dades[[#All],[Columna1]:[LAT]],3,FALSE),"")</f>
        <v/>
      </c>
      <c r="K73" s="1" t="str">
        <f>IFERROR(10^(DiaA[[#This Row],[LAT]]/10),"")</f>
        <v/>
      </c>
      <c r="M73" s="2">
        <f>Resultats!C$7</f>
        <v>30</v>
      </c>
      <c r="N73" s="2">
        <f>Resultats!E$7</f>
        <v>3</v>
      </c>
      <c r="O73" s="2">
        <v>22</v>
      </c>
      <c r="P73" s="2">
        <v>8</v>
      </c>
      <c r="Q73" s="2" t="str">
        <f>CONCATENATE(VespreA[[#This Row],[Dia]],VespreA[[#This Row],[Mes]],VespreA[[#This Row],[Hora]],VespreA[[#This Row],[Min]])</f>
        <v>303228</v>
      </c>
      <c r="R73" s="2" t="str">
        <f>CONCATENATE(TEXT(VespreA[[#This Row],[Hora]],"00"),":",TEXT(VespreA[[#This Row],[Min]],"00"))</f>
        <v>22:08</v>
      </c>
      <c r="S73" s="2" t="str">
        <f>IFERROR(VLOOKUP(VespreA[[#This Row],[CONCATENA]],Dades[[#All],[Columna1]:[LAT]],3,FALSE),"")</f>
        <v/>
      </c>
      <c r="T73" s="4" t="str">
        <f>IFERROR(10^(VespreA[[#This Row],[LAT]]/10),"")</f>
        <v/>
      </c>
      <c r="V73" s="4">
        <f>Resultats!C$7</f>
        <v>30</v>
      </c>
      <c r="W73" s="12">
        <f>Resultats!E$7</f>
        <v>3</v>
      </c>
      <c r="X73" s="3">
        <v>0</v>
      </c>
      <c r="Y73" s="4">
        <v>8</v>
      </c>
      <c r="Z73" s="4" t="str">
        <f>CONCATENATE(NitA[[#This Row],[Dia]],NitA[[#This Row],[Mes]],NitA[[#This Row],[Hora]],NitA[[#This Row],[Min]])</f>
        <v>30308</v>
      </c>
      <c r="AA73" s="4" t="str">
        <f>CONCATENATE(TEXT(NitA[[#This Row],[Hora]],"00"),":",TEXT(NitA[[#This Row],[Min]],"00"))</f>
        <v>00:08</v>
      </c>
      <c r="AB73" s="12" t="str">
        <f>IFERROR(VLOOKUP(NitA[[#This Row],[CONCATENA]],Dades[[#All],[Columna1]:[LAT]],3,FALSE),"")</f>
        <v/>
      </c>
      <c r="AC73" s="12" t="str">
        <f>IFERROR(10^(NitA[[#This Row],[LAT]]/10),"")</f>
        <v/>
      </c>
      <c r="AE73" s="1">
        <f>Resultats!C$22</f>
        <v>30</v>
      </c>
      <c r="AF73" s="1">
        <f>Resultats!E$22</f>
        <v>3</v>
      </c>
      <c r="AG73" s="1">
        <v>8</v>
      </c>
      <c r="AH73" s="1">
        <v>8</v>
      </c>
      <c r="AI73" s="1" t="str">
        <f>CONCATENATE(DiaB[[#This Row],[Dia]],DiaB[[#This Row],[Mes]],DiaB[[#This Row],[Hora]],DiaB[[#This Row],[Min]])</f>
        <v>30388</v>
      </c>
      <c r="AJ73" s="1" t="str">
        <f>CONCATENATE(TEXT(DiaB[[#This Row],[Hora]],"00"),":",TEXT(DiaB[[#This Row],[Min]],"00"))</f>
        <v>08:08</v>
      </c>
      <c r="AK73" s="1" t="str">
        <f>IFERROR(VLOOKUP(DiaB[[#This Row],[CONCATENA]],Dades[[#All],[Columna1]:[LAT]],3,FALSE),"")</f>
        <v/>
      </c>
      <c r="AL73" s="1" t="str">
        <f>IFERROR(10^(DiaB[[#This Row],[LAT]]/10),"")</f>
        <v/>
      </c>
      <c r="AN73" s="2">
        <f>Resultats!C$22</f>
        <v>30</v>
      </c>
      <c r="AO73" s="2">
        <f>Resultats!E$22</f>
        <v>3</v>
      </c>
      <c r="AP73" s="2">
        <v>22</v>
      </c>
      <c r="AQ73" s="2">
        <v>8</v>
      </c>
      <c r="AR73" s="2" t="str">
        <f>CONCATENATE(VespreB[[#This Row],[Dia]],VespreB[[#This Row],[Mes]],VespreB[[#This Row],[Hora]],VespreB[[#This Row],[Min]])</f>
        <v>303228</v>
      </c>
      <c r="AS73" s="2" t="str">
        <f>CONCATENATE(TEXT(VespreB[[#This Row],[Hora]],"00"),":",TEXT(VespreB[[#This Row],[Min]],"00"))</f>
        <v>22:08</v>
      </c>
      <c r="AT73" s="2" t="str">
        <f>IFERROR(VLOOKUP(VespreB[[#This Row],[CONCATENA]],Dades[[#All],[Columna1]:[LAT]],3,FALSE),"")</f>
        <v/>
      </c>
      <c r="AU73" s="4" t="str">
        <f>IFERROR(10^(VespreB[[#This Row],[LAT]]/10),"")</f>
        <v/>
      </c>
      <c r="AW73" s="4">
        <f>Resultats!C$22</f>
        <v>30</v>
      </c>
      <c r="AX73" s="12">
        <f>Resultats!E$22</f>
        <v>3</v>
      </c>
      <c r="AY73" s="3">
        <v>0</v>
      </c>
      <c r="AZ73" s="4">
        <v>8</v>
      </c>
      <c r="BA73" s="4" t="str">
        <f>CONCATENATE(NitB[[#This Row],[Dia]],NitB[[#This Row],[Mes]],NitB[[#This Row],[Hora]],NitB[[#This Row],[Min]])</f>
        <v>30308</v>
      </c>
      <c r="BB73" s="4" t="str">
        <f>CONCATENATE(TEXT(NitB[[#This Row],[Hora]],"00"),":",TEXT(NitB[[#This Row],[Min]],"00"))</f>
        <v>00:08</v>
      </c>
      <c r="BC73" s="12" t="str">
        <f>IFERROR(VLOOKUP(NitB[[#This Row],[CONCATENA]],Dades[[#All],[Columna1]:[LAT]],3,FALSE),"")</f>
        <v/>
      </c>
      <c r="BD73" s="12" t="str">
        <f>IFERROR(10^(NitB[[#This Row],[LAT]]/10),"")</f>
        <v/>
      </c>
      <c r="BF73" s="1">
        <f>Resultats!C$37</f>
        <v>30</v>
      </c>
      <c r="BG73" s="1">
        <f>Resultats!E$37</f>
        <v>3</v>
      </c>
      <c r="BH73" s="1">
        <v>8</v>
      </c>
      <c r="BI73" s="1">
        <v>8</v>
      </c>
      <c r="BJ73" s="1" t="str">
        <f>CONCATENATE(DiaC[[#This Row],[Dia]],DiaC[[#This Row],[Mes]],DiaC[[#This Row],[Hora]],DiaC[[#This Row],[Min]])</f>
        <v>30388</v>
      </c>
      <c r="BK73" s="1" t="str">
        <f>CONCATENATE(TEXT(DiaC[[#This Row],[Hora]],"00"),":",TEXT(DiaC[[#This Row],[Min]],"00"))</f>
        <v>08:08</v>
      </c>
      <c r="BL73" s="1" t="str">
        <f>IFERROR(VLOOKUP(DiaC[[#This Row],[CONCATENA]],Dades[[#All],[Columna1]:[LAT]],3,FALSE),"")</f>
        <v/>
      </c>
      <c r="BM73" s="1" t="str">
        <f>IFERROR(10^(DiaC[[#This Row],[LAT]]/10),"")</f>
        <v/>
      </c>
      <c r="BO73" s="2">
        <f>Resultats!C$37</f>
        <v>30</v>
      </c>
      <c r="BP73" s="2">
        <f>Resultats!E$37</f>
        <v>3</v>
      </c>
      <c r="BQ73" s="2">
        <v>22</v>
      </c>
      <c r="BR73" s="2">
        <v>8</v>
      </c>
      <c r="BS73" s="2" t="str">
        <f>CONCATENATE(VespreC[[#This Row],[Dia]],VespreC[[#This Row],[Mes]],VespreC[[#This Row],[Hora]],VespreC[[#This Row],[Min]])</f>
        <v>303228</v>
      </c>
      <c r="BT73" s="2" t="str">
        <f>CONCATENATE(TEXT(VespreC[[#This Row],[Hora]],"00"),":",TEXT(VespreC[[#This Row],[Min]],"00"))</f>
        <v>22:08</v>
      </c>
      <c r="BU73" s="2" t="str">
        <f>IFERROR(VLOOKUP(VespreC[[#This Row],[CONCATENA]],Dades[[#All],[Columna1]:[LAT]],3,FALSE),"")</f>
        <v/>
      </c>
      <c r="BV73" s="4" t="str">
        <f>IFERROR(10^(VespreC[[#This Row],[LAT]]/10),"")</f>
        <v/>
      </c>
      <c r="BX73" s="4">
        <f>Resultats!C$37</f>
        <v>30</v>
      </c>
      <c r="BY73" s="12">
        <f>Resultats!E$37</f>
        <v>3</v>
      </c>
      <c r="BZ73" s="3">
        <v>0</v>
      </c>
      <c r="CA73" s="4">
        <v>8</v>
      </c>
      <c r="CB73" s="4" t="str">
        <f>CONCATENATE(NitC[[#This Row],[Dia]],NitC[[#This Row],[Mes]],NitC[[#This Row],[Hora]],NitC[[#This Row],[Min]])</f>
        <v>30308</v>
      </c>
      <c r="CC73" s="4" t="str">
        <f>CONCATENATE(TEXT(NitC[[#This Row],[Hora]],"00"),":",TEXT(NitC[[#This Row],[Min]],"00"))</f>
        <v>00:08</v>
      </c>
      <c r="CD73" s="12" t="str">
        <f>IFERROR(VLOOKUP(NitC[[#This Row],[CONCATENA]],Dades[[#All],[Columna1]:[LAT]],3,FALSE),"")</f>
        <v/>
      </c>
      <c r="CE73" s="12" t="str">
        <f>IFERROR(10^(NitC[[#This Row],[LAT]]/10),"")</f>
        <v/>
      </c>
    </row>
    <row r="74" spans="4:83" x14ac:dyDescent="0.35">
      <c r="D74" s="1">
        <f>Resultats!C$7</f>
        <v>30</v>
      </c>
      <c r="E74" s="1">
        <f>Resultats!E$7</f>
        <v>3</v>
      </c>
      <c r="F74" s="1">
        <v>8</v>
      </c>
      <c r="G74" s="1">
        <v>9</v>
      </c>
      <c r="H74" s="1" t="str">
        <f>CONCATENATE(DiaA[[#This Row],[Dia]],DiaA[[#This Row],[Mes]],DiaA[[#This Row],[Hora]],DiaA[[#This Row],[Min]])</f>
        <v>30389</v>
      </c>
      <c r="I74" s="1" t="str">
        <f>CONCATENATE(TEXT(DiaA[[#This Row],[Hora]],"00"),":",TEXT(DiaA[[#This Row],[Min]],"00"))</f>
        <v>08:09</v>
      </c>
      <c r="J74" s="1" t="str">
        <f>IFERROR(VLOOKUP(DiaA[[#This Row],[CONCATENA]],Dades[[#All],[Columna1]:[LAT]],3,FALSE),"")</f>
        <v/>
      </c>
      <c r="K74" s="1" t="str">
        <f>IFERROR(10^(DiaA[[#This Row],[LAT]]/10),"")</f>
        <v/>
      </c>
      <c r="M74" s="2">
        <f>Resultats!C$7</f>
        <v>30</v>
      </c>
      <c r="N74" s="2">
        <f>Resultats!E$7</f>
        <v>3</v>
      </c>
      <c r="O74" s="2">
        <v>22</v>
      </c>
      <c r="P74" s="2">
        <v>9</v>
      </c>
      <c r="Q74" s="2" t="str">
        <f>CONCATENATE(VespreA[[#This Row],[Dia]],VespreA[[#This Row],[Mes]],VespreA[[#This Row],[Hora]],VespreA[[#This Row],[Min]])</f>
        <v>303229</v>
      </c>
      <c r="R74" s="2" t="str">
        <f>CONCATENATE(TEXT(VespreA[[#This Row],[Hora]],"00"),":",TEXT(VespreA[[#This Row],[Min]],"00"))</f>
        <v>22:09</v>
      </c>
      <c r="S74" s="2" t="str">
        <f>IFERROR(VLOOKUP(VespreA[[#This Row],[CONCATENA]],Dades[[#All],[Columna1]:[LAT]],3,FALSE),"")</f>
        <v/>
      </c>
      <c r="T74" s="4" t="str">
        <f>IFERROR(10^(VespreA[[#This Row],[LAT]]/10),"")</f>
        <v/>
      </c>
      <c r="V74" s="4">
        <f>Resultats!C$7</f>
        <v>30</v>
      </c>
      <c r="W74" s="12">
        <f>Resultats!E$7</f>
        <v>3</v>
      </c>
      <c r="X74" s="3">
        <v>0</v>
      </c>
      <c r="Y74" s="4">
        <v>9</v>
      </c>
      <c r="Z74" s="4" t="str">
        <f>CONCATENATE(NitA[[#This Row],[Dia]],NitA[[#This Row],[Mes]],NitA[[#This Row],[Hora]],NitA[[#This Row],[Min]])</f>
        <v>30309</v>
      </c>
      <c r="AA74" s="4" t="str">
        <f>CONCATENATE(TEXT(NitA[[#This Row],[Hora]],"00"),":",TEXT(NitA[[#This Row],[Min]],"00"))</f>
        <v>00:09</v>
      </c>
      <c r="AB74" s="12" t="str">
        <f>IFERROR(VLOOKUP(NitA[[#This Row],[CONCATENA]],Dades[[#All],[Columna1]:[LAT]],3,FALSE),"")</f>
        <v/>
      </c>
      <c r="AC74" s="12" t="str">
        <f>IFERROR(10^(NitA[[#This Row],[LAT]]/10),"")</f>
        <v/>
      </c>
      <c r="AE74" s="1">
        <f>Resultats!C$22</f>
        <v>30</v>
      </c>
      <c r="AF74" s="1">
        <f>Resultats!E$22</f>
        <v>3</v>
      </c>
      <c r="AG74" s="1">
        <v>8</v>
      </c>
      <c r="AH74" s="1">
        <v>9</v>
      </c>
      <c r="AI74" s="1" t="str">
        <f>CONCATENATE(DiaB[[#This Row],[Dia]],DiaB[[#This Row],[Mes]],DiaB[[#This Row],[Hora]],DiaB[[#This Row],[Min]])</f>
        <v>30389</v>
      </c>
      <c r="AJ74" s="1" t="str">
        <f>CONCATENATE(TEXT(DiaB[[#This Row],[Hora]],"00"),":",TEXT(DiaB[[#This Row],[Min]],"00"))</f>
        <v>08:09</v>
      </c>
      <c r="AK74" s="1" t="str">
        <f>IFERROR(VLOOKUP(DiaB[[#This Row],[CONCATENA]],Dades[[#All],[Columna1]:[LAT]],3,FALSE),"")</f>
        <v/>
      </c>
      <c r="AL74" s="1" t="str">
        <f>IFERROR(10^(DiaB[[#This Row],[LAT]]/10),"")</f>
        <v/>
      </c>
      <c r="AN74" s="2">
        <f>Resultats!C$22</f>
        <v>30</v>
      </c>
      <c r="AO74" s="2">
        <f>Resultats!E$22</f>
        <v>3</v>
      </c>
      <c r="AP74" s="2">
        <v>22</v>
      </c>
      <c r="AQ74" s="2">
        <v>9</v>
      </c>
      <c r="AR74" s="2" t="str">
        <f>CONCATENATE(VespreB[[#This Row],[Dia]],VespreB[[#This Row],[Mes]],VespreB[[#This Row],[Hora]],VespreB[[#This Row],[Min]])</f>
        <v>303229</v>
      </c>
      <c r="AS74" s="2" t="str">
        <f>CONCATENATE(TEXT(VespreB[[#This Row],[Hora]],"00"),":",TEXT(VespreB[[#This Row],[Min]],"00"))</f>
        <v>22:09</v>
      </c>
      <c r="AT74" s="2" t="str">
        <f>IFERROR(VLOOKUP(VespreB[[#This Row],[CONCATENA]],Dades[[#All],[Columna1]:[LAT]],3,FALSE),"")</f>
        <v/>
      </c>
      <c r="AU74" s="4" t="str">
        <f>IFERROR(10^(VespreB[[#This Row],[LAT]]/10),"")</f>
        <v/>
      </c>
      <c r="AW74" s="4">
        <f>Resultats!C$22</f>
        <v>30</v>
      </c>
      <c r="AX74" s="12">
        <f>Resultats!E$22</f>
        <v>3</v>
      </c>
      <c r="AY74" s="3">
        <v>0</v>
      </c>
      <c r="AZ74" s="4">
        <v>9</v>
      </c>
      <c r="BA74" s="4" t="str">
        <f>CONCATENATE(NitB[[#This Row],[Dia]],NitB[[#This Row],[Mes]],NitB[[#This Row],[Hora]],NitB[[#This Row],[Min]])</f>
        <v>30309</v>
      </c>
      <c r="BB74" s="4" t="str">
        <f>CONCATENATE(TEXT(NitB[[#This Row],[Hora]],"00"),":",TEXT(NitB[[#This Row],[Min]],"00"))</f>
        <v>00:09</v>
      </c>
      <c r="BC74" s="12" t="str">
        <f>IFERROR(VLOOKUP(NitB[[#This Row],[CONCATENA]],Dades[[#All],[Columna1]:[LAT]],3,FALSE),"")</f>
        <v/>
      </c>
      <c r="BD74" s="12" t="str">
        <f>IFERROR(10^(NitB[[#This Row],[LAT]]/10),"")</f>
        <v/>
      </c>
      <c r="BF74" s="1">
        <f>Resultats!C$37</f>
        <v>30</v>
      </c>
      <c r="BG74" s="1">
        <f>Resultats!E$37</f>
        <v>3</v>
      </c>
      <c r="BH74" s="1">
        <v>8</v>
      </c>
      <c r="BI74" s="1">
        <v>9</v>
      </c>
      <c r="BJ74" s="1" t="str">
        <f>CONCATENATE(DiaC[[#This Row],[Dia]],DiaC[[#This Row],[Mes]],DiaC[[#This Row],[Hora]],DiaC[[#This Row],[Min]])</f>
        <v>30389</v>
      </c>
      <c r="BK74" s="1" t="str">
        <f>CONCATENATE(TEXT(DiaC[[#This Row],[Hora]],"00"),":",TEXT(DiaC[[#This Row],[Min]],"00"))</f>
        <v>08:09</v>
      </c>
      <c r="BL74" s="1" t="str">
        <f>IFERROR(VLOOKUP(DiaC[[#This Row],[CONCATENA]],Dades[[#All],[Columna1]:[LAT]],3,FALSE),"")</f>
        <v/>
      </c>
      <c r="BM74" s="1" t="str">
        <f>IFERROR(10^(DiaC[[#This Row],[LAT]]/10),"")</f>
        <v/>
      </c>
      <c r="BO74" s="2">
        <f>Resultats!C$37</f>
        <v>30</v>
      </c>
      <c r="BP74" s="2">
        <f>Resultats!E$37</f>
        <v>3</v>
      </c>
      <c r="BQ74" s="2">
        <v>22</v>
      </c>
      <c r="BR74" s="2">
        <v>9</v>
      </c>
      <c r="BS74" s="2" t="str">
        <f>CONCATENATE(VespreC[[#This Row],[Dia]],VespreC[[#This Row],[Mes]],VespreC[[#This Row],[Hora]],VespreC[[#This Row],[Min]])</f>
        <v>303229</v>
      </c>
      <c r="BT74" s="2" t="str">
        <f>CONCATENATE(TEXT(VespreC[[#This Row],[Hora]],"00"),":",TEXT(VespreC[[#This Row],[Min]],"00"))</f>
        <v>22:09</v>
      </c>
      <c r="BU74" s="2" t="str">
        <f>IFERROR(VLOOKUP(VespreC[[#This Row],[CONCATENA]],Dades[[#All],[Columna1]:[LAT]],3,FALSE),"")</f>
        <v/>
      </c>
      <c r="BV74" s="4" t="str">
        <f>IFERROR(10^(VespreC[[#This Row],[LAT]]/10),"")</f>
        <v/>
      </c>
      <c r="BX74" s="4">
        <f>Resultats!C$37</f>
        <v>30</v>
      </c>
      <c r="BY74" s="12">
        <f>Resultats!E$37</f>
        <v>3</v>
      </c>
      <c r="BZ74" s="3">
        <v>0</v>
      </c>
      <c r="CA74" s="4">
        <v>9</v>
      </c>
      <c r="CB74" s="4" t="str">
        <f>CONCATENATE(NitC[[#This Row],[Dia]],NitC[[#This Row],[Mes]],NitC[[#This Row],[Hora]],NitC[[#This Row],[Min]])</f>
        <v>30309</v>
      </c>
      <c r="CC74" s="4" t="str">
        <f>CONCATENATE(TEXT(NitC[[#This Row],[Hora]],"00"),":",TEXT(NitC[[#This Row],[Min]],"00"))</f>
        <v>00:09</v>
      </c>
      <c r="CD74" s="12" t="str">
        <f>IFERROR(VLOOKUP(NitC[[#This Row],[CONCATENA]],Dades[[#All],[Columna1]:[LAT]],3,FALSE),"")</f>
        <v/>
      </c>
      <c r="CE74" s="12" t="str">
        <f>IFERROR(10^(NitC[[#This Row],[LAT]]/10),"")</f>
        <v/>
      </c>
    </row>
    <row r="75" spans="4:83" x14ac:dyDescent="0.35">
      <c r="D75" s="1">
        <f>Resultats!C$7</f>
        <v>30</v>
      </c>
      <c r="E75" s="1">
        <f>Resultats!E$7</f>
        <v>3</v>
      </c>
      <c r="F75" s="1">
        <v>8</v>
      </c>
      <c r="G75" s="1">
        <v>10</v>
      </c>
      <c r="H75" s="1" t="str">
        <f>CONCATENATE(DiaA[[#This Row],[Dia]],DiaA[[#This Row],[Mes]],DiaA[[#This Row],[Hora]],DiaA[[#This Row],[Min]])</f>
        <v>303810</v>
      </c>
      <c r="I75" s="1" t="str">
        <f>CONCATENATE(TEXT(DiaA[[#This Row],[Hora]],"00"),":",TEXT(DiaA[[#This Row],[Min]],"00"))</f>
        <v>08:10</v>
      </c>
      <c r="J75" s="1" t="str">
        <f>IFERROR(VLOOKUP(DiaA[[#This Row],[CONCATENA]],Dades[[#All],[Columna1]:[LAT]],3,FALSE),"")</f>
        <v/>
      </c>
      <c r="K75" s="1" t="str">
        <f>IFERROR(10^(DiaA[[#This Row],[LAT]]/10),"")</f>
        <v/>
      </c>
      <c r="M75" s="2">
        <f>Resultats!C$7</f>
        <v>30</v>
      </c>
      <c r="N75" s="2">
        <f>Resultats!E$7</f>
        <v>3</v>
      </c>
      <c r="O75" s="2">
        <v>22</v>
      </c>
      <c r="P75" s="2">
        <v>10</v>
      </c>
      <c r="Q75" s="2" t="str">
        <f>CONCATENATE(VespreA[[#This Row],[Dia]],VespreA[[#This Row],[Mes]],VespreA[[#This Row],[Hora]],VespreA[[#This Row],[Min]])</f>
        <v>3032210</v>
      </c>
      <c r="R75" s="2" t="str">
        <f>CONCATENATE(TEXT(VespreA[[#This Row],[Hora]],"00"),":",TEXT(VespreA[[#This Row],[Min]],"00"))</f>
        <v>22:10</v>
      </c>
      <c r="S75" s="2" t="str">
        <f>IFERROR(VLOOKUP(VespreA[[#This Row],[CONCATENA]],Dades[[#All],[Columna1]:[LAT]],3,FALSE),"")</f>
        <v/>
      </c>
      <c r="T75" s="4" t="str">
        <f>IFERROR(10^(VespreA[[#This Row],[LAT]]/10),"")</f>
        <v/>
      </c>
      <c r="V75" s="4">
        <f>Resultats!C$7</f>
        <v>30</v>
      </c>
      <c r="W75" s="12">
        <f>Resultats!E$7</f>
        <v>3</v>
      </c>
      <c r="X75" s="3">
        <v>0</v>
      </c>
      <c r="Y75" s="4">
        <v>10</v>
      </c>
      <c r="Z75" s="4" t="str">
        <f>CONCATENATE(NitA[[#This Row],[Dia]],NitA[[#This Row],[Mes]],NitA[[#This Row],[Hora]],NitA[[#This Row],[Min]])</f>
        <v>303010</v>
      </c>
      <c r="AA75" s="4" t="str">
        <f>CONCATENATE(TEXT(NitA[[#This Row],[Hora]],"00"),":",TEXT(NitA[[#This Row],[Min]],"00"))</f>
        <v>00:10</v>
      </c>
      <c r="AB75" s="12" t="str">
        <f>IFERROR(VLOOKUP(NitA[[#This Row],[CONCATENA]],Dades[[#All],[Columna1]:[LAT]],3,FALSE),"")</f>
        <v/>
      </c>
      <c r="AC75" s="12" t="str">
        <f>IFERROR(10^(NitA[[#This Row],[LAT]]/10),"")</f>
        <v/>
      </c>
      <c r="AE75" s="1">
        <f>Resultats!C$22</f>
        <v>30</v>
      </c>
      <c r="AF75" s="1">
        <f>Resultats!E$22</f>
        <v>3</v>
      </c>
      <c r="AG75" s="1">
        <v>8</v>
      </c>
      <c r="AH75" s="1">
        <v>10</v>
      </c>
      <c r="AI75" s="1" t="str">
        <f>CONCATENATE(DiaB[[#This Row],[Dia]],DiaB[[#This Row],[Mes]],DiaB[[#This Row],[Hora]],DiaB[[#This Row],[Min]])</f>
        <v>303810</v>
      </c>
      <c r="AJ75" s="1" t="str">
        <f>CONCATENATE(TEXT(DiaB[[#This Row],[Hora]],"00"),":",TEXT(DiaB[[#This Row],[Min]],"00"))</f>
        <v>08:10</v>
      </c>
      <c r="AK75" s="1" t="str">
        <f>IFERROR(VLOOKUP(DiaB[[#This Row],[CONCATENA]],Dades[[#All],[Columna1]:[LAT]],3,FALSE),"")</f>
        <v/>
      </c>
      <c r="AL75" s="1" t="str">
        <f>IFERROR(10^(DiaB[[#This Row],[LAT]]/10),"")</f>
        <v/>
      </c>
      <c r="AN75" s="2">
        <f>Resultats!C$22</f>
        <v>30</v>
      </c>
      <c r="AO75" s="2">
        <f>Resultats!E$22</f>
        <v>3</v>
      </c>
      <c r="AP75" s="2">
        <v>22</v>
      </c>
      <c r="AQ75" s="2">
        <v>10</v>
      </c>
      <c r="AR75" s="2" t="str">
        <f>CONCATENATE(VespreB[[#This Row],[Dia]],VespreB[[#This Row],[Mes]],VespreB[[#This Row],[Hora]],VespreB[[#This Row],[Min]])</f>
        <v>3032210</v>
      </c>
      <c r="AS75" s="2" t="str">
        <f>CONCATENATE(TEXT(VespreB[[#This Row],[Hora]],"00"),":",TEXT(VespreB[[#This Row],[Min]],"00"))</f>
        <v>22:10</v>
      </c>
      <c r="AT75" s="2" t="str">
        <f>IFERROR(VLOOKUP(VespreB[[#This Row],[CONCATENA]],Dades[[#All],[Columna1]:[LAT]],3,FALSE),"")</f>
        <v/>
      </c>
      <c r="AU75" s="4" t="str">
        <f>IFERROR(10^(VespreB[[#This Row],[LAT]]/10),"")</f>
        <v/>
      </c>
      <c r="AW75" s="4">
        <f>Resultats!C$22</f>
        <v>30</v>
      </c>
      <c r="AX75" s="12">
        <f>Resultats!E$22</f>
        <v>3</v>
      </c>
      <c r="AY75" s="3">
        <v>0</v>
      </c>
      <c r="AZ75" s="4">
        <v>10</v>
      </c>
      <c r="BA75" s="4" t="str">
        <f>CONCATENATE(NitB[[#This Row],[Dia]],NitB[[#This Row],[Mes]],NitB[[#This Row],[Hora]],NitB[[#This Row],[Min]])</f>
        <v>303010</v>
      </c>
      <c r="BB75" s="4" t="str">
        <f>CONCATENATE(TEXT(NitB[[#This Row],[Hora]],"00"),":",TEXT(NitB[[#This Row],[Min]],"00"))</f>
        <v>00:10</v>
      </c>
      <c r="BC75" s="12" t="str">
        <f>IFERROR(VLOOKUP(NitB[[#This Row],[CONCATENA]],Dades[[#All],[Columna1]:[LAT]],3,FALSE),"")</f>
        <v/>
      </c>
      <c r="BD75" s="12" t="str">
        <f>IFERROR(10^(NitB[[#This Row],[LAT]]/10),"")</f>
        <v/>
      </c>
      <c r="BF75" s="1">
        <f>Resultats!C$37</f>
        <v>30</v>
      </c>
      <c r="BG75" s="1">
        <f>Resultats!E$37</f>
        <v>3</v>
      </c>
      <c r="BH75" s="1">
        <v>8</v>
      </c>
      <c r="BI75" s="1">
        <v>10</v>
      </c>
      <c r="BJ75" s="1" t="str">
        <f>CONCATENATE(DiaC[[#This Row],[Dia]],DiaC[[#This Row],[Mes]],DiaC[[#This Row],[Hora]],DiaC[[#This Row],[Min]])</f>
        <v>303810</v>
      </c>
      <c r="BK75" s="1" t="str">
        <f>CONCATENATE(TEXT(DiaC[[#This Row],[Hora]],"00"),":",TEXT(DiaC[[#This Row],[Min]],"00"))</f>
        <v>08:10</v>
      </c>
      <c r="BL75" s="1" t="str">
        <f>IFERROR(VLOOKUP(DiaC[[#This Row],[CONCATENA]],Dades[[#All],[Columna1]:[LAT]],3,FALSE),"")</f>
        <v/>
      </c>
      <c r="BM75" s="1" t="str">
        <f>IFERROR(10^(DiaC[[#This Row],[LAT]]/10),"")</f>
        <v/>
      </c>
      <c r="BO75" s="2">
        <f>Resultats!C$37</f>
        <v>30</v>
      </c>
      <c r="BP75" s="2">
        <f>Resultats!E$37</f>
        <v>3</v>
      </c>
      <c r="BQ75" s="2">
        <v>22</v>
      </c>
      <c r="BR75" s="2">
        <v>10</v>
      </c>
      <c r="BS75" s="2" t="str">
        <f>CONCATENATE(VespreC[[#This Row],[Dia]],VespreC[[#This Row],[Mes]],VespreC[[#This Row],[Hora]],VespreC[[#This Row],[Min]])</f>
        <v>3032210</v>
      </c>
      <c r="BT75" s="2" t="str">
        <f>CONCATENATE(TEXT(VespreC[[#This Row],[Hora]],"00"),":",TEXT(VespreC[[#This Row],[Min]],"00"))</f>
        <v>22:10</v>
      </c>
      <c r="BU75" s="2" t="str">
        <f>IFERROR(VLOOKUP(VespreC[[#This Row],[CONCATENA]],Dades[[#All],[Columna1]:[LAT]],3,FALSE),"")</f>
        <v/>
      </c>
      <c r="BV75" s="4" t="str">
        <f>IFERROR(10^(VespreC[[#This Row],[LAT]]/10),"")</f>
        <v/>
      </c>
      <c r="BX75" s="4">
        <f>Resultats!C$37</f>
        <v>30</v>
      </c>
      <c r="BY75" s="12">
        <f>Resultats!E$37</f>
        <v>3</v>
      </c>
      <c r="BZ75" s="3">
        <v>0</v>
      </c>
      <c r="CA75" s="4">
        <v>10</v>
      </c>
      <c r="CB75" s="4" t="str">
        <f>CONCATENATE(NitC[[#This Row],[Dia]],NitC[[#This Row],[Mes]],NitC[[#This Row],[Hora]],NitC[[#This Row],[Min]])</f>
        <v>303010</v>
      </c>
      <c r="CC75" s="4" t="str">
        <f>CONCATENATE(TEXT(NitC[[#This Row],[Hora]],"00"),":",TEXT(NitC[[#This Row],[Min]],"00"))</f>
        <v>00:10</v>
      </c>
      <c r="CD75" s="12" t="str">
        <f>IFERROR(VLOOKUP(NitC[[#This Row],[CONCATENA]],Dades[[#All],[Columna1]:[LAT]],3,FALSE),"")</f>
        <v/>
      </c>
      <c r="CE75" s="12" t="str">
        <f>IFERROR(10^(NitC[[#This Row],[LAT]]/10),"")</f>
        <v/>
      </c>
    </row>
    <row r="76" spans="4:83" x14ac:dyDescent="0.35">
      <c r="D76" s="1">
        <f>Resultats!C$7</f>
        <v>30</v>
      </c>
      <c r="E76" s="1">
        <f>Resultats!E$7</f>
        <v>3</v>
      </c>
      <c r="F76" s="1">
        <v>8</v>
      </c>
      <c r="G76" s="1">
        <v>11</v>
      </c>
      <c r="H76" s="1" t="str">
        <f>CONCATENATE(DiaA[[#This Row],[Dia]],DiaA[[#This Row],[Mes]],DiaA[[#This Row],[Hora]],DiaA[[#This Row],[Min]])</f>
        <v>303811</v>
      </c>
      <c r="I76" s="1" t="str">
        <f>CONCATENATE(TEXT(DiaA[[#This Row],[Hora]],"00"),":",TEXT(DiaA[[#This Row],[Min]],"00"))</f>
        <v>08:11</v>
      </c>
      <c r="J76" s="1" t="str">
        <f>IFERROR(VLOOKUP(DiaA[[#This Row],[CONCATENA]],Dades[[#All],[Columna1]:[LAT]],3,FALSE),"")</f>
        <v/>
      </c>
      <c r="K76" s="1" t="str">
        <f>IFERROR(10^(DiaA[[#This Row],[LAT]]/10),"")</f>
        <v/>
      </c>
      <c r="M76" s="2">
        <f>Resultats!C$7</f>
        <v>30</v>
      </c>
      <c r="N76" s="2">
        <f>Resultats!E$7</f>
        <v>3</v>
      </c>
      <c r="O76" s="2">
        <v>22</v>
      </c>
      <c r="P76" s="2">
        <v>11</v>
      </c>
      <c r="Q76" s="2" t="str">
        <f>CONCATENATE(VespreA[[#This Row],[Dia]],VespreA[[#This Row],[Mes]],VespreA[[#This Row],[Hora]],VespreA[[#This Row],[Min]])</f>
        <v>3032211</v>
      </c>
      <c r="R76" s="2" t="str">
        <f>CONCATENATE(TEXT(VespreA[[#This Row],[Hora]],"00"),":",TEXT(VespreA[[#This Row],[Min]],"00"))</f>
        <v>22:11</v>
      </c>
      <c r="S76" s="2" t="str">
        <f>IFERROR(VLOOKUP(VespreA[[#This Row],[CONCATENA]],Dades[[#All],[Columna1]:[LAT]],3,FALSE),"")</f>
        <v/>
      </c>
      <c r="T76" s="4" t="str">
        <f>IFERROR(10^(VespreA[[#This Row],[LAT]]/10),"")</f>
        <v/>
      </c>
      <c r="V76" s="4">
        <f>Resultats!C$7</f>
        <v>30</v>
      </c>
      <c r="W76" s="12">
        <f>Resultats!E$7</f>
        <v>3</v>
      </c>
      <c r="X76" s="3">
        <v>0</v>
      </c>
      <c r="Y76" s="4">
        <v>11</v>
      </c>
      <c r="Z76" s="4" t="str">
        <f>CONCATENATE(NitA[[#This Row],[Dia]],NitA[[#This Row],[Mes]],NitA[[#This Row],[Hora]],NitA[[#This Row],[Min]])</f>
        <v>303011</v>
      </c>
      <c r="AA76" s="4" t="str">
        <f>CONCATENATE(TEXT(NitA[[#This Row],[Hora]],"00"),":",TEXT(NitA[[#This Row],[Min]],"00"))</f>
        <v>00:11</v>
      </c>
      <c r="AB76" s="12" t="str">
        <f>IFERROR(VLOOKUP(NitA[[#This Row],[CONCATENA]],Dades[[#All],[Columna1]:[LAT]],3,FALSE),"")</f>
        <v/>
      </c>
      <c r="AC76" s="12" t="str">
        <f>IFERROR(10^(NitA[[#This Row],[LAT]]/10),"")</f>
        <v/>
      </c>
      <c r="AE76" s="1">
        <f>Resultats!C$22</f>
        <v>30</v>
      </c>
      <c r="AF76" s="1">
        <f>Resultats!E$22</f>
        <v>3</v>
      </c>
      <c r="AG76" s="1">
        <v>8</v>
      </c>
      <c r="AH76" s="1">
        <v>11</v>
      </c>
      <c r="AI76" s="1" t="str">
        <f>CONCATENATE(DiaB[[#This Row],[Dia]],DiaB[[#This Row],[Mes]],DiaB[[#This Row],[Hora]],DiaB[[#This Row],[Min]])</f>
        <v>303811</v>
      </c>
      <c r="AJ76" s="1" t="str">
        <f>CONCATENATE(TEXT(DiaB[[#This Row],[Hora]],"00"),":",TEXT(DiaB[[#This Row],[Min]],"00"))</f>
        <v>08:11</v>
      </c>
      <c r="AK76" s="1" t="str">
        <f>IFERROR(VLOOKUP(DiaB[[#This Row],[CONCATENA]],Dades[[#All],[Columna1]:[LAT]],3,FALSE),"")</f>
        <v/>
      </c>
      <c r="AL76" s="1" t="str">
        <f>IFERROR(10^(DiaB[[#This Row],[LAT]]/10),"")</f>
        <v/>
      </c>
      <c r="AN76" s="2">
        <f>Resultats!C$22</f>
        <v>30</v>
      </c>
      <c r="AO76" s="2">
        <f>Resultats!E$22</f>
        <v>3</v>
      </c>
      <c r="AP76" s="2">
        <v>22</v>
      </c>
      <c r="AQ76" s="2">
        <v>11</v>
      </c>
      <c r="AR76" s="2" t="str">
        <f>CONCATENATE(VespreB[[#This Row],[Dia]],VespreB[[#This Row],[Mes]],VespreB[[#This Row],[Hora]],VespreB[[#This Row],[Min]])</f>
        <v>3032211</v>
      </c>
      <c r="AS76" s="2" t="str">
        <f>CONCATENATE(TEXT(VespreB[[#This Row],[Hora]],"00"),":",TEXT(VespreB[[#This Row],[Min]],"00"))</f>
        <v>22:11</v>
      </c>
      <c r="AT76" s="2" t="str">
        <f>IFERROR(VLOOKUP(VespreB[[#This Row],[CONCATENA]],Dades[[#All],[Columna1]:[LAT]],3,FALSE),"")</f>
        <v/>
      </c>
      <c r="AU76" s="4" t="str">
        <f>IFERROR(10^(VespreB[[#This Row],[LAT]]/10),"")</f>
        <v/>
      </c>
      <c r="AW76" s="4">
        <f>Resultats!C$22</f>
        <v>30</v>
      </c>
      <c r="AX76" s="12">
        <f>Resultats!E$22</f>
        <v>3</v>
      </c>
      <c r="AY76" s="3">
        <v>0</v>
      </c>
      <c r="AZ76" s="4">
        <v>11</v>
      </c>
      <c r="BA76" s="4" t="str">
        <f>CONCATENATE(NitB[[#This Row],[Dia]],NitB[[#This Row],[Mes]],NitB[[#This Row],[Hora]],NitB[[#This Row],[Min]])</f>
        <v>303011</v>
      </c>
      <c r="BB76" s="4" t="str">
        <f>CONCATENATE(TEXT(NitB[[#This Row],[Hora]],"00"),":",TEXT(NitB[[#This Row],[Min]],"00"))</f>
        <v>00:11</v>
      </c>
      <c r="BC76" s="12" t="str">
        <f>IFERROR(VLOOKUP(NitB[[#This Row],[CONCATENA]],Dades[[#All],[Columna1]:[LAT]],3,FALSE),"")</f>
        <v/>
      </c>
      <c r="BD76" s="12" t="str">
        <f>IFERROR(10^(NitB[[#This Row],[LAT]]/10),"")</f>
        <v/>
      </c>
      <c r="BF76" s="1">
        <f>Resultats!C$37</f>
        <v>30</v>
      </c>
      <c r="BG76" s="1">
        <f>Resultats!E$37</f>
        <v>3</v>
      </c>
      <c r="BH76" s="1">
        <v>8</v>
      </c>
      <c r="BI76" s="1">
        <v>11</v>
      </c>
      <c r="BJ76" s="1" t="str">
        <f>CONCATENATE(DiaC[[#This Row],[Dia]],DiaC[[#This Row],[Mes]],DiaC[[#This Row],[Hora]],DiaC[[#This Row],[Min]])</f>
        <v>303811</v>
      </c>
      <c r="BK76" s="1" t="str">
        <f>CONCATENATE(TEXT(DiaC[[#This Row],[Hora]],"00"),":",TEXT(DiaC[[#This Row],[Min]],"00"))</f>
        <v>08:11</v>
      </c>
      <c r="BL76" s="1" t="str">
        <f>IFERROR(VLOOKUP(DiaC[[#This Row],[CONCATENA]],Dades[[#All],[Columna1]:[LAT]],3,FALSE),"")</f>
        <v/>
      </c>
      <c r="BM76" s="1" t="str">
        <f>IFERROR(10^(DiaC[[#This Row],[LAT]]/10),"")</f>
        <v/>
      </c>
      <c r="BO76" s="2">
        <f>Resultats!C$37</f>
        <v>30</v>
      </c>
      <c r="BP76" s="2">
        <f>Resultats!E$37</f>
        <v>3</v>
      </c>
      <c r="BQ76" s="2">
        <v>22</v>
      </c>
      <c r="BR76" s="2">
        <v>11</v>
      </c>
      <c r="BS76" s="2" t="str">
        <f>CONCATENATE(VespreC[[#This Row],[Dia]],VespreC[[#This Row],[Mes]],VespreC[[#This Row],[Hora]],VespreC[[#This Row],[Min]])</f>
        <v>3032211</v>
      </c>
      <c r="BT76" s="2" t="str">
        <f>CONCATENATE(TEXT(VespreC[[#This Row],[Hora]],"00"),":",TEXT(VespreC[[#This Row],[Min]],"00"))</f>
        <v>22:11</v>
      </c>
      <c r="BU76" s="2" t="str">
        <f>IFERROR(VLOOKUP(VespreC[[#This Row],[CONCATENA]],Dades[[#All],[Columna1]:[LAT]],3,FALSE),"")</f>
        <v/>
      </c>
      <c r="BV76" s="4" t="str">
        <f>IFERROR(10^(VespreC[[#This Row],[LAT]]/10),"")</f>
        <v/>
      </c>
      <c r="BX76" s="4">
        <f>Resultats!C$37</f>
        <v>30</v>
      </c>
      <c r="BY76" s="12">
        <f>Resultats!E$37</f>
        <v>3</v>
      </c>
      <c r="BZ76" s="3">
        <v>0</v>
      </c>
      <c r="CA76" s="4">
        <v>11</v>
      </c>
      <c r="CB76" s="4" t="str">
        <f>CONCATENATE(NitC[[#This Row],[Dia]],NitC[[#This Row],[Mes]],NitC[[#This Row],[Hora]],NitC[[#This Row],[Min]])</f>
        <v>303011</v>
      </c>
      <c r="CC76" s="4" t="str">
        <f>CONCATENATE(TEXT(NitC[[#This Row],[Hora]],"00"),":",TEXT(NitC[[#This Row],[Min]],"00"))</f>
        <v>00:11</v>
      </c>
      <c r="CD76" s="12" t="str">
        <f>IFERROR(VLOOKUP(NitC[[#This Row],[CONCATENA]],Dades[[#All],[Columna1]:[LAT]],3,FALSE),"")</f>
        <v/>
      </c>
      <c r="CE76" s="12" t="str">
        <f>IFERROR(10^(NitC[[#This Row],[LAT]]/10),"")</f>
        <v/>
      </c>
    </row>
    <row r="77" spans="4:83" x14ac:dyDescent="0.35">
      <c r="D77" s="1">
        <f>Resultats!C$7</f>
        <v>30</v>
      </c>
      <c r="E77" s="1">
        <f>Resultats!E$7</f>
        <v>3</v>
      </c>
      <c r="F77" s="1">
        <v>8</v>
      </c>
      <c r="G77" s="1">
        <v>12</v>
      </c>
      <c r="H77" s="1" t="str">
        <f>CONCATENATE(DiaA[[#This Row],[Dia]],DiaA[[#This Row],[Mes]],DiaA[[#This Row],[Hora]],DiaA[[#This Row],[Min]])</f>
        <v>303812</v>
      </c>
      <c r="I77" s="1" t="str">
        <f>CONCATENATE(TEXT(DiaA[[#This Row],[Hora]],"00"),":",TEXT(DiaA[[#This Row],[Min]],"00"))</f>
        <v>08:12</v>
      </c>
      <c r="J77" s="1" t="str">
        <f>IFERROR(VLOOKUP(DiaA[[#This Row],[CONCATENA]],Dades[[#All],[Columna1]:[LAT]],3,FALSE),"")</f>
        <v/>
      </c>
      <c r="K77" s="1" t="str">
        <f>IFERROR(10^(DiaA[[#This Row],[LAT]]/10),"")</f>
        <v/>
      </c>
      <c r="M77" s="2">
        <f>Resultats!C$7</f>
        <v>30</v>
      </c>
      <c r="N77" s="2">
        <f>Resultats!E$7</f>
        <v>3</v>
      </c>
      <c r="O77" s="2">
        <v>22</v>
      </c>
      <c r="P77" s="2">
        <v>12</v>
      </c>
      <c r="Q77" s="2" t="str">
        <f>CONCATENATE(VespreA[[#This Row],[Dia]],VespreA[[#This Row],[Mes]],VespreA[[#This Row],[Hora]],VespreA[[#This Row],[Min]])</f>
        <v>3032212</v>
      </c>
      <c r="R77" s="2" t="str">
        <f>CONCATENATE(TEXT(VespreA[[#This Row],[Hora]],"00"),":",TEXT(VespreA[[#This Row],[Min]],"00"))</f>
        <v>22:12</v>
      </c>
      <c r="S77" s="2" t="str">
        <f>IFERROR(VLOOKUP(VespreA[[#This Row],[CONCATENA]],Dades[[#All],[Columna1]:[LAT]],3,FALSE),"")</f>
        <v/>
      </c>
      <c r="T77" s="4" t="str">
        <f>IFERROR(10^(VespreA[[#This Row],[LAT]]/10),"")</f>
        <v/>
      </c>
      <c r="V77" s="4">
        <f>Resultats!C$7</f>
        <v>30</v>
      </c>
      <c r="W77" s="12">
        <f>Resultats!E$7</f>
        <v>3</v>
      </c>
      <c r="X77" s="3">
        <v>0</v>
      </c>
      <c r="Y77" s="4">
        <v>12</v>
      </c>
      <c r="Z77" s="4" t="str">
        <f>CONCATENATE(NitA[[#This Row],[Dia]],NitA[[#This Row],[Mes]],NitA[[#This Row],[Hora]],NitA[[#This Row],[Min]])</f>
        <v>303012</v>
      </c>
      <c r="AA77" s="4" t="str">
        <f>CONCATENATE(TEXT(NitA[[#This Row],[Hora]],"00"),":",TEXT(NitA[[#This Row],[Min]],"00"))</f>
        <v>00:12</v>
      </c>
      <c r="AB77" s="12" t="str">
        <f>IFERROR(VLOOKUP(NitA[[#This Row],[CONCATENA]],Dades[[#All],[Columna1]:[LAT]],3,FALSE),"")</f>
        <v/>
      </c>
      <c r="AC77" s="12" t="str">
        <f>IFERROR(10^(NitA[[#This Row],[LAT]]/10),"")</f>
        <v/>
      </c>
      <c r="AE77" s="1">
        <f>Resultats!C$22</f>
        <v>30</v>
      </c>
      <c r="AF77" s="1">
        <f>Resultats!E$22</f>
        <v>3</v>
      </c>
      <c r="AG77" s="1">
        <v>8</v>
      </c>
      <c r="AH77" s="1">
        <v>12</v>
      </c>
      <c r="AI77" s="1" t="str">
        <f>CONCATENATE(DiaB[[#This Row],[Dia]],DiaB[[#This Row],[Mes]],DiaB[[#This Row],[Hora]],DiaB[[#This Row],[Min]])</f>
        <v>303812</v>
      </c>
      <c r="AJ77" s="1" t="str">
        <f>CONCATENATE(TEXT(DiaB[[#This Row],[Hora]],"00"),":",TEXT(DiaB[[#This Row],[Min]],"00"))</f>
        <v>08:12</v>
      </c>
      <c r="AK77" s="1" t="str">
        <f>IFERROR(VLOOKUP(DiaB[[#This Row],[CONCATENA]],Dades[[#All],[Columna1]:[LAT]],3,FALSE),"")</f>
        <v/>
      </c>
      <c r="AL77" s="1" t="str">
        <f>IFERROR(10^(DiaB[[#This Row],[LAT]]/10),"")</f>
        <v/>
      </c>
      <c r="AN77" s="2">
        <f>Resultats!C$22</f>
        <v>30</v>
      </c>
      <c r="AO77" s="2">
        <f>Resultats!E$22</f>
        <v>3</v>
      </c>
      <c r="AP77" s="2">
        <v>22</v>
      </c>
      <c r="AQ77" s="2">
        <v>12</v>
      </c>
      <c r="AR77" s="2" t="str">
        <f>CONCATENATE(VespreB[[#This Row],[Dia]],VespreB[[#This Row],[Mes]],VespreB[[#This Row],[Hora]],VespreB[[#This Row],[Min]])</f>
        <v>3032212</v>
      </c>
      <c r="AS77" s="2" t="str">
        <f>CONCATENATE(TEXT(VespreB[[#This Row],[Hora]],"00"),":",TEXT(VespreB[[#This Row],[Min]],"00"))</f>
        <v>22:12</v>
      </c>
      <c r="AT77" s="2" t="str">
        <f>IFERROR(VLOOKUP(VespreB[[#This Row],[CONCATENA]],Dades[[#All],[Columna1]:[LAT]],3,FALSE),"")</f>
        <v/>
      </c>
      <c r="AU77" s="4" t="str">
        <f>IFERROR(10^(VespreB[[#This Row],[LAT]]/10),"")</f>
        <v/>
      </c>
      <c r="AW77" s="4">
        <f>Resultats!C$22</f>
        <v>30</v>
      </c>
      <c r="AX77" s="12">
        <f>Resultats!E$22</f>
        <v>3</v>
      </c>
      <c r="AY77" s="3">
        <v>0</v>
      </c>
      <c r="AZ77" s="4">
        <v>12</v>
      </c>
      <c r="BA77" s="4" t="str">
        <f>CONCATENATE(NitB[[#This Row],[Dia]],NitB[[#This Row],[Mes]],NitB[[#This Row],[Hora]],NitB[[#This Row],[Min]])</f>
        <v>303012</v>
      </c>
      <c r="BB77" s="4" t="str">
        <f>CONCATENATE(TEXT(NitB[[#This Row],[Hora]],"00"),":",TEXT(NitB[[#This Row],[Min]],"00"))</f>
        <v>00:12</v>
      </c>
      <c r="BC77" s="12" t="str">
        <f>IFERROR(VLOOKUP(NitB[[#This Row],[CONCATENA]],Dades[[#All],[Columna1]:[LAT]],3,FALSE),"")</f>
        <v/>
      </c>
      <c r="BD77" s="12" t="str">
        <f>IFERROR(10^(NitB[[#This Row],[LAT]]/10),"")</f>
        <v/>
      </c>
      <c r="BF77" s="1">
        <f>Resultats!C$37</f>
        <v>30</v>
      </c>
      <c r="BG77" s="1">
        <f>Resultats!E$37</f>
        <v>3</v>
      </c>
      <c r="BH77" s="1">
        <v>8</v>
      </c>
      <c r="BI77" s="1">
        <v>12</v>
      </c>
      <c r="BJ77" s="1" t="str">
        <f>CONCATENATE(DiaC[[#This Row],[Dia]],DiaC[[#This Row],[Mes]],DiaC[[#This Row],[Hora]],DiaC[[#This Row],[Min]])</f>
        <v>303812</v>
      </c>
      <c r="BK77" s="1" t="str">
        <f>CONCATENATE(TEXT(DiaC[[#This Row],[Hora]],"00"),":",TEXT(DiaC[[#This Row],[Min]],"00"))</f>
        <v>08:12</v>
      </c>
      <c r="BL77" s="1" t="str">
        <f>IFERROR(VLOOKUP(DiaC[[#This Row],[CONCATENA]],Dades[[#All],[Columna1]:[LAT]],3,FALSE),"")</f>
        <v/>
      </c>
      <c r="BM77" s="1" t="str">
        <f>IFERROR(10^(DiaC[[#This Row],[LAT]]/10),"")</f>
        <v/>
      </c>
      <c r="BO77" s="2">
        <f>Resultats!C$37</f>
        <v>30</v>
      </c>
      <c r="BP77" s="2">
        <f>Resultats!E$37</f>
        <v>3</v>
      </c>
      <c r="BQ77" s="2">
        <v>22</v>
      </c>
      <c r="BR77" s="2">
        <v>12</v>
      </c>
      <c r="BS77" s="2" t="str">
        <f>CONCATENATE(VespreC[[#This Row],[Dia]],VespreC[[#This Row],[Mes]],VespreC[[#This Row],[Hora]],VespreC[[#This Row],[Min]])</f>
        <v>3032212</v>
      </c>
      <c r="BT77" s="2" t="str">
        <f>CONCATENATE(TEXT(VespreC[[#This Row],[Hora]],"00"),":",TEXT(VespreC[[#This Row],[Min]],"00"))</f>
        <v>22:12</v>
      </c>
      <c r="BU77" s="2" t="str">
        <f>IFERROR(VLOOKUP(VespreC[[#This Row],[CONCATENA]],Dades[[#All],[Columna1]:[LAT]],3,FALSE),"")</f>
        <v/>
      </c>
      <c r="BV77" s="4" t="str">
        <f>IFERROR(10^(VespreC[[#This Row],[LAT]]/10),"")</f>
        <v/>
      </c>
      <c r="BX77" s="4">
        <f>Resultats!C$37</f>
        <v>30</v>
      </c>
      <c r="BY77" s="12">
        <f>Resultats!E$37</f>
        <v>3</v>
      </c>
      <c r="BZ77" s="3">
        <v>0</v>
      </c>
      <c r="CA77" s="4">
        <v>12</v>
      </c>
      <c r="CB77" s="4" t="str">
        <f>CONCATENATE(NitC[[#This Row],[Dia]],NitC[[#This Row],[Mes]],NitC[[#This Row],[Hora]],NitC[[#This Row],[Min]])</f>
        <v>303012</v>
      </c>
      <c r="CC77" s="4" t="str">
        <f>CONCATENATE(TEXT(NitC[[#This Row],[Hora]],"00"),":",TEXT(NitC[[#This Row],[Min]],"00"))</f>
        <v>00:12</v>
      </c>
      <c r="CD77" s="12" t="str">
        <f>IFERROR(VLOOKUP(NitC[[#This Row],[CONCATENA]],Dades[[#All],[Columna1]:[LAT]],3,FALSE),"")</f>
        <v/>
      </c>
      <c r="CE77" s="12" t="str">
        <f>IFERROR(10^(NitC[[#This Row],[LAT]]/10),"")</f>
        <v/>
      </c>
    </row>
    <row r="78" spans="4:83" x14ac:dyDescent="0.35">
      <c r="D78" s="1">
        <f>Resultats!C$7</f>
        <v>30</v>
      </c>
      <c r="E78" s="1">
        <f>Resultats!E$7</f>
        <v>3</v>
      </c>
      <c r="F78" s="1">
        <v>8</v>
      </c>
      <c r="G78" s="1">
        <v>13</v>
      </c>
      <c r="H78" s="1" t="str">
        <f>CONCATENATE(DiaA[[#This Row],[Dia]],DiaA[[#This Row],[Mes]],DiaA[[#This Row],[Hora]],DiaA[[#This Row],[Min]])</f>
        <v>303813</v>
      </c>
      <c r="I78" s="1" t="str">
        <f>CONCATENATE(TEXT(DiaA[[#This Row],[Hora]],"00"),":",TEXT(DiaA[[#This Row],[Min]],"00"))</f>
        <v>08:13</v>
      </c>
      <c r="J78" s="1" t="str">
        <f>IFERROR(VLOOKUP(DiaA[[#This Row],[CONCATENA]],Dades[[#All],[Columna1]:[LAT]],3,FALSE),"")</f>
        <v/>
      </c>
      <c r="K78" s="1" t="str">
        <f>IFERROR(10^(DiaA[[#This Row],[LAT]]/10),"")</f>
        <v/>
      </c>
      <c r="M78" s="2">
        <f>Resultats!C$7</f>
        <v>30</v>
      </c>
      <c r="N78" s="2">
        <f>Resultats!E$7</f>
        <v>3</v>
      </c>
      <c r="O78" s="2">
        <v>22</v>
      </c>
      <c r="P78" s="2">
        <v>13</v>
      </c>
      <c r="Q78" s="2" t="str">
        <f>CONCATENATE(VespreA[[#This Row],[Dia]],VespreA[[#This Row],[Mes]],VespreA[[#This Row],[Hora]],VespreA[[#This Row],[Min]])</f>
        <v>3032213</v>
      </c>
      <c r="R78" s="2" t="str">
        <f>CONCATENATE(TEXT(VespreA[[#This Row],[Hora]],"00"),":",TEXT(VespreA[[#This Row],[Min]],"00"))</f>
        <v>22:13</v>
      </c>
      <c r="S78" s="2" t="str">
        <f>IFERROR(VLOOKUP(VespreA[[#This Row],[CONCATENA]],Dades[[#All],[Columna1]:[LAT]],3,FALSE),"")</f>
        <v/>
      </c>
      <c r="T78" s="4" t="str">
        <f>IFERROR(10^(VespreA[[#This Row],[LAT]]/10),"")</f>
        <v/>
      </c>
      <c r="V78" s="4">
        <f>Resultats!C$7</f>
        <v>30</v>
      </c>
      <c r="W78" s="12">
        <f>Resultats!E$7</f>
        <v>3</v>
      </c>
      <c r="X78" s="3">
        <v>0</v>
      </c>
      <c r="Y78" s="4">
        <v>13</v>
      </c>
      <c r="Z78" s="4" t="str">
        <f>CONCATENATE(NitA[[#This Row],[Dia]],NitA[[#This Row],[Mes]],NitA[[#This Row],[Hora]],NitA[[#This Row],[Min]])</f>
        <v>303013</v>
      </c>
      <c r="AA78" s="4" t="str">
        <f>CONCATENATE(TEXT(NitA[[#This Row],[Hora]],"00"),":",TEXT(NitA[[#This Row],[Min]],"00"))</f>
        <v>00:13</v>
      </c>
      <c r="AB78" s="12" t="str">
        <f>IFERROR(VLOOKUP(NitA[[#This Row],[CONCATENA]],Dades[[#All],[Columna1]:[LAT]],3,FALSE),"")</f>
        <v/>
      </c>
      <c r="AC78" s="12" t="str">
        <f>IFERROR(10^(NitA[[#This Row],[LAT]]/10),"")</f>
        <v/>
      </c>
      <c r="AE78" s="1">
        <f>Resultats!C$22</f>
        <v>30</v>
      </c>
      <c r="AF78" s="1">
        <f>Resultats!E$22</f>
        <v>3</v>
      </c>
      <c r="AG78" s="1">
        <v>8</v>
      </c>
      <c r="AH78" s="1">
        <v>13</v>
      </c>
      <c r="AI78" s="1" t="str">
        <f>CONCATENATE(DiaB[[#This Row],[Dia]],DiaB[[#This Row],[Mes]],DiaB[[#This Row],[Hora]],DiaB[[#This Row],[Min]])</f>
        <v>303813</v>
      </c>
      <c r="AJ78" s="1" t="str">
        <f>CONCATENATE(TEXT(DiaB[[#This Row],[Hora]],"00"),":",TEXT(DiaB[[#This Row],[Min]],"00"))</f>
        <v>08:13</v>
      </c>
      <c r="AK78" s="1" t="str">
        <f>IFERROR(VLOOKUP(DiaB[[#This Row],[CONCATENA]],Dades[[#All],[Columna1]:[LAT]],3,FALSE),"")</f>
        <v/>
      </c>
      <c r="AL78" s="1" t="str">
        <f>IFERROR(10^(DiaB[[#This Row],[LAT]]/10),"")</f>
        <v/>
      </c>
      <c r="AN78" s="2">
        <f>Resultats!C$22</f>
        <v>30</v>
      </c>
      <c r="AO78" s="2">
        <f>Resultats!E$22</f>
        <v>3</v>
      </c>
      <c r="AP78" s="2">
        <v>22</v>
      </c>
      <c r="AQ78" s="2">
        <v>13</v>
      </c>
      <c r="AR78" s="2" t="str">
        <f>CONCATENATE(VespreB[[#This Row],[Dia]],VespreB[[#This Row],[Mes]],VespreB[[#This Row],[Hora]],VespreB[[#This Row],[Min]])</f>
        <v>3032213</v>
      </c>
      <c r="AS78" s="2" t="str">
        <f>CONCATENATE(TEXT(VespreB[[#This Row],[Hora]],"00"),":",TEXT(VespreB[[#This Row],[Min]],"00"))</f>
        <v>22:13</v>
      </c>
      <c r="AT78" s="2" t="str">
        <f>IFERROR(VLOOKUP(VespreB[[#This Row],[CONCATENA]],Dades[[#All],[Columna1]:[LAT]],3,FALSE),"")</f>
        <v/>
      </c>
      <c r="AU78" s="4" t="str">
        <f>IFERROR(10^(VespreB[[#This Row],[LAT]]/10),"")</f>
        <v/>
      </c>
      <c r="AW78" s="4">
        <f>Resultats!C$22</f>
        <v>30</v>
      </c>
      <c r="AX78" s="12">
        <f>Resultats!E$22</f>
        <v>3</v>
      </c>
      <c r="AY78" s="3">
        <v>0</v>
      </c>
      <c r="AZ78" s="4">
        <v>13</v>
      </c>
      <c r="BA78" s="4" t="str">
        <f>CONCATENATE(NitB[[#This Row],[Dia]],NitB[[#This Row],[Mes]],NitB[[#This Row],[Hora]],NitB[[#This Row],[Min]])</f>
        <v>303013</v>
      </c>
      <c r="BB78" s="4" t="str">
        <f>CONCATENATE(TEXT(NitB[[#This Row],[Hora]],"00"),":",TEXT(NitB[[#This Row],[Min]],"00"))</f>
        <v>00:13</v>
      </c>
      <c r="BC78" s="12" t="str">
        <f>IFERROR(VLOOKUP(NitB[[#This Row],[CONCATENA]],Dades[[#All],[Columna1]:[LAT]],3,FALSE),"")</f>
        <v/>
      </c>
      <c r="BD78" s="12" t="str">
        <f>IFERROR(10^(NitB[[#This Row],[LAT]]/10),"")</f>
        <v/>
      </c>
      <c r="BF78" s="1">
        <f>Resultats!C$37</f>
        <v>30</v>
      </c>
      <c r="BG78" s="1">
        <f>Resultats!E$37</f>
        <v>3</v>
      </c>
      <c r="BH78" s="1">
        <v>8</v>
      </c>
      <c r="BI78" s="1">
        <v>13</v>
      </c>
      <c r="BJ78" s="1" t="str">
        <f>CONCATENATE(DiaC[[#This Row],[Dia]],DiaC[[#This Row],[Mes]],DiaC[[#This Row],[Hora]],DiaC[[#This Row],[Min]])</f>
        <v>303813</v>
      </c>
      <c r="BK78" s="1" t="str">
        <f>CONCATENATE(TEXT(DiaC[[#This Row],[Hora]],"00"),":",TEXT(DiaC[[#This Row],[Min]],"00"))</f>
        <v>08:13</v>
      </c>
      <c r="BL78" s="1" t="str">
        <f>IFERROR(VLOOKUP(DiaC[[#This Row],[CONCATENA]],Dades[[#All],[Columna1]:[LAT]],3,FALSE),"")</f>
        <v/>
      </c>
      <c r="BM78" s="1" t="str">
        <f>IFERROR(10^(DiaC[[#This Row],[LAT]]/10),"")</f>
        <v/>
      </c>
      <c r="BO78" s="2">
        <f>Resultats!C$37</f>
        <v>30</v>
      </c>
      <c r="BP78" s="2">
        <f>Resultats!E$37</f>
        <v>3</v>
      </c>
      <c r="BQ78" s="2">
        <v>22</v>
      </c>
      <c r="BR78" s="2">
        <v>13</v>
      </c>
      <c r="BS78" s="2" t="str">
        <f>CONCATENATE(VespreC[[#This Row],[Dia]],VespreC[[#This Row],[Mes]],VespreC[[#This Row],[Hora]],VespreC[[#This Row],[Min]])</f>
        <v>3032213</v>
      </c>
      <c r="BT78" s="2" t="str">
        <f>CONCATENATE(TEXT(VespreC[[#This Row],[Hora]],"00"),":",TEXT(VespreC[[#This Row],[Min]],"00"))</f>
        <v>22:13</v>
      </c>
      <c r="BU78" s="2" t="str">
        <f>IFERROR(VLOOKUP(VespreC[[#This Row],[CONCATENA]],Dades[[#All],[Columna1]:[LAT]],3,FALSE),"")</f>
        <v/>
      </c>
      <c r="BV78" s="4" t="str">
        <f>IFERROR(10^(VespreC[[#This Row],[LAT]]/10),"")</f>
        <v/>
      </c>
      <c r="BX78" s="4">
        <f>Resultats!C$37</f>
        <v>30</v>
      </c>
      <c r="BY78" s="12">
        <f>Resultats!E$37</f>
        <v>3</v>
      </c>
      <c r="BZ78" s="3">
        <v>0</v>
      </c>
      <c r="CA78" s="4">
        <v>13</v>
      </c>
      <c r="CB78" s="4" t="str">
        <f>CONCATENATE(NitC[[#This Row],[Dia]],NitC[[#This Row],[Mes]],NitC[[#This Row],[Hora]],NitC[[#This Row],[Min]])</f>
        <v>303013</v>
      </c>
      <c r="CC78" s="4" t="str">
        <f>CONCATENATE(TEXT(NitC[[#This Row],[Hora]],"00"),":",TEXT(NitC[[#This Row],[Min]],"00"))</f>
        <v>00:13</v>
      </c>
      <c r="CD78" s="12" t="str">
        <f>IFERROR(VLOOKUP(NitC[[#This Row],[CONCATENA]],Dades[[#All],[Columna1]:[LAT]],3,FALSE),"")</f>
        <v/>
      </c>
      <c r="CE78" s="12" t="str">
        <f>IFERROR(10^(NitC[[#This Row],[LAT]]/10),"")</f>
        <v/>
      </c>
    </row>
    <row r="79" spans="4:83" x14ac:dyDescent="0.35">
      <c r="D79" s="1">
        <f>Resultats!C$7</f>
        <v>30</v>
      </c>
      <c r="E79" s="1">
        <f>Resultats!E$7</f>
        <v>3</v>
      </c>
      <c r="F79" s="1">
        <v>8</v>
      </c>
      <c r="G79" s="1">
        <v>14</v>
      </c>
      <c r="H79" s="1" t="str">
        <f>CONCATENATE(DiaA[[#This Row],[Dia]],DiaA[[#This Row],[Mes]],DiaA[[#This Row],[Hora]],DiaA[[#This Row],[Min]])</f>
        <v>303814</v>
      </c>
      <c r="I79" s="1" t="str">
        <f>CONCATENATE(TEXT(DiaA[[#This Row],[Hora]],"00"),":",TEXT(DiaA[[#This Row],[Min]],"00"))</f>
        <v>08:14</v>
      </c>
      <c r="J79" s="1" t="str">
        <f>IFERROR(VLOOKUP(DiaA[[#This Row],[CONCATENA]],Dades[[#All],[Columna1]:[LAT]],3,FALSE),"")</f>
        <v/>
      </c>
      <c r="K79" s="1" t="str">
        <f>IFERROR(10^(DiaA[[#This Row],[LAT]]/10),"")</f>
        <v/>
      </c>
      <c r="M79" s="2">
        <f>Resultats!C$7</f>
        <v>30</v>
      </c>
      <c r="N79" s="2">
        <f>Resultats!E$7</f>
        <v>3</v>
      </c>
      <c r="O79" s="2">
        <v>22</v>
      </c>
      <c r="P79" s="2">
        <v>14</v>
      </c>
      <c r="Q79" s="2" t="str">
        <f>CONCATENATE(VespreA[[#This Row],[Dia]],VespreA[[#This Row],[Mes]],VespreA[[#This Row],[Hora]],VespreA[[#This Row],[Min]])</f>
        <v>3032214</v>
      </c>
      <c r="R79" s="2" t="str">
        <f>CONCATENATE(TEXT(VespreA[[#This Row],[Hora]],"00"),":",TEXT(VespreA[[#This Row],[Min]],"00"))</f>
        <v>22:14</v>
      </c>
      <c r="S79" s="2" t="str">
        <f>IFERROR(VLOOKUP(VespreA[[#This Row],[CONCATENA]],Dades[[#All],[Columna1]:[LAT]],3,FALSE),"")</f>
        <v/>
      </c>
      <c r="T79" s="4" t="str">
        <f>IFERROR(10^(VespreA[[#This Row],[LAT]]/10),"")</f>
        <v/>
      </c>
      <c r="V79" s="4">
        <f>Resultats!C$7</f>
        <v>30</v>
      </c>
      <c r="W79" s="12">
        <f>Resultats!E$7</f>
        <v>3</v>
      </c>
      <c r="X79" s="3">
        <v>0</v>
      </c>
      <c r="Y79" s="4">
        <v>14</v>
      </c>
      <c r="Z79" s="4" t="str">
        <f>CONCATENATE(NitA[[#This Row],[Dia]],NitA[[#This Row],[Mes]],NitA[[#This Row],[Hora]],NitA[[#This Row],[Min]])</f>
        <v>303014</v>
      </c>
      <c r="AA79" s="4" t="str">
        <f>CONCATENATE(TEXT(NitA[[#This Row],[Hora]],"00"),":",TEXT(NitA[[#This Row],[Min]],"00"))</f>
        <v>00:14</v>
      </c>
      <c r="AB79" s="12" t="str">
        <f>IFERROR(VLOOKUP(NitA[[#This Row],[CONCATENA]],Dades[[#All],[Columna1]:[LAT]],3,FALSE),"")</f>
        <v/>
      </c>
      <c r="AC79" s="12" t="str">
        <f>IFERROR(10^(NitA[[#This Row],[LAT]]/10),"")</f>
        <v/>
      </c>
      <c r="AE79" s="1">
        <f>Resultats!C$22</f>
        <v>30</v>
      </c>
      <c r="AF79" s="1">
        <f>Resultats!E$22</f>
        <v>3</v>
      </c>
      <c r="AG79" s="1">
        <v>8</v>
      </c>
      <c r="AH79" s="1">
        <v>14</v>
      </c>
      <c r="AI79" s="1" t="str">
        <f>CONCATENATE(DiaB[[#This Row],[Dia]],DiaB[[#This Row],[Mes]],DiaB[[#This Row],[Hora]],DiaB[[#This Row],[Min]])</f>
        <v>303814</v>
      </c>
      <c r="AJ79" s="1" t="str">
        <f>CONCATENATE(TEXT(DiaB[[#This Row],[Hora]],"00"),":",TEXT(DiaB[[#This Row],[Min]],"00"))</f>
        <v>08:14</v>
      </c>
      <c r="AK79" s="1" t="str">
        <f>IFERROR(VLOOKUP(DiaB[[#This Row],[CONCATENA]],Dades[[#All],[Columna1]:[LAT]],3,FALSE),"")</f>
        <v/>
      </c>
      <c r="AL79" s="1" t="str">
        <f>IFERROR(10^(DiaB[[#This Row],[LAT]]/10),"")</f>
        <v/>
      </c>
      <c r="AN79" s="2">
        <f>Resultats!C$22</f>
        <v>30</v>
      </c>
      <c r="AO79" s="2">
        <f>Resultats!E$22</f>
        <v>3</v>
      </c>
      <c r="AP79" s="2">
        <v>22</v>
      </c>
      <c r="AQ79" s="2">
        <v>14</v>
      </c>
      <c r="AR79" s="2" t="str">
        <f>CONCATENATE(VespreB[[#This Row],[Dia]],VespreB[[#This Row],[Mes]],VespreB[[#This Row],[Hora]],VespreB[[#This Row],[Min]])</f>
        <v>3032214</v>
      </c>
      <c r="AS79" s="2" t="str">
        <f>CONCATENATE(TEXT(VespreB[[#This Row],[Hora]],"00"),":",TEXT(VespreB[[#This Row],[Min]],"00"))</f>
        <v>22:14</v>
      </c>
      <c r="AT79" s="2" t="str">
        <f>IFERROR(VLOOKUP(VespreB[[#This Row],[CONCATENA]],Dades[[#All],[Columna1]:[LAT]],3,FALSE),"")</f>
        <v/>
      </c>
      <c r="AU79" s="4" t="str">
        <f>IFERROR(10^(VespreB[[#This Row],[LAT]]/10),"")</f>
        <v/>
      </c>
      <c r="AW79" s="4">
        <f>Resultats!C$22</f>
        <v>30</v>
      </c>
      <c r="AX79" s="12">
        <f>Resultats!E$22</f>
        <v>3</v>
      </c>
      <c r="AY79" s="3">
        <v>0</v>
      </c>
      <c r="AZ79" s="4">
        <v>14</v>
      </c>
      <c r="BA79" s="4" t="str">
        <f>CONCATENATE(NitB[[#This Row],[Dia]],NitB[[#This Row],[Mes]],NitB[[#This Row],[Hora]],NitB[[#This Row],[Min]])</f>
        <v>303014</v>
      </c>
      <c r="BB79" s="4" t="str">
        <f>CONCATENATE(TEXT(NitB[[#This Row],[Hora]],"00"),":",TEXT(NitB[[#This Row],[Min]],"00"))</f>
        <v>00:14</v>
      </c>
      <c r="BC79" s="12" t="str">
        <f>IFERROR(VLOOKUP(NitB[[#This Row],[CONCATENA]],Dades[[#All],[Columna1]:[LAT]],3,FALSE),"")</f>
        <v/>
      </c>
      <c r="BD79" s="12" t="str">
        <f>IFERROR(10^(NitB[[#This Row],[LAT]]/10),"")</f>
        <v/>
      </c>
      <c r="BF79" s="1">
        <f>Resultats!C$37</f>
        <v>30</v>
      </c>
      <c r="BG79" s="1">
        <f>Resultats!E$37</f>
        <v>3</v>
      </c>
      <c r="BH79" s="1">
        <v>8</v>
      </c>
      <c r="BI79" s="1">
        <v>14</v>
      </c>
      <c r="BJ79" s="1" t="str">
        <f>CONCATENATE(DiaC[[#This Row],[Dia]],DiaC[[#This Row],[Mes]],DiaC[[#This Row],[Hora]],DiaC[[#This Row],[Min]])</f>
        <v>303814</v>
      </c>
      <c r="BK79" s="1" t="str">
        <f>CONCATENATE(TEXT(DiaC[[#This Row],[Hora]],"00"),":",TEXT(DiaC[[#This Row],[Min]],"00"))</f>
        <v>08:14</v>
      </c>
      <c r="BL79" s="1" t="str">
        <f>IFERROR(VLOOKUP(DiaC[[#This Row],[CONCATENA]],Dades[[#All],[Columna1]:[LAT]],3,FALSE),"")</f>
        <v/>
      </c>
      <c r="BM79" s="1" t="str">
        <f>IFERROR(10^(DiaC[[#This Row],[LAT]]/10),"")</f>
        <v/>
      </c>
      <c r="BO79" s="2">
        <f>Resultats!C$37</f>
        <v>30</v>
      </c>
      <c r="BP79" s="2">
        <f>Resultats!E$37</f>
        <v>3</v>
      </c>
      <c r="BQ79" s="2">
        <v>22</v>
      </c>
      <c r="BR79" s="2">
        <v>14</v>
      </c>
      <c r="BS79" s="2" t="str">
        <f>CONCATENATE(VespreC[[#This Row],[Dia]],VespreC[[#This Row],[Mes]],VespreC[[#This Row],[Hora]],VespreC[[#This Row],[Min]])</f>
        <v>3032214</v>
      </c>
      <c r="BT79" s="2" t="str">
        <f>CONCATENATE(TEXT(VespreC[[#This Row],[Hora]],"00"),":",TEXT(VespreC[[#This Row],[Min]],"00"))</f>
        <v>22:14</v>
      </c>
      <c r="BU79" s="2" t="str">
        <f>IFERROR(VLOOKUP(VespreC[[#This Row],[CONCATENA]],Dades[[#All],[Columna1]:[LAT]],3,FALSE),"")</f>
        <v/>
      </c>
      <c r="BV79" s="4" t="str">
        <f>IFERROR(10^(VespreC[[#This Row],[LAT]]/10),"")</f>
        <v/>
      </c>
      <c r="BX79" s="4">
        <f>Resultats!C$37</f>
        <v>30</v>
      </c>
      <c r="BY79" s="12">
        <f>Resultats!E$37</f>
        <v>3</v>
      </c>
      <c r="BZ79" s="3">
        <v>0</v>
      </c>
      <c r="CA79" s="4">
        <v>14</v>
      </c>
      <c r="CB79" s="4" t="str">
        <f>CONCATENATE(NitC[[#This Row],[Dia]],NitC[[#This Row],[Mes]],NitC[[#This Row],[Hora]],NitC[[#This Row],[Min]])</f>
        <v>303014</v>
      </c>
      <c r="CC79" s="4" t="str">
        <f>CONCATENATE(TEXT(NitC[[#This Row],[Hora]],"00"),":",TEXT(NitC[[#This Row],[Min]],"00"))</f>
        <v>00:14</v>
      </c>
      <c r="CD79" s="12" t="str">
        <f>IFERROR(VLOOKUP(NitC[[#This Row],[CONCATENA]],Dades[[#All],[Columna1]:[LAT]],3,FALSE),"")</f>
        <v/>
      </c>
      <c r="CE79" s="12" t="str">
        <f>IFERROR(10^(NitC[[#This Row],[LAT]]/10),"")</f>
        <v/>
      </c>
    </row>
    <row r="80" spans="4:83" x14ac:dyDescent="0.35">
      <c r="D80" s="1">
        <f>Resultats!C$7</f>
        <v>30</v>
      </c>
      <c r="E80" s="1">
        <f>Resultats!E$7</f>
        <v>3</v>
      </c>
      <c r="F80" s="1">
        <v>8</v>
      </c>
      <c r="G80" s="1">
        <v>15</v>
      </c>
      <c r="H80" s="1" t="str">
        <f>CONCATENATE(DiaA[[#This Row],[Dia]],DiaA[[#This Row],[Mes]],DiaA[[#This Row],[Hora]],DiaA[[#This Row],[Min]])</f>
        <v>303815</v>
      </c>
      <c r="I80" s="1" t="str">
        <f>CONCATENATE(TEXT(DiaA[[#This Row],[Hora]],"00"),":",TEXT(DiaA[[#This Row],[Min]],"00"))</f>
        <v>08:15</v>
      </c>
      <c r="J80" s="1" t="str">
        <f>IFERROR(VLOOKUP(DiaA[[#This Row],[CONCATENA]],Dades[[#All],[Columna1]:[LAT]],3,FALSE),"")</f>
        <v/>
      </c>
      <c r="K80" s="1" t="str">
        <f>IFERROR(10^(DiaA[[#This Row],[LAT]]/10),"")</f>
        <v/>
      </c>
      <c r="M80" s="2">
        <f>Resultats!C$7</f>
        <v>30</v>
      </c>
      <c r="N80" s="2">
        <f>Resultats!E$7</f>
        <v>3</v>
      </c>
      <c r="O80" s="2">
        <v>22</v>
      </c>
      <c r="P80" s="2">
        <v>15</v>
      </c>
      <c r="Q80" s="2" t="str">
        <f>CONCATENATE(VespreA[[#This Row],[Dia]],VespreA[[#This Row],[Mes]],VespreA[[#This Row],[Hora]],VespreA[[#This Row],[Min]])</f>
        <v>3032215</v>
      </c>
      <c r="R80" s="2" t="str">
        <f>CONCATENATE(TEXT(VespreA[[#This Row],[Hora]],"00"),":",TEXT(VespreA[[#This Row],[Min]],"00"))</f>
        <v>22:15</v>
      </c>
      <c r="S80" s="2" t="str">
        <f>IFERROR(VLOOKUP(VespreA[[#This Row],[CONCATENA]],Dades[[#All],[Columna1]:[LAT]],3,FALSE),"")</f>
        <v/>
      </c>
      <c r="T80" s="4" t="str">
        <f>IFERROR(10^(VespreA[[#This Row],[LAT]]/10),"")</f>
        <v/>
      </c>
      <c r="V80" s="4">
        <f>Resultats!C$7</f>
        <v>30</v>
      </c>
      <c r="W80" s="12">
        <f>Resultats!E$7</f>
        <v>3</v>
      </c>
      <c r="X80" s="3">
        <v>0</v>
      </c>
      <c r="Y80" s="4">
        <v>15</v>
      </c>
      <c r="Z80" s="4" t="str">
        <f>CONCATENATE(NitA[[#This Row],[Dia]],NitA[[#This Row],[Mes]],NitA[[#This Row],[Hora]],NitA[[#This Row],[Min]])</f>
        <v>303015</v>
      </c>
      <c r="AA80" s="4" t="str">
        <f>CONCATENATE(TEXT(NitA[[#This Row],[Hora]],"00"),":",TEXT(NitA[[#This Row],[Min]],"00"))</f>
        <v>00:15</v>
      </c>
      <c r="AB80" s="12" t="str">
        <f>IFERROR(VLOOKUP(NitA[[#This Row],[CONCATENA]],Dades[[#All],[Columna1]:[LAT]],3,FALSE),"")</f>
        <v/>
      </c>
      <c r="AC80" s="12" t="str">
        <f>IFERROR(10^(NitA[[#This Row],[LAT]]/10),"")</f>
        <v/>
      </c>
      <c r="AE80" s="1">
        <f>Resultats!C$22</f>
        <v>30</v>
      </c>
      <c r="AF80" s="1">
        <f>Resultats!E$22</f>
        <v>3</v>
      </c>
      <c r="AG80" s="1">
        <v>8</v>
      </c>
      <c r="AH80" s="1">
        <v>15</v>
      </c>
      <c r="AI80" s="1" t="str">
        <f>CONCATENATE(DiaB[[#This Row],[Dia]],DiaB[[#This Row],[Mes]],DiaB[[#This Row],[Hora]],DiaB[[#This Row],[Min]])</f>
        <v>303815</v>
      </c>
      <c r="AJ80" s="1" t="str">
        <f>CONCATENATE(TEXT(DiaB[[#This Row],[Hora]],"00"),":",TEXT(DiaB[[#This Row],[Min]],"00"))</f>
        <v>08:15</v>
      </c>
      <c r="AK80" s="1" t="str">
        <f>IFERROR(VLOOKUP(DiaB[[#This Row],[CONCATENA]],Dades[[#All],[Columna1]:[LAT]],3,FALSE),"")</f>
        <v/>
      </c>
      <c r="AL80" s="1" t="str">
        <f>IFERROR(10^(DiaB[[#This Row],[LAT]]/10),"")</f>
        <v/>
      </c>
      <c r="AN80" s="2">
        <f>Resultats!C$22</f>
        <v>30</v>
      </c>
      <c r="AO80" s="2">
        <f>Resultats!E$22</f>
        <v>3</v>
      </c>
      <c r="AP80" s="2">
        <v>22</v>
      </c>
      <c r="AQ80" s="2">
        <v>15</v>
      </c>
      <c r="AR80" s="2" t="str">
        <f>CONCATENATE(VespreB[[#This Row],[Dia]],VespreB[[#This Row],[Mes]],VespreB[[#This Row],[Hora]],VespreB[[#This Row],[Min]])</f>
        <v>3032215</v>
      </c>
      <c r="AS80" s="2" t="str">
        <f>CONCATENATE(TEXT(VespreB[[#This Row],[Hora]],"00"),":",TEXT(VespreB[[#This Row],[Min]],"00"))</f>
        <v>22:15</v>
      </c>
      <c r="AT80" s="2" t="str">
        <f>IFERROR(VLOOKUP(VespreB[[#This Row],[CONCATENA]],Dades[[#All],[Columna1]:[LAT]],3,FALSE),"")</f>
        <v/>
      </c>
      <c r="AU80" s="4" t="str">
        <f>IFERROR(10^(VespreB[[#This Row],[LAT]]/10),"")</f>
        <v/>
      </c>
      <c r="AW80" s="4">
        <f>Resultats!C$22</f>
        <v>30</v>
      </c>
      <c r="AX80" s="12">
        <f>Resultats!E$22</f>
        <v>3</v>
      </c>
      <c r="AY80" s="3">
        <v>0</v>
      </c>
      <c r="AZ80" s="4">
        <v>15</v>
      </c>
      <c r="BA80" s="4" t="str">
        <f>CONCATENATE(NitB[[#This Row],[Dia]],NitB[[#This Row],[Mes]],NitB[[#This Row],[Hora]],NitB[[#This Row],[Min]])</f>
        <v>303015</v>
      </c>
      <c r="BB80" s="4" t="str">
        <f>CONCATENATE(TEXT(NitB[[#This Row],[Hora]],"00"),":",TEXT(NitB[[#This Row],[Min]],"00"))</f>
        <v>00:15</v>
      </c>
      <c r="BC80" s="12" t="str">
        <f>IFERROR(VLOOKUP(NitB[[#This Row],[CONCATENA]],Dades[[#All],[Columna1]:[LAT]],3,FALSE),"")</f>
        <v/>
      </c>
      <c r="BD80" s="12" t="str">
        <f>IFERROR(10^(NitB[[#This Row],[LAT]]/10),"")</f>
        <v/>
      </c>
      <c r="BF80" s="1">
        <f>Resultats!C$37</f>
        <v>30</v>
      </c>
      <c r="BG80" s="1">
        <f>Resultats!E$37</f>
        <v>3</v>
      </c>
      <c r="BH80" s="1">
        <v>8</v>
      </c>
      <c r="BI80" s="1">
        <v>15</v>
      </c>
      <c r="BJ80" s="1" t="str">
        <f>CONCATENATE(DiaC[[#This Row],[Dia]],DiaC[[#This Row],[Mes]],DiaC[[#This Row],[Hora]],DiaC[[#This Row],[Min]])</f>
        <v>303815</v>
      </c>
      <c r="BK80" s="1" t="str">
        <f>CONCATENATE(TEXT(DiaC[[#This Row],[Hora]],"00"),":",TEXT(DiaC[[#This Row],[Min]],"00"))</f>
        <v>08:15</v>
      </c>
      <c r="BL80" s="1" t="str">
        <f>IFERROR(VLOOKUP(DiaC[[#This Row],[CONCATENA]],Dades[[#All],[Columna1]:[LAT]],3,FALSE),"")</f>
        <v/>
      </c>
      <c r="BM80" s="1" t="str">
        <f>IFERROR(10^(DiaC[[#This Row],[LAT]]/10),"")</f>
        <v/>
      </c>
      <c r="BO80" s="2">
        <f>Resultats!C$37</f>
        <v>30</v>
      </c>
      <c r="BP80" s="2">
        <f>Resultats!E$37</f>
        <v>3</v>
      </c>
      <c r="BQ80" s="2">
        <v>22</v>
      </c>
      <c r="BR80" s="2">
        <v>15</v>
      </c>
      <c r="BS80" s="2" t="str">
        <f>CONCATENATE(VespreC[[#This Row],[Dia]],VespreC[[#This Row],[Mes]],VespreC[[#This Row],[Hora]],VespreC[[#This Row],[Min]])</f>
        <v>3032215</v>
      </c>
      <c r="BT80" s="2" t="str">
        <f>CONCATENATE(TEXT(VespreC[[#This Row],[Hora]],"00"),":",TEXT(VespreC[[#This Row],[Min]],"00"))</f>
        <v>22:15</v>
      </c>
      <c r="BU80" s="2" t="str">
        <f>IFERROR(VLOOKUP(VespreC[[#This Row],[CONCATENA]],Dades[[#All],[Columna1]:[LAT]],3,FALSE),"")</f>
        <v/>
      </c>
      <c r="BV80" s="4" t="str">
        <f>IFERROR(10^(VespreC[[#This Row],[LAT]]/10),"")</f>
        <v/>
      </c>
      <c r="BX80" s="4">
        <f>Resultats!C$37</f>
        <v>30</v>
      </c>
      <c r="BY80" s="12">
        <f>Resultats!E$37</f>
        <v>3</v>
      </c>
      <c r="BZ80" s="3">
        <v>0</v>
      </c>
      <c r="CA80" s="4">
        <v>15</v>
      </c>
      <c r="CB80" s="4" t="str">
        <f>CONCATENATE(NitC[[#This Row],[Dia]],NitC[[#This Row],[Mes]],NitC[[#This Row],[Hora]],NitC[[#This Row],[Min]])</f>
        <v>303015</v>
      </c>
      <c r="CC80" s="4" t="str">
        <f>CONCATENATE(TEXT(NitC[[#This Row],[Hora]],"00"),":",TEXT(NitC[[#This Row],[Min]],"00"))</f>
        <v>00:15</v>
      </c>
      <c r="CD80" s="12" t="str">
        <f>IFERROR(VLOOKUP(NitC[[#This Row],[CONCATENA]],Dades[[#All],[Columna1]:[LAT]],3,FALSE),"")</f>
        <v/>
      </c>
      <c r="CE80" s="12" t="str">
        <f>IFERROR(10^(NitC[[#This Row],[LAT]]/10),"")</f>
        <v/>
      </c>
    </row>
    <row r="81" spans="4:83" x14ac:dyDescent="0.35">
      <c r="D81" s="1">
        <f>Resultats!C$7</f>
        <v>30</v>
      </c>
      <c r="E81" s="1">
        <f>Resultats!E$7</f>
        <v>3</v>
      </c>
      <c r="F81" s="1">
        <v>8</v>
      </c>
      <c r="G81" s="1">
        <v>16</v>
      </c>
      <c r="H81" s="1" t="str">
        <f>CONCATENATE(DiaA[[#This Row],[Dia]],DiaA[[#This Row],[Mes]],DiaA[[#This Row],[Hora]],DiaA[[#This Row],[Min]])</f>
        <v>303816</v>
      </c>
      <c r="I81" s="1" t="str">
        <f>CONCATENATE(TEXT(DiaA[[#This Row],[Hora]],"00"),":",TEXT(DiaA[[#This Row],[Min]],"00"))</f>
        <v>08:16</v>
      </c>
      <c r="J81" s="1" t="str">
        <f>IFERROR(VLOOKUP(DiaA[[#This Row],[CONCATENA]],Dades[[#All],[Columna1]:[LAT]],3,FALSE),"")</f>
        <v/>
      </c>
      <c r="K81" s="1" t="str">
        <f>IFERROR(10^(DiaA[[#This Row],[LAT]]/10),"")</f>
        <v/>
      </c>
      <c r="M81" s="2">
        <f>Resultats!C$7</f>
        <v>30</v>
      </c>
      <c r="N81" s="2">
        <f>Resultats!E$7</f>
        <v>3</v>
      </c>
      <c r="O81" s="2">
        <v>22</v>
      </c>
      <c r="P81" s="2">
        <v>16</v>
      </c>
      <c r="Q81" s="2" t="str">
        <f>CONCATENATE(VespreA[[#This Row],[Dia]],VespreA[[#This Row],[Mes]],VespreA[[#This Row],[Hora]],VespreA[[#This Row],[Min]])</f>
        <v>3032216</v>
      </c>
      <c r="R81" s="2" t="str">
        <f>CONCATENATE(TEXT(VespreA[[#This Row],[Hora]],"00"),":",TEXT(VespreA[[#This Row],[Min]],"00"))</f>
        <v>22:16</v>
      </c>
      <c r="S81" s="2" t="str">
        <f>IFERROR(VLOOKUP(VespreA[[#This Row],[CONCATENA]],Dades[[#All],[Columna1]:[LAT]],3,FALSE),"")</f>
        <v/>
      </c>
      <c r="T81" s="4" t="str">
        <f>IFERROR(10^(VespreA[[#This Row],[LAT]]/10),"")</f>
        <v/>
      </c>
      <c r="V81" s="4">
        <f>Resultats!C$7</f>
        <v>30</v>
      </c>
      <c r="W81" s="12">
        <f>Resultats!E$7</f>
        <v>3</v>
      </c>
      <c r="X81" s="3">
        <v>0</v>
      </c>
      <c r="Y81" s="4">
        <v>16</v>
      </c>
      <c r="Z81" s="4" t="str">
        <f>CONCATENATE(NitA[[#This Row],[Dia]],NitA[[#This Row],[Mes]],NitA[[#This Row],[Hora]],NitA[[#This Row],[Min]])</f>
        <v>303016</v>
      </c>
      <c r="AA81" s="4" t="str">
        <f>CONCATENATE(TEXT(NitA[[#This Row],[Hora]],"00"),":",TEXT(NitA[[#This Row],[Min]],"00"))</f>
        <v>00:16</v>
      </c>
      <c r="AB81" s="12" t="str">
        <f>IFERROR(VLOOKUP(NitA[[#This Row],[CONCATENA]],Dades[[#All],[Columna1]:[LAT]],3,FALSE),"")</f>
        <v/>
      </c>
      <c r="AC81" s="12" t="str">
        <f>IFERROR(10^(NitA[[#This Row],[LAT]]/10),"")</f>
        <v/>
      </c>
      <c r="AE81" s="1">
        <f>Resultats!C$22</f>
        <v>30</v>
      </c>
      <c r="AF81" s="1">
        <f>Resultats!E$22</f>
        <v>3</v>
      </c>
      <c r="AG81" s="1">
        <v>8</v>
      </c>
      <c r="AH81" s="1">
        <v>16</v>
      </c>
      <c r="AI81" s="1" t="str">
        <f>CONCATENATE(DiaB[[#This Row],[Dia]],DiaB[[#This Row],[Mes]],DiaB[[#This Row],[Hora]],DiaB[[#This Row],[Min]])</f>
        <v>303816</v>
      </c>
      <c r="AJ81" s="1" t="str">
        <f>CONCATENATE(TEXT(DiaB[[#This Row],[Hora]],"00"),":",TEXT(DiaB[[#This Row],[Min]],"00"))</f>
        <v>08:16</v>
      </c>
      <c r="AK81" s="1" t="str">
        <f>IFERROR(VLOOKUP(DiaB[[#This Row],[CONCATENA]],Dades[[#All],[Columna1]:[LAT]],3,FALSE),"")</f>
        <v/>
      </c>
      <c r="AL81" s="1" t="str">
        <f>IFERROR(10^(DiaB[[#This Row],[LAT]]/10),"")</f>
        <v/>
      </c>
      <c r="AN81" s="2">
        <f>Resultats!C$22</f>
        <v>30</v>
      </c>
      <c r="AO81" s="2">
        <f>Resultats!E$22</f>
        <v>3</v>
      </c>
      <c r="AP81" s="2">
        <v>22</v>
      </c>
      <c r="AQ81" s="2">
        <v>16</v>
      </c>
      <c r="AR81" s="2" t="str">
        <f>CONCATENATE(VespreB[[#This Row],[Dia]],VespreB[[#This Row],[Mes]],VespreB[[#This Row],[Hora]],VespreB[[#This Row],[Min]])</f>
        <v>3032216</v>
      </c>
      <c r="AS81" s="2" t="str">
        <f>CONCATENATE(TEXT(VespreB[[#This Row],[Hora]],"00"),":",TEXT(VespreB[[#This Row],[Min]],"00"))</f>
        <v>22:16</v>
      </c>
      <c r="AT81" s="2" t="str">
        <f>IFERROR(VLOOKUP(VespreB[[#This Row],[CONCATENA]],Dades[[#All],[Columna1]:[LAT]],3,FALSE),"")</f>
        <v/>
      </c>
      <c r="AU81" s="4" t="str">
        <f>IFERROR(10^(VespreB[[#This Row],[LAT]]/10),"")</f>
        <v/>
      </c>
      <c r="AW81" s="4">
        <f>Resultats!C$22</f>
        <v>30</v>
      </c>
      <c r="AX81" s="12">
        <f>Resultats!E$22</f>
        <v>3</v>
      </c>
      <c r="AY81" s="3">
        <v>0</v>
      </c>
      <c r="AZ81" s="4">
        <v>16</v>
      </c>
      <c r="BA81" s="4" t="str">
        <f>CONCATENATE(NitB[[#This Row],[Dia]],NitB[[#This Row],[Mes]],NitB[[#This Row],[Hora]],NitB[[#This Row],[Min]])</f>
        <v>303016</v>
      </c>
      <c r="BB81" s="4" t="str">
        <f>CONCATENATE(TEXT(NitB[[#This Row],[Hora]],"00"),":",TEXT(NitB[[#This Row],[Min]],"00"))</f>
        <v>00:16</v>
      </c>
      <c r="BC81" s="12" t="str">
        <f>IFERROR(VLOOKUP(NitB[[#This Row],[CONCATENA]],Dades[[#All],[Columna1]:[LAT]],3,FALSE),"")</f>
        <v/>
      </c>
      <c r="BD81" s="12" t="str">
        <f>IFERROR(10^(NitB[[#This Row],[LAT]]/10),"")</f>
        <v/>
      </c>
      <c r="BF81" s="1">
        <f>Resultats!C$37</f>
        <v>30</v>
      </c>
      <c r="BG81" s="1">
        <f>Resultats!E$37</f>
        <v>3</v>
      </c>
      <c r="BH81" s="1">
        <v>8</v>
      </c>
      <c r="BI81" s="1">
        <v>16</v>
      </c>
      <c r="BJ81" s="1" t="str">
        <f>CONCATENATE(DiaC[[#This Row],[Dia]],DiaC[[#This Row],[Mes]],DiaC[[#This Row],[Hora]],DiaC[[#This Row],[Min]])</f>
        <v>303816</v>
      </c>
      <c r="BK81" s="1" t="str">
        <f>CONCATENATE(TEXT(DiaC[[#This Row],[Hora]],"00"),":",TEXT(DiaC[[#This Row],[Min]],"00"))</f>
        <v>08:16</v>
      </c>
      <c r="BL81" s="1" t="str">
        <f>IFERROR(VLOOKUP(DiaC[[#This Row],[CONCATENA]],Dades[[#All],[Columna1]:[LAT]],3,FALSE),"")</f>
        <v/>
      </c>
      <c r="BM81" s="1" t="str">
        <f>IFERROR(10^(DiaC[[#This Row],[LAT]]/10),"")</f>
        <v/>
      </c>
      <c r="BO81" s="2">
        <f>Resultats!C$37</f>
        <v>30</v>
      </c>
      <c r="BP81" s="2">
        <f>Resultats!E$37</f>
        <v>3</v>
      </c>
      <c r="BQ81" s="2">
        <v>22</v>
      </c>
      <c r="BR81" s="2">
        <v>16</v>
      </c>
      <c r="BS81" s="2" t="str">
        <f>CONCATENATE(VespreC[[#This Row],[Dia]],VespreC[[#This Row],[Mes]],VespreC[[#This Row],[Hora]],VespreC[[#This Row],[Min]])</f>
        <v>3032216</v>
      </c>
      <c r="BT81" s="2" t="str">
        <f>CONCATENATE(TEXT(VespreC[[#This Row],[Hora]],"00"),":",TEXT(VespreC[[#This Row],[Min]],"00"))</f>
        <v>22:16</v>
      </c>
      <c r="BU81" s="2" t="str">
        <f>IFERROR(VLOOKUP(VespreC[[#This Row],[CONCATENA]],Dades[[#All],[Columna1]:[LAT]],3,FALSE),"")</f>
        <v/>
      </c>
      <c r="BV81" s="4" t="str">
        <f>IFERROR(10^(VespreC[[#This Row],[LAT]]/10),"")</f>
        <v/>
      </c>
      <c r="BX81" s="4">
        <f>Resultats!C$37</f>
        <v>30</v>
      </c>
      <c r="BY81" s="12">
        <f>Resultats!E$37</f>
        <v>3</v>
      </c>
      <c r="BZ81" s="3">
        <v>0</v>
      </c>
      <c r="CA81" s="4">
        <v>16</v>
      </c>
      <c r="CB81" s="4" t="str">
        <f>CONCATENATE(NitC[[#This Row],[Dia]],NitC[[#This Row],[Mes]],NitC[[#This Row],[Hora]],NitC[[#This Row],[Min]])</f>
        <v>303016</v>
      </c>
      <c r="CC81" s="4" t="str">
        <f>CONCATENATE(TEXT(NitC[[#This Row],[Hora]],"00"),":",TEXT(NitC[[#This Row],[Min]],"00"))</f>
        <v>00:16</v>
      </c>
      <c r="CD81" s="12" t="str">
        <f>IFERROR(VLOOKUP(NitC[[#This Row],[CONCATENA]],Dades[[#All],[Columna1]:[LAT]],3,FALSE),"")</f>
        <v/>
      </c>
      <c r="CE81" s="12" t="str">
        <f>IFERROR(10^(NitC[[#This Row],[LAT]]/10),"")</f>
        <v/>
      </c>
    </row>
    <row r="82" spans="4:83" x14ac:dyDescent="0.35">
      <c r="D82" s="1">
        <f>Resultats!C$7</f>
        <v>30</v>
      </c>
      <c r="E82" s="1">
        <f>Resultats!E$7</f>
        <v>3</v>
      </c>
      <c r="F82" s="1">
        <v>8</v>
      </c>
      <c r="G82" s="1">
        <v>17</v>
      </c>
      <c r="H82" s="1" t="str">
        <f>CONCATENATE(DiaA[[#This Row],[Dia]],DiaA[[#This Row],[Mes]],DiaA[[#This Row],[Hora]],DiaA[[#This Row],[Min]])</f>
        <v>303817</v>
      </c>
      <c r="I82" s="1" t="str">
        <f>CONCATENATE(TEXT(DiaA[[#This Row],[Hora]],"00"),":",TEXT(DiaA[[#This Row],[Min]],"00"))</f>
        <v>08:17</v>
      </c>
      <c r="J82" s="1" t="str">
        <f>IFERROR(VLOOKUP(DiaA[[#This Row],[CONCATENA]],Dades[[#All],[Columna1]:[LAT]],3,FALSE),"")</f>
        <v/>
      </c>
      <c r="K82" s="1" t="str">
        <f>IFERROR(10^(DiaA[[#This Row],[LAT]]/10),"")</f>
        <v/>
      </c>
      <c r="M82" s="2">
        <f>Resultats!C$7</f>
        <v>30</v>
      </c>
      <c r="N82" s="2">
        <f>Resultats!E$7</f>
        <v>3</v>
      </c>
      <c r="O82" s="2">
        <v>22</v>
      </c>
      <c r="P82" s="2">
        <v>17</v>
      </c>
      <c r="Q82" s="2" t="str">
        <f>CONCATENATE(VespreA[[#This Row],[Dia]],VespreA[[#This Row],[Mes]],VespreA[[#This Row],[Hora]],VespreA[[#This Row],[Min]])</f>
        <v>3032217</v>
      </c>
      <c r="R82" s="2" t="str">
        <f>CONCATENATE(TEXT(VespreA[[#This Row],[Hora]],"00"),":",TEXT(VespreA[[#This Row],[Min]],"00"))</f>
        <v>22:17</v>
      </c>
      <c r="S82" s="2" t="str">
        <f>IFERROR(VLOOKUP(VespreA[[#This Row],[CONCATENA]],Dades[[#All],[Columna1]:[LAT]],3,FALSE),"")</f>
        <v/>
      </c>
      <c r="T82" s="4" t="str">
        <f>IFERROR(10^(VespreA[[#This Row],[LAT]]/10),"")</f>
        <v/>
      </c>
      <c r="V82" s="4">
        <f>Resultats!C$7</f>
        <v>30</v>
      </c>
      <c r="W82" s="12">
        <f>Resultats!E$7</f>
        <v>3</v>
      </c>
      <c r="X82" s="3">
        <v>0</v>
      </c>
      <c r="Y82" s="4">
        <v>17</v>
      </c>
      <c r="Z82" s="4" t="str">
        <f>CONCATENATE(NitA[[#This Row],[Dia]],NitA[[#This Row],[Mes]],NitA[[#This Row],[Hora]],NitA[[#This Row],[Min]])</f>
        <v>303017</v>
      </c>
      <c r="AA82" s="4" t="str">
        <f>CONCATENATE(TEXT(NitA[[#This Row],[Hora]],"00"),":",TEXT(NitA[[#This Row],[Min]],"00"))</f>
        <v>00:17</v>
      </c>
      <c r="AB82" s="12" t="str">
        <f>IFERROR(VLOOKUP(NitA[[#This Row],[CONCATENA]],Dades[[#All],[Columna1]:[LAT]],3,FALSE),"")</f>
        <v/>
      </c>
      <c r="AC82" s="12" t="str">
        <f>IFERROR(10^(NitA[[#This Row],[LAT]]/10),"")</f>
        <v/>
      </c>
      <c r="AE82" s="1">
        <f>Resultats!C$22</f>
        <v>30</v>
      </c>
      <c r="AF82" s="1">
        <f>Resultats!E$22</f>
        <v>3</v>
      </c>
      <c r="AG82" s="1">
        <v>8</v>
      </c>
      <c r="AH82" s="1">
        <v>17</v>
      </c>
      <c r="AI82" s="1" t="str">
        <f>CONCATENATE(DiaB[[#This Row],[Dia]],DiaB[[#This Row],[Mes]],DiaB[[#This Row],[Hora]],DiaB[[#This Row],[Min]])</f>
        <v>303817</v>
      </c>
      <c r="AJ82" s="1" t="str">
        <f>CONCATENATE(TEXT(DiaB[[#This Row],[Hora]],"00"),":",TEXT(DiaB[[#This Row],[Min]],"00"))</f>
        <v>08:17</v>
      </c>
      <c r="AK82" s="1" t="str">
        <f>IFERROR(VLOOKUP(DiaB[[#This Row],[CONCATENA]],Dades[[#All],[Columna1]:[LAT]],3,FALSE),"")</f>
        <v/>
      </c>
      <c r="AL82" s="1" t="str">
        <f>IFERROR(10^(DiaB[[#This Row],[LAT]]/10),"")</f>
        <v/>
      </c>
      <c r="AN82" s="2">
        <f>Resultats!C$22</f>
        <v>30</v>
      </c>
      <c r="AO82" s="2">
        <f>Resultats!E$22</f>
        <v>3</v>
      </c>
      <c r="AP82" s="2">
        <v>22</v>
      </c>
      <c r="AQ82" s="2">
        <v>17</v>
      </c>
      <c r="AR82" s="2" t="str">
        <f>CONCATENATE(VespreB[[#This Row],[Dia]],VespreB[[#This Row],[Mes]],VespreB[[#This Row],[Hora]],VespreB[[#This Row],[Min]])</f>
        <v>3032217</v>
      </c>
      <c r="AS82" s="2" t="str">
        <f>CONCATENATE(TEXT(VespreB[[#This Row],[Hora]],"00"),":",TEXT(VespreB[[#This Row],[Min]],"00"))</f>
        <v>22:17</v>
      </c>
      <c r="AT82" s="2" t="str">
        <f>IFERROR(VLOOKUP(VespreB[[#This Row],[CONCATENA]],Dades[[#All],[Columna1]:[LAT]],3,FALSE),"")</f>
        <v/>
      </c>
      <c r="AU82" s="4" t="str">
        <f>IFERROR(10^(VespreB[[#This Row],[LAT]]/10),"")</f>
        <v/>
      </c>
      <c r="AW82" s="4">
        <f>Resultats!C$22</f>
        <v>30</v>
      </c>
      <c r="AX82" s="12">
        <f>Resultats!E$22</f>
        <v>3</v>
      </c>
      <c r="AY82" s="3">
        <v>0</v>
      </c>
      <c r="AZ82" s="4">
        <v>17</v>
      </c>
      <c r="BA82" s="4" t="str">
        <f>CONCATENATE(NitB[[#This Row],[Dia]],NitB[[#This Row],[Mes]],NitB[[#This Row],[Hora]],NitB[[#This Row],[Min]])</f>
        <v>303017</v>
      </c>
      <c r="BB82" s="4" t="str">
        <f>CONCATENATE(TEXT(NitB[[#This Row],[Hora]],"00"),":",TEXT(NitB[[#This Row],[Min]],"00"))</f>
        <v>00:17</v>
      </c>
      <c r="BC82" s="12" t="str">
        <f>IFERROR(VLOOKUP(NitB[[#This Row],[CONCATENA]],Dades[[#All],[Columna1]:[LAT]],3,FALSE),"")</f>
        <v/>
      </c>
      <c r="BD82" s="12" t="str">
        <f>IFERROR(10^(NitB[[#This Row],[LAT]]/10),"")</f>
        <v/>
      </c>
      <c r="BF82" s="1">
        <f>Resultats!C$37</f>
        <v>30</v>
      </c>
      <c r="BG82" s="1">
        <f>Resultats!E$37</f>
        <v>3</v>
      </c>
      <c r="BH82" s="1">
        <v>8</v>
      </c>
      <c r="BI82" s="1">
        <v>17</v>
      </c>
      <c r="BJ82" s="1" t="str">
        <f>CONCATENATE(DiaC[[#This Row],[Dia]],DiaC[[#This Row],[Mes]],DiaC[[#This Row],[Hora]],DiaC[[#This Row],[Min]])</f>
        <v>303817</v>
      </c>
      <c r="BK82" s="1" t="str">
        <f>CONCATENATE(TEXT(DiaC[[#This Row],[Hora]],"00"),":",TEXT(DiaC[[#This Row],[Min]],"00"))</f>
        <v>08:17</v>
      </c>
      <c r="BL82" s="1" t="str">
        <f>IFERROR(VLOOKUP(DiaC[[#This Row],[CONCATENA]],Dades[[#All],[Columna1]:[LAT]],3,FALSE),"")</f>
        <v/>
      </c>
      <c r="BM82" s="1" t="str">
        <f>IFERROR(10^(DiaC[[#This Row],[LAT]]/10),"")</f>
        <v/>
      </c>
      <c r="BO82" s="2">
        <f>Resultats!C$37</f>
        <v>30</v>
      </c>
      <c r="BP82" s="2">
        <f>Resultats!E$37</f>
        <v>3</v>
      </c>
      <c r="BQ82" s="2">
        <v>22</v>
      </c>
      <c r="BR82" s="2">
        <v>17</v>
      </c>
      <c r="BS82" s="2" t="str">
        <f>CONCATENATE(VespreC[[#This Row],[Dia]],VespreC[[#This Row],[Mes]],VespreC[[#This Row],[Hora]],VespreC[[#This Row],[Min]])</f>
        <v>3032217</v>
      </c>
      <c r="BT82" s="2" t="str">
        <f>CONCATENATE(TEXT(VespreC[[#This Row],[Hora]],"00"),":",TEXT(VespreC[[#This Row],[Min]],"00"))</f>
        <v>22:17</v>
      </c>
      <c r="BU82" s="2" t="str">
        <f>IFERROR(VLOOKUP(VespreC[[#This Row],[CONCATENA]],Dades[[#All],[Columna1]:[LAT]],3,FALSE),"")</f>
        <v/>
      </c>
      <c r="BV82" s="4" t="str">
        <f>IFERROR(10^(VespreC[[#This Row],[LAT]]/10),"")</f>
        <v/>
      </c>
      <c r="BX82" s="4">
        <f>Resultats!C$37</f>
        <v>30</v>
      </c>
      <c r="BY82" s="12">
        <f>Resultats!E$37</f>
        <v>3</v>
      </c>
      <c r="BZ82" s="3">
        <v>0</v>
      </c>
      <c r="CA82" s="4">
        <v>17</v>
      </c>
      <c r="CB82" s="4" t="str">
        <f>CONCATENATE(NitC[[#This Row],[Dia]],NitC[[#This Row],[Mes]],NitC[[#This Row],[Hora]],NitC[[#This Row],[Min]])</f>
        <v>303017</v>
      </c>
      <c r="CC82" s="4" t="str">
        <f>CONCATENATE(TEXT(NitC[[#This Row],[Hora]],"00"),":",TEXT(NitC[[#This Row],[Min]],"00"))</f>
        <v>00:17</v>
      </c>
      <c r="CD82" s="12" t="str">
        <f>IFERROR(VLOOKUP(NitC[[#This Row],[CONCATENA]],Dades[[#All],[Columna1]:[LAT]],3,FALSE),"")</f>
        <v/>
      </c>
      <c r="CE82" s="12" t="str">
        <f>IFERROR(10^(NitC[[#This Row],[LAT]]/10),"")</f>
        <v/>
      </c>
    </row>
    <row r="83" spans="4:83" x14ac:dyDescent="0.35">
      <c r="D83" s="1">
        <f>Resultats!C$7</f>
        <v>30</v>
      </c>
      <c r="E83" s="1">
        <f>Resultats!E$7</f>
        <v>3</v>
      </c>
      <c r="F83" s="1">
        <v>8</v>
      </c>
      <c r="G83" s="1">
        <v>18</v>
      </c>
      <c r="H83" s="1" t="str">
        <f>CONCATENATE(DiaA[[#This Row],[Dia]],DiaA[[#This Row],[Mes]],DiaA[[#This Row],[Hora]],DiaA[[#This Row],[Min]])</f>
        <v>303818</v>
      </c>
      <c r="I83" s="1" t="str">
        <f>CONCATENATE(TEXT(DiaA[[#This Row],[Hora]],"00"),":",TEXT(DiaA[[#This Row],[Min]],"00"))</f>
        <v>08:18</v>
      </c>
      <c r="J83" s="1" t="str">
        <f>IFERROR(VLOOKUP(DiaA[[#This Row],[CONCATENA]],Dades[[#All],[Columna1]:[LAT]],3,FALSE),"")</f>
        <v/>
      </c>
      <c r="K83" s="1" t="str">
        <f>IFERROR(10^(DiaA[[#This Row],[LAT]]/10),"")</f>
        <v/>
      </c>
      <c r="M83" s="2">
        <f>Resultats!C$7</f>
        <v>30</v>
      </c>
      <c r="N83" s="2">
        <f>Resultats!E$7</f>
        <v>3</v>
      </c>
      <c r="O83" s="2">
        <v>22</v>
      </c>
      <c r="P83" s="2">
        <v>18</v>
      </c>
      <c r="Q83" s="2" t="str">
        <f>CONCATENATE(VespreA[[#This Row],[Dia]],VespreA[[#This Row],[Mes]],VespreA[[#This Row],[Hora]],VespreA[[#This Row],[Min]])</f>
        <v>3032218</v>
      </c>
      <c r="R83" s="2" t="str">
        <f>CONCATENATE(TEXT(VespreA[[#This Row],[Hora]],"00"),":",TEXT(VespreA[[#This Row],[Min]],"00"))</f>
        <v>22:18</v>
      </c>
      <c r="S83" s="2" t="str">
        <f>IFERROR(VLOOKUP(VespreA[[#This Row],[CONCATENA]],Dades[[#All],[Columna1]:[LAT]],3,FALSE),"")</f>
        <v/>
      </c>
      <c r="T83" s="4" t="str">
        <f>IFERROR(10^(VespreA[[#This Row],[LAT]]/10),"")</f>
        <v/>
      </c>
      <c r="V83" s="4">
        <f>Resultats!C$7</f>
        <v>30</v>
      </c>
      <c r="W83" s="12">
        <f>Resultats!E$7</f>
        <v>3</v>
      </c>
      <c r="X83" s="3">
        <v>0</v>
      </c>
      <c r="Y83" s="4">
        <v>18</v>
      </c>
      <c r="Z83" s="4" t="str">
        <f>CONCATENATE(NitA[[#This Row],[Dia]],NitA[[#This Row],[Mes]],NitA[[#This Row],[Hora]],NitA[[#This Row],[Min]])</f>
        <v>303018</v>
      </c>
      <c r="AA83" s="4" t="str">
        <f>CONCATENATE(TEXT(NitA[[#This Row],[Hora]],"00"),":",TEXT(NitA[[#This Row],[Min]],"00"))</f>
        <v>00:18</v>
      </c>
      <c r="AB83" s="12" t="str">
        <f>IFERROR(VLOOKUP(NitA[[#This Row],[CONCATENA]],Dades[[#All],[Columna1]:[LAT]],3,FALSE),"")</f>
        <v/>
      </c>
      <c r="AC83" s="12" t="str">
        <f>IFERROR(10^(NitA[[#This Row],[LAT]]/10),"")</f>
        <v/>
      </c>
      <c r="AE83" s="1">
        <f>Resultats!C$22</f>
        <v>30</v>
      </c>
      <c r="AF83" s="1">
        <f>Resultats!E$22</f>
        <v>3</v>
      </c>
      <c r="AG83" s="1">
        <v>8</v>
      </c>
      <c r="AH83" s="1">
        <v>18</v>
      </c>
      <c r="AI83" s="1" t="str">
        <f>CONCATENATE(DiaB[[#This Row],[Dia]],DiaB[[#This Row],[Mes]],DiaB[[#This Row],[Hora]],DiaB[[#This Row],[Min]])</f>
        <v>303818</v>
      </c>
      <c r="AJ83" s="1" t="str">
        <f>CONCATENATE(TEXT(DiaB[[#This Row],[Hora]],"00"),":",TEXT(DiaB[[#This Row],[Min]],"00"))</f>
        <v>08:18</v>
      </c>
      <c r="AK83" s="1" t="str">
        <f>IFERROR(VLOOKUP(DiaB[[#This Row],[CONCATENA]],Dades[[#All],[Columna1]:[LAT]],3,FALSE),"")</f>
        <v/>
      </c>
      <c r="AL83" s="1" t="str">
        <f>IFERROR(10^(DiaB[[#This Row],[LAT]]/10),"")</f>
        <v/>
      </c>
      <c r="AN83" s="2">
        <f>Resultats!C$22</f>
        <v>30</v>
      </c>
      <c r="AO83" s="2">
        <f>Resultats!E$22</f>
        <v>3</v>
      </c>
      <c r="AP83" s="2">
        <v>22</v>
      </c>
      <c r="AQ83" s="2">
        <v>18</v>
      </c>
      <c r="AR83" s="2" t="str">
        <f>CONCATENATE(VespreB[[#This Row],[Dia]],VespreB[[#This Row],[Mes]],VespreB[[#This Row],[Hora]],VespreB[[#This Row],[Min]])</f>
        <v>3032218</v>
      </c>
      <c r="AS83" s="2" t="str">
        <f>CONCATENATE(TEXT(VespreB[[#This Row],[Hora]],"00"),":",TEXT(VespreB[[#This Row],[Min]],"00"))</f>
        <v>22:18</v>
      </c>
      <c r="AT83" s="2" t="str">
        <f>IFERROR(VLOOKUP(VespreB[[#This Row],[CONCATENA]],Dades[[#All],[Columna1]:[LAT]],3,FALSE),"")</f>
        <v/>
      </c>
      <c r="AU83" s="4" t="str">
        <f>IFERROR(10^(VespreB[[#This Row],[LAT]]/10),"")</f>
        <v/>
      </c>
      <c r="AW83" s="4">
        <f>Resultats!C$22</f>
        <v>30</v>
      </c>
      <c r="AX83" s="12">
        <f>Resultats!E$22</f>
        <v>3</v>
      </c>
      <c r="AY83" s="3">
        <v>0</v>
      </c>
      <c r="AZ83" s="4">
        <v>18</v>
      </c>
      <c r="BA83" s="4" t="str">
        <f>CONCATENATE(NitB[[#This Row],[Dia]],NitB[[#This Row],[Mes]],NitB[[#This Row],[Hora]],NitB[[#This Row],[Min]])</f>
        <v>303018</v>
      </c>
      <c r="BB83" s="4" t="str">
        <f>CONCATENATE(TEXT(NitB[[#This Row],[Hora]],"00"),":",TEXT(NitB[[#This Row],[Min]],"00"))</f>
        <v>00:18</v>
      </c>
      <c r="BC83" s="12" t="str">
        <f>IFERROR(VLOOKUP(NitB[[#This Row],[CONCATENA]],Dades[[#All],[Columna1]:[LAT]],3,FALSE),"")</f>
        <v/>
      </c>
      <c r="BD83" s="12" t="str">
        <f>IFERROR(10^(NitB[[#This Row],[LAT]]/10),"")</f>
        <v/>
      </c>
      <c r="BF83" s="1">
        <f>Resultats!C$37</f>
        <v>30</v>
      </c>
      <c r="BG83" s="1">
        <f>Resultats!E$37</f>
        <v>3</v>
      </c>
      <c r="BH83" s="1">
        <v>8</v>
      </c>
      <c r="BI83" s="1">
        <v>18</v>
      </c>
      <c r="BJ83" s="1" t="str">
        <f>CONCATENATE(DiaC[[#This Row],[Dia]],DiaC[[#This Row],[Mes]],DiaC[[#This Row],[Hora]],DiaC[[#This Row],[Min]])</f>
        <v>303818</v>
      </c>
      <c r="BK83" s="1" t="str">
        <f>CONCATENATE(TEXT(DiaC[[#This Row],[Hora]],"00"),":",TEXT(DiaC[[#This Row],[Min]],"00"))</f>
        <v>08:18</v>
      </c>
      <c r="BL83" s="1" t="str">
        <f>IFERROR(VLOOKUP(DiaC[[#This Row],[CONCATENA]],Dades[[#All],[Columna1]:[LAT]],3,FALSE),"")</f>
        <v/>
      </c>
      <c r="BM83" s="1" t="str">
        <f>IFERROR(10^(DiaC[[#This Row],[LAT]]/10),"")</f>
        <v/>
      </c>
      <c r="BO83" s="2">
        <f>Resultats!C$37</f>
        <v>30</v>
      </c>
      <c r="BP83" s="2">
        <f>Resultats!E$37</f>
        <v>3</v>
      </c>
      <c r="BQ83" s="2">
        <v>22</v>
      </c>
      <c r="BR83" s="2">
        <v>18</v>
      </c>
      <c r="BS83" s="2" t="str">
        <f>CONCATENATE(VespreC[[#This Row],[Dia]],VespreC[[#This Row],[Mes]],VespreC[[#This Row],[Hora]],VespreC[[#This Row],[Min]])</f>
        <v>3032218</v>
      </c>
      <c r="BT83" s="2" t="str">
        <f>CONCATENATE(TEXT(VespreC[[#This Row],[Hora]],"00"),":",TEXT(VespreC[[#This Row],[Min]],"00"))</f>
        <v>22:18</v>
      </c>
      <c r="BU83" s="2" t="str">
        <f>IFERROR(VLOOKUP(VespreC[[#This Row],[CONCATENA]],Dades[[#All],[Columna1]:[LAT]],3,FALSE),"")</f>
        <v/>
      </c>
      <c r="BV83" s="4" t="str">
        <f>IFERROR(10^(VespreC[[#This Row],[LAT]]/10),"")</f>
        <v/>
      </c>
      <c r="BX83" s="4">
        <f>Resultats!C$37</f>
        <v>30</v>
      </c>
      <c r="BY83" s="12">
        <f>Resultats!E$37</f>
        <v>3</v>
      </c>
      <c r="BZ83" s="3">
        <v>0</v>
      </c>
      <c r="CA83" s="4">
        <v>18</v>
      </c>
      <c r="CB83" s="4" t="str">
        <f>CONCATENATE(NitC[[#This Row],[Dia]],NitC[[#This Row],[Mes]],NitC[[#This Row],[Hora]],NitC[[#This Row],[Min]])</f>
        <v>303018</v>
      </c>
      <c r="CC83" s="4" t="str">
        <f>CONCATENATE(TEXT(NitC[[#This Row],[Hora]],"00"),":",TEXT(NitC[[#This Row],[Min]],"00"))</f>
        <v>00:18</v>
      </c>
      <c r="CD83" s="12" t="str">
        <f>IFERROR(VLOOKUP(NitC[[#This Row],[CONCATENA]],Dades[[#All],[Columna1]:[LAT]],3,FALSE),"")</f>
        <v/>
      </c>
      <c r="CE83" s="12" t="str">
        <f>IFERROR(10^(NitC[[#This Row],[LAT]]/10),"")</f>
        <v/>
      </c>
    </row>
    <row r="84" spans="4:83" x14ac:dyDescent="0.35">
      <c r="D84" s="1">
        <f>Resultats!C$7</f>
        <v>30</v>
      </c>
      <c r="E84" s="1">
        <f>Resultats!E$7</f>
        <v>3</v>
      </c>
      <c r="F84" s="1">
        <v>8</v>
      </c>
      <c r="G84" s="1">
        <v>19</v>
      </c>
      <c r="H84" s="1" t="str">
        <f>CONCATENATE(DiaA[[#This Row],[Dia]],DiaA[[#This Row],[Mes]],DiaA[[#This Row],[Hora]],DiaA[[#This Row],[Min]])</f>
        <v>303819</v>
      </c>
      <c r="I84" s="1" t="str">
        <f>CONCATENATE(TEXT(DiaA[[#This Row],[Hora]],"00"),":",TEXT(DiaA[[#This Row],[Min]],"00"))</f>
        <v>08:19</v>
      </c>
      <c r="J84" s="1" t="str">
        <f>IFERROR(VLOOKUP(DiaA[[#This Row],[CONCATENA]],Dades[[#All],[Columna1]:[LAT]],3,FALSE),"")</f>
        <v/>
      </c>
      <c r="K84" s="1" t="str">
        <f>IFERROR(10^(DiaA[[#This Row],[LAT]]/10),"")</f>
        <v/>
      </c>
      <c r="M84" s="2">
        <f>Resultats!C$7</f>
        <v>30</v>
      </c>
      <c r="N84" s="2">
        <f>Resultats!E$7</f>
        <v>3</v>
      </c>
      <c r="O84" s="2">
        <v>22</v>
      </c>
      <c r="P84" s="2">
        <v>19</v>
      </c>
      <c r="Q84" s="2" t="str">
        <f>CONCATENATE(VespreA[[#This Row],[Dia]],VespreA[[#This Row],[Mes]],VespreA[[#This Row],[Hora]],VespreA[[#This Row],[Min]])</f>
        <v>3032219</v>
      </c>
      <c r="R84" s="2" t="str">
        <f>CONCATENATE(TEXT(VespreA[[#This Row],[Hora]],"00"),":",TEXT(VespreA[[#This Row],[Min]],"00"))</f>
        <v>22:19</v>
      </c>
      <c r="S84" s="2" t="str">
        <f>IFERROR(VLOOKUP(VespreA[[#This Row],[CONCATENA]],Dades[[#All],[Columna1]:[LAT]],3,FALSE),"")</f>
        <v/>
      </c>
      <c r="T84" s="4" t="str">
        <f>IFERROR(10^(VespreA[[#This Row],[LAT]]/10),"")</f>
        <v/>
      </c>
      <c r="V84" s="4">
        <f>Resultats!C$7</f>
        <v>30</v>
      </c>
      <c r="W84" s="12">
        <f>Resultats!E$7</f>
        <v>3</v>
      </c>
      <c r="X84" s="3">
        <v>0</v>
      </c>
      <c r="Y84" s="4">
        <v>19</v>
      </c>
      <c r="Z84" s="4" t="str">
        <f>CONCATENATE(NitA[[#This Row],[Dia]],NitA[[#This Row],[Mes]],NitA[[#This Row],[Hora]],NitA[[#This Row],[Min]])</f>
        <v>303019</v>
      </c>
      <c r="AA84" s="4" t="str">
        <f>CONCATENATE(TEXT(NitA[[#This Row],[Hora]],"00"),":",TEXT(NitA[[#This Row],[Min]],"00"))</f>
        <v>00:19</v>
      </c>
      <c r="AB84" s="12" t="str">
        <f>IFERROR(VLOOKUP(NitA[[#This Row],[CONCATENA]],Dades[[#All],[Columna1]:[LAT]],3,FALSE),"")</f>
        <v/>
      </c>
      <c r="AC84" s="12" t="str">
        <f>IFERROR(10^(NitA[[#This Row],[LAT]]/10),"")</f>
        <v/>
      </c>
      <c r="AE84" s="1">
        <f>Resultats!C$22</f>
        <v>30</v>
      </c>
      <c r="AF84" s="1">
        <f>Resultats!E$22</f>
        <v>3</v>
      </c>
      <c r="AG84" s="1">
        <v>8</v>
      </c>
      <c r="AH84" s="1">
        <v>19</v>
      </c>
      <c r="AI84" s="1" t="str">
        <f>CONCATENATE(DiaB[[#This Row],[Dia]],DiaB[[#This Row],[Mes]],DiaB[[#This Row],[Hora]],DiaB[[#This Row],[Min]])</f>
        <v>303819</v>
      </c>
      <c r="AJ84" s="1" t="str">
        <f>CONCATENATE(TEXT(DiaB[[#This Row],[Hora]],"00"),":",TEXT(DiaB[[#This Row],[Min]],"00"))</f>
        <v>08:19</v>
      </c>
      <c r="AK84" s="1" t="str">
        <f>IFERROR(VLOOKUP(DiaB[[#This Row],[CONCATENA]],Dades[[#All],[Columna1]:[LAT]],3,FALSE),"")</f>
        <v/>
      </c>
      <c r="AL84" s="1" t="str">
        <f>IFERROR(10^(DiaB[[#This Row],[LAT]]/10),"")</f>
        <v/>
      </c>
      <c r="AN84" s="2">
        <f>Resultats!C$22</f>
        <v>30</v>
      </c>
      <c r="AO84" s="2">
        <f>Resultats!E$22</f>
        <v>3</v>
      </c>
      <c r="AP84" s="2">
        <v>22</v>
      </c>
      <c r="AQ84" s="2">
        <v>19</v>
      </c>
      <c r="AR84" s="2" t="str">
        <f>CONCATENATE(VespreB[[#This Row],[Dia]],VespreB[[#This Row],[Mes]],VespreB[[#This Row],[Hora]],VespreB[[#This Row],[Min]])</f>
        <v>3032219</v>
      </c>
      <c r="AS84" s="2" t="str">
        <f>CONCATENATE(TEXT(VespreB[[#This Row],[Hora]],"00"),":",TEXT(VespreB[[#This Row],[Min]],"00"))</f>
        <v>22:19</v>
      </c>
      <c r="AT84" s="2" t="str">
        <f>IFERROR(VLOOKUP(VespreB[[#This Row],[CONCATENA]],Dades[[#All],[Columna1]:[LAT]],3,FALSE),"")</f>
        <v/>
      </c>
      <c r="AU84" s="4" t="str">
        <f>IFERROR(10^(VespreB[[#This Row],[LAT]]/10),"")</f>
        <v/>
      </c>
      <c r="AW84" s="4">
        <f>Resultats!C$22</f>
        <v>30</v>
      </c>
      <c r="AX84" s="12">
        <f>Resultats!E$22</f>
        <v>3</v>
      </c>
      <c r="AY84" s="3">
        <v>0</v>
      </c>
      <c r="AZ84" s="4">
        <v>19</v>
      </c>
      <c r="BA84" s="4" t="str">
        <f>CONCATENATE(NitB[[#This Row],[Dia]],NitB[[#This Row],[Mes]],NitB[[#This Row],[Hora]],NitB[[#This Row],[Min]])</f>
        <v>303019</v>
      </c>
      <c r="BB84" s="4" t="str">
        <f>CONCATENATE(TEXT(NitB[[#This Row],[Hora]],"00"),":",TEXT(NitB[[#This Row],[Min]],"00"))</f>
        <v>00:19</v>
      </c>
      <c r="BC84" s="12" t="str">
        <f>IFERROR(VLOOKUP(NitB[[#This Row],[CONCATENA]],Dades[[#All],[Columna1]:[LAT]],3,FALSE),"")</f>
        <v/>
      </c>
      <c r="BD84" s="12" t="str">
        <f>IFERROR(10^(NitB[[#This Row],[LAT]]/10),"")</f>
        <v/>
      </c>
      <c r="BF84" s="1">
        <f>Resultats!C$37</f>
        <v>30</v>
      </c>
      <c r="BG84" s="1">
        <f>Resultats!E$37</f>
        <v>3</v>
      </c>
      <c r="BH84" s="1">
        <v>8</v>
      </c>
      <c r="BI84" s="1">
        <v>19</v>
      </c>
      <c r="BJ84" s="1" t="str">
        <f>CONCATENATE(DiaC[[#This Row],[Dia]],DiaC[[#This Row],[Mes]],DiaC[[#This Row],[Hora]],DiaC[[#This Row],[Min]])</f>
        <v>303819</v>
      </c>
      <c r="BK84" s="1" t="str">
        <f>CONCATENATE(TEXT(DiaC[[#This Row],[Hora]],"00"),":",TEXT(DiaC[[#This Row],[Min]],"00"))</f>
        <v>08:19</v>
      </c>
      <c r="BL84" s="1" t="str">
        <f>IFERROR(VLOOKUP(DiaC[[#This Row],[CONCATENA]],Dades[[#All],[Columna1]:[LAT]],3,FALSE),"")</f>
        <v/>
      </c>
      <c r="BM84" s="1" t="str">
        <f>IFERROR(10^(DiaC[[#This Row],[LAT]]/10),"")</f>
        <v/>
      </c>
      <c r="BO84" s="2">
        <f>Resultats!C$37</f>
        <v>30</v>
      </c>
      <c r="BP84" s="2">
        <f>Resultats!E$37</f>
        <v>3</v>
      </c>
      <c r="BQ84" s="2">
        <v>22</v>
      </c>
      <c r="BR84" s="2">
        <v>19</v>
      </c>
      <c r="BS84" s="2" t="str">
        <f>CONCATENATE(VespreC[[#This Row],[Dia]],VespreC[[#This Row],[Mes]],VespreC[[#This Row],[Hora]],VespreC[[#This Row],[Min]])</f>
        <v>3032219</v>
      </c>
      <c r="BT84" s="2" t="str">
        <f>CONCATENATE(TEXT(VespreC[[#This Row],[Hora]],"00"),":",TEXT(VespreC[[#This Row],[Min]],"00"))</f>
        <v>22:19</v>
      </c>
      <c r="BU84" s="2" t="str">
        <f>IFERROR(VLOOKUP(VespreC[[#This Row],[CONCATENA]],Dades[[#All],[Columna1]:[LAT]],3,FALSE),"")</f>
        <v/>
      </c>
      <c r="BV84" s="4" t="str">
        <f>IFERROR(10^(VespreC[[#This Row],[LAT]]/10),"")</f>
        <v/>
      </c>
      <c r="BX84" s="4">
        <f>Resultats!C$37</f>
        <v>30</v>
      </c>
      <c r="BY84" s="12">
        <f>Resultats!E$37</f>
        <v>3</v>
      </c>
      <c r="BZ84" s="3">
        <v>0</v>
      </c>
      <c r="CA84" s="4">
        <v>19</v>
      </c>
      <c r="CB84" s="4" t="str">
        <f>CONCATENATE(NitC[[#This Row],[Dia]],NitC[[#This Row],[Mes]],NitC[[#This Row],[Hora]],NitC[[#This Row],[Min]])</f>
        <v>303019</v>
      </c>
      <c r="CC84" s="4" t="str">
        <f>CONCATENATE(TEXT(NitC[[#This Row],[Hora]],"00"),":",TEXT(NitC[[#This Row],[Min]],"00"))</f>
        <v>00:19</v>
      </c>
      <c r="CD84" s="12" t="str">
        <f>IFERROR(VLOOKUP(NitC[[#This Row],[CONCATENA]],Dades[[#All],[Columna1]:[LAT]],3,FALSE),"")</f>
        <v/>
      </c>
      <c r="CE84" s="12" t="str">
        <f>IFERROR(10^(NitC[[#This Row],[LAT]]/10),"")</f>
        <v/>
      </c>
    </row>
    <row r="85" spans="4:83" x14ac:dyDescent="0.35">
      <c r="D85" s="1">
        <f>Resultats!C$7</f>
        <v>30</v>
      </c>
      <c r="E85" s="1">
        <f>Resultats!E$7</f>
        <v>3</v>
      </c>
      <c r="F85" s="1">
        <v>8</v>
      </c>
      <c r="G85" s="1">
        <v>20</v>
      </c>
      <c r="H85" s="1" t="str">
        <f>CONCATENATE(DiaA[[#This Row],[Dia]],DiaA[[#This Row],[Mes]],DiaA[[#This Row],[Hora]],DiaA[[#This Row],[Min]])</f>
        <v>303820</v>
      </c>
      <c r="I85" s="1" t="str">
        <f>CONCATENATE(TEXT(DiaA[[#This Row],[Hora]],"00"),":",TEXT(DiaA[[#This Row],[Min]],"00"))</f>
        <v>08:20</v>
      </c>
      <c r="J85" s="1" t="str">
        <f>IFERROR(VLOOKUP(DiaA[[#This Row],[CONCATENA]],Dades[[#All],[Columna1]:[LAT]],3,FALSE),"")</f>
        <v/>
      </c>
      <c r="K85" s="1" t="str">
        <f>IFERROR(10^(DiaA[[#This Row],[LAT]]/10),"")</f>
        <v/>
      </c>
      <c r="M85" s="2">
        <f>Resultats!C$7</f>
        <v>30</v>
      </c>
      <c r="N85" s="2">
        <f>Resultats!E$7</f>
        <v>3</v>
      </c>
      <c r="O85" s="2">
        <v>22</v>
      </c>
      <c r="P85" s="2">
        <v>20</v>
      </c>
      <c r="Q85" s="2" t="str">
        <f>CONCATENATE(VespreA[[#This Row],[Dia]],VespreA[[#This Row],[Mes]],VespreA[[#This Row],[Hora]],VespreA[[#This Row],[Min]])</f>
        <v>3032220</v>
      </c>
      <c r="R85" s="2" t="str">
        <f>CONCATENATE(TEXT(VespreA[[#This Row],[Hora]],"00"),":",TEXT(VespreA[[#This Row],[Min]],"00"))</f>
        <v>22:20</v>
      </c>
      <c r="S85" s="2" t="str">
        <f>IFERROR(VLOOKUP(VespreA[[#This Row],[CONCATENA]],Dades[[#All],[Columna1]:[LAT]],3,FALSE),"")</f>
        <v/>
      </c>
      <c r="T85" s="4" t="str">
        <f>IFERROR(10^(VespreA[[#This Row],[LAT]]/10),"")</f>
        <v/>
      </c>
      <c r="V85" s="4">
        <f>Resultats!C$7</f>
        <v>30</v>
      </c>
      <c r="W85" s="12">
        <f>Resultats!E$7</f>
        <v>3</v>
      </c>
      <c r="X85" s="3">
        <v>0</v>
      </c>
      <c r="Y85" s="4">
        <v>20</v>
      </c>
      <c r="Z85" s="4" t="str">
        <f>CONCATENATE(NitA[[#This Row],[Dia]],NitA[[#This Row],[Mes]],NitA[[#This Row],[Hora]],NitA[[#This Row],[Min]])</f>
        <v>303020</v>
      </c>
      <c r="AA85" s="4" t="str">
        <f>CONCATENATE(TEXT(NitA[[#This Row],[Hora]],"00"),":",TEXT(NitA[[#This Row],[Min]],"00"))</f>
        <v>00:20</v>
      </c>
      <c r="AB85" s="12" t="str">
        <f>IFERROR(VLOOKUP(NitA[[#This Row],[CONCATENA]],Dades[[#All],[Columna1]:[LAT]],3,FALSE),"")</f>
        <v/>
      </c>
      <c r="AC85" s="12" t="str">
        <f>IFERROR(10^(NitA[[#This Row],[LAT]]/10),"")</f>
        <v/>
      </c>
      <c r="AE85" s="1">
        <f>Resultats!C$22</f>
        <v>30</v>
      </c>
      <c r="AF85" s="1">
        <f>Resultats!E$22</f>
        <v>3</v>
      </c>
      <c r="AG85" s="1">
        <v>8</v>
      </c>
      <c r="AH85" s="1">
        <v>20</v>
      </c>
      <c r="AI85" s="1" t="str">
        <f>CONCATENATE(DiaB[[#This Row],[Dia]],DiaB[[#This Row],[Mes]],DiaB[[#This Row],[Hora]],DiaB[[#This Row],[Min]])</f>
        <v>303820</v>
      </c>
      <c r="AJ85" s="1" t="str">
        <f>CONCATENATE(TEXT(DiaB[[#This Row],[Hora]],"00"),":",TEXT(DiaB[[#This Row],[Min]],"00"))</f>
        <v>08:20</v>
      </c>
      <c r="AK85" s="1" t="str">
        <f>IFERROR(VLOOKUP(DiaB[[#This Row],[CONCATENA]],Dades[[#All],[Columna1]:[LAT]],3,FALSE),"")</f>
        <v/>
      </c>
      <c r="AL85" s="1" t="str">
        <f>IFERROR(10^(DiaB[[#This Row],[LAT]]/10),"")</f>
        <v/>
      </c>
      <c r="AN85" s="2">
        <f>Resultats!C$22</f>
        <v>30</v>
      </c>
      <c r="AO85" s="2">
        <f>Resultats!E$22</f>
        <v>3</v>
      </c>
      <c r="AP85" s="2">
        <v>22</v>
      </c>
      <c r="AQ85" s="2">
        <v>20</v>
      </c>
      <c r="AR85" s="2" t="str">
        <f>CONCATENATE(VespreB[[#This Row],[Dia]],VespreB[[#This Row],[Mes]],VespreB[[#This Row],[Hora]],VespreB[[#This Row],[Min]])</f>
        <v>3032220</v>
      </c>
      <c r="AS85" s="2" t="str">
        <f>CONCATENATE(TEXT(VespreB[[#This Row],[Hora]],"00"),":",TEXT(VespreB[[#This Row],[Min]],"00"))</f>
        <v>22:20</v>
      </c>
      <c r="AT85" s="2" t="str">
        <f>IFERROR(VLOOKUP(VespreB[[#This Row],[CONCATENA]],Dades[[#All],[Columna1]:[LAT]],3,FALSE),"")</f>
        <v/>
      </c>
      <c r="AU85" s="4" t="str">
        <f>IFERROR(10^(VespreB[[#This Row],[LAT]]/10),"")</f>
        <v/>
      </c>
      <c r="AW85" s="4">
        <f>Resultats!C$22</f>
        <v>30</v>
      </c>
      <c r="AX85" s="12">
        <f>Resultats!E$22</f>
        <v>3</v>
      </c>
      <c r="AY85" s="3">
        <v>0</v>
      </c>
      <c r="AZ85" s="4">
        <v>20</v>
      </c>
      <c r="BA85" s="4" t="str">
        <f>CONCATENATE(NitB[[#This Row],[Dia]],NitB[[#This Row],[Mes]],NitB[[#This Row],[Hora]],NitB[[#This Row],[Min]])</f>
        <v>303020</v>
      </c>
      <c r="BB85" s="4" t="str">
        <f>CONCATENATE(TEXT(NitB[[#This Row],[Hora]],"00"),":",TEXT(NitB[[#This Row],[Min]],"00"))</f>
        <v>00:20</v>
      </c>
      <c r="BC85" s="12" t="str">
        <f>IFERROR(VLOOKUP(NitB[[#This Row],[CONCATENA]],Dades[[#All],[Columna1]:[LAT]],3,FALSE),"")</f>
        <v/>
      </c>
      <c r="BD85" s="12" t="str">
        <f>IFERROR(10^(NitB[[#This Row],[LAT]]/10),"")</f>
        <v/>
      </c>
      <c r="BF85" s="1">
        <f>Resultats!C$37</f>
        <v>30</v>
      </c>
      <c r="BG85" s="1">
        <f>Resultats!E$37</f>
        <v>3</v>
      </c>
      <c r="BH85" s="1">
        <v>8</v>
      </c>
      <c r="BI85" s="1">
        <v>20</v>
      </c>
      <c r="BJ85" s="1" t="str">
        <f>CONCATENATE(DiaC[[#This Row],[Dia]],DiaC[[#This Row],[Mes]],DiaC[[#This Row],[Hora]],DiaC[[#This Row],[Min]])</f>
        <v>303820</v>
      </c>
      <c r="BK85" s="1" t="str">
        <f>CONCATENATE(TEXT(DiaC[[#This Row],[Hora]],"00"),":",TEXT(DiaC[[#This Row],[Min]],"00"))</f>
        <v>08:20</v>
      </c>
      <c r="BL85" s="1" t="str">
        <f>IFERROR(VLOOKUP(DiaC[[#This Row],[CONCATENA]],Dades[[#All],[Columna1]:[LAT]],3,FALSE),"")</f>
        <v/>
      </c>
      <c r="BM85" s="1" t="str">
        <f>IFERROR(10^(DiaC[[#This Row],[LAT]]/10),"")</f>
        <v/>
      </c>
      <c r="BO85" s="2">
        <f>Resultats!C$37</f>
        <v>30</v>
      </c>
      <c r="BP85" s="2">
        <f>Resultats!E$37</f>
        <v>3</v>
      </c>
      <c r="BQ85" s="2">
        <v>22</v>
      </c>
      <c r="BR85" s="2">
        <v>20</v>
      </c>
      <c r="BS85" s="2" t="str">
        <f>CONCATENATE(VespreC[[#This Row],[Dia]],VespreC[[#This Row],[Mes]],VespreC[[#This Row],[Hora]],VespreC[[#This Row],[Min]])</f>
        <v>3032220</v>
      </c>
      <c r="BT85" s="2" t="str">
        <f>CONCATENATE(TEXT(VespreC[[#This Row],[Hora]],"00"),":",TEXT(VespreC[[#This Row],[Min]],"00"))</f>
        <v>22:20</v>
      </c>
      <c r="BU85" s="2" t="str">
        <f>IFERROR(VLOOKUP(VespreC[[#This Row],[CONCATENA]],Dades[[#All],[Columna1]:[LAT]],3,FALSE),"")</f>
        <v/>
      </c>
      <c r="BV85" s="4" t="str">
        <f>IFERROR(10^(VespreC[[#This Row],[LAT]]/10),"")</f>
        <v/>
      </c>
      <c r="BX85" s="4">
        <f>Resultats!C$37</f>
        <v>30</v>
      </c>
      <c r="BY85" s="12">
        <f>Resultats!E$37</f>
        <v>3</v>
      </c>
      <c r="BZ85" s="3">
        <v>0</v>
      </c>
      <c r="CA85" s="4">
        <v>20</v>
      </c>
      <c r="CB85" s="4" t="str">
        <f>CONCATENATE(NitC[[#This Row],[Dia]],NitC[[#This Row],[Mes]],NitC[[#This Row],[Hora]],NitC[[#This Row],[Min]])</f>
        <v>303020</v>
      </c>
      <c r="CC85" s="4" t="str">
        <f>CONCATENATE(TEXT(NitC[[#This Row],[Hora]],"00"),":",TEXT(NitC[[#This Row],[Min]],"00"))</f>
        <v>00:20</v>
      </c>
      <c r="CD85" s="12" t="str">
        <f>IFERROR(VLOOKUP(NitC[[#This Row],[CONCATENA]],Dades[[#All],[Columna1]:[LAT]],3,FALSE),"")</f>
        <v/>
      </c>
      <c r="CE85" s="12" t="str">
        <f>IFERROR(10^(NitC[[#This Row],[LAT]]/10),"")</f>
        <v/>
      </c>
    </row>
    <row r="86" spans="4:83" x14ac:dyDescent="0.35">
      <c r="D86" s="1">
        <f>Resultats!C$7</f>
        <v>30</v>
      </c>
      <c r="E86" s="1">
        <f>Resultats!E$7</f>
        <v>3</v>
      </c>
      <c r="F86" s="1">
        <v>8</v>
      </c>
      <c r="G86" s="1">
        <v>21</v>
      </c>
      <c r="H86" s="1" t="str">
        <f>CONCATENATE(DiaA[[#This Row],[Dia]],DiaA[[#This Row],[Mes]],DiaA[[#This Row],[Hora]],DiaA[[#This Row],[Min]])</f>
        <v>303821</v>
      </c>
      <c r="I86" s="1" t="str">
        <f>CONCATENATE(TEXT(DiaA[[#This Row],[Hora]],"00"),":",TEXT(DiaA[[#This Row],[Min]],"00"))</f>
        <v>08:21</v>
      </c>
      <c r="J86" s="1" t="str">
        <f>IFERROR(VLOOKUP(DiaA[[#This Row],[CONCATENA]],Dades[[#All],[Columna1]:[LAT]],3,FALSE),"")</f>
        <v/>
      </c>
      <c r="K86" s="1" t="str">
        <f>IFERROR(10^(DiaA[[#This Row],[LAT]]/10),"")</f>
        <v/>
      </c>
      <c r="M86" s="2">
        <f>Resultats!C$7</f>
        <v>30</v>
      </c>
      <c r="N86" s="2">
        <f>Resultats!E$7</f>
        <v>3</v>
      </c>
      <c r="O86" s="2">
        <v>22</v>
      </c>
      <c r="P86" s="2">
        <v>21</v>
      </c>
      <c r="Q86" s="2" t="str">
        <f>CONCATENATE(VespreA[[#This Row],[Dia]],VespreA[[#This Row],[Mes]],VespreA[[#This Row],[Hora]],VespreA[[#This Row],[Min]])</f>
        <v>3032221</v>
      </c>
      <c r="R86" s="2" t="str">
        <f>CONCATENATE(TEXT(VespreA[[#This Row],[Hora]],"00"),":",TEXT(VespreA[[#This Row],[Min]],"00"))</f>
        <v>22:21</v>
      </c>
      <c r="S86" s="2" t="str">
        <f>IFERROR(VLOOKUP(VespreA[[#This Row],[CONCATENA]],Dades[[#All],[Columna1]:[LAT]],3,FALSE),"")</f>
        <v/>
      </c>
      <c r="T86" s="4" t="str">
        <f>IFERROR(10^(VespreA[[#This Row],[LAT]]/10),"")</f>
        <v/>
      </c>
      <c r="V86" s="4">
        <f>Resultats!C$7</f>
        <v>30</v>
      </c>
      <c r="W86" s="12">
        <f>Resultats!E$7</f>
        <v>3</v>
      </c>
      <c r="X86" s="3">
        <v>0</v>
      </c>
      <c r="Y86" s="4">
        <v>21</v>
      </c>
      <c r="Z86" s="4" t="str">
        <f>CONCATENATE(NitA[[#This Row],[Dia]],NitA[[#This Row],[Mes]],NitA[[#This Row],[Hora]],NitA[[#This Row],[Min]])</f>
        <v>303021</v>
      </c>
      <c r="AA86" s="4" t="str">
        <f>CONCATENATE(TEXT(NitA[[#This Row],[Hora]],"00"),":",TEXT(NitA[[#This Row],[Min]],"00"))</f>
        <v>00:21</v>
      </c>
      <c r="AB86" s="12" t="str">
        <f>IFERROR(VLOOKUP(NitA[[#This Row],[CONCATENA]],Dades[[#All],[Columna1]:[LAT]],3,FALSE),"")</f>
        <v/>
      </c>
      <c r="AC86" s="12" t="str">
        <f>IFERROR(10^(NitA[[#This Row],[LAT]]/10),"")</f>
        <v/>
      </c>
      <c r="AE86" s="1">
        <f>Resultats!C$22</f>
        <v>30</v>
      </c>
      <c r="AF86" s="1">
        <f>Resultats!E$22</f>
        <v>3</v>
      </c>
      <c r="AG86" s="1">
        <v>8</v>
      </c>
      <c r="AH86" s="1">
        <v>21</v>
      </c>
      <c r="AI86" s="1" t="str">
        <f>CONCATENATE(DiaB[[#This Row],[Dia]],DiaB[[#This Row],[Mes]],DiaB[[#This Row],[Hora]],DiaB[[#This Row],[Min]])</f>
        <v>303821</v>
      </c>
      <c r="AJ86" s="1" t="str">
        <f>CONCATENATE(TEXT(DiaB[[#This Row],[Hora]],"00"),":",TEXT(DiaB[[#This Row],[Min]],"00"))</f>
        <v>08:21</v>
      </c>
      <c r="AK86" s="1" t="str">
        <f>IFERROR(VLOOKUP(DiaB[[#This Row],[CONCATENA]],Dades[[#All],[Columna1]:[LAT]],3,FALSE),"")</f>
        <v/>
      </c>
      <c r="AL86" s="1" t="str">
        <f>IFERROR(10^(DiaB[[#This Row],[LAT]]/10),"")</f>
        <v/>
      </c>
      <c r="AN86" s="2">
        <f>Resultats!C$22</f>
        <v>30</v>
      </c>
      <c r="AO86" s="2">
        <f>Resultats!E$22</f>
        <v>3</v>
      </c>
      <c r="AP86" s="2">
        <v>22</v>
      </c>
      <c r="AQ86" s="2">
        <v>21</v>
      </c>
      <c r="AR86" s="2" t="str">
        <f>CONCATENATE(VespreB[[#This Row],[Dia]],VespreB[[#This Row],[Mes]],VespreB[[#This Row],[Hora]],VespreB[[#This Row],[Min]])</f>
        <v>3032221</v>
      </c>
      <c r="AS86" s="2" t="str">
        <f>CONCATENATE(TEXT(VespreB[[#This Row],[Hora]],"00"),":",TEXT(VespreB[[#This Row],[Min]],"00"))</f>
        <v>22:21</v>
      </c>
      <c r="AT86" s="2" t="str">
        <f>IFERROR(VLOOKUP(VespreB[[#This Row],[CONCATENA]],Dades[[#All],[Columna1]:[LAT]],3,FALSE),"")</f>
        <v/>
      </c>
      <c r="AU86" s="4" t="str">
        <f>IFERROR(10^(VespreB[[#This Row],[LAT]]/10),"")</f>
        <v/>
      </c>
      <c r="AW86" s="4">
        <f>Resultats!C$22</f>
        <v>30</v>
      </c>
      <c r="AX86" s="12">
        <f>Resultats!E$22</f>
        <v>3</v>
      </c>
      <c r="AY86" s="3">
        <v>0</v>
      </c>
      <c r="AZ86" s="4">
        <v>21</v>
      </c>
      <c r="BA86" s="4" t="str">
        <f>CONCATENATE(NitB[[#This Row],[Dia]],NitB[[#This Row],[Mes]],NitB[[#This Row],[Hora]],NitB[[#This Row],[Min]])</f>
        <v>303021</v>
      </c>
      <c r="BB86" s="4" t="str">
        <f>CONCATENATE(TEXT(NitB[[#This Row],[Hora]],"00"),":",TEXT(NitB[[#This Row],[Min]],"00"))</f>
        <v>00:21</v>
      </c>
      <c r="BC86" s="12" t="str">
        <f>IFERROR(VLOOKUP(NitB[[#This Row],[CONCATENA]],Dades[[#All],[Columna1]:[LAT]],3,FALSE),"")</f>
        <v/>
      </c>
      <c r="BD86" s="12" t="str">
        <f>IFERROR(10^(NitB[[#This Row],[LAT]]/10),"")</f>
        <v/>
      </c>
      <c r="BF86" s="1">
        <f>Resultats!C$37</f>
        <v>30</v>
      </c>
      <c r="BG86" s="1">
        <f>Resultats!E$37</f>
        <v>3</v>
      </c>
      <c r="BH86" s="1">
        <v>8</v>
      </c>
      <c r="BI86" s="1">
        <v>21</v>
      </c>
      <c r="BJ86" s="1" t="str">
        <f>CONCATENATE(DiaC[[#This Row],[Dia]],DiaC[[#This Row],[Mes]],DiaC[[#This Row],[Hora]],DiaC[[#This Row],[Min]])</f>
        <v>303821</v>
      </c>
      <c r="BK86" s="1" t="str">
        <f>CONCATENATE(TEXT(DiaC[[#This Row],[Hora]],"00"),":",TEXT(DiaC[[#This Row],[Min]],"00"))</f>
        <v>08:21</v>
      </c>
      <c r="BL86" s="1" t="str">
        <f>IFERROR(VLOOKUP(DiaC[[#This Row],[CONCATENA]],Dades[[#All],[Columna1]:[LAT]],3,FALSE),"")</f>
        <v/>
      </c>
      <c r="BM86" s="1" t="str">
        <f>IFERROR(10^(DiaC[[#This Row],[LAT]]/10),"")</f>
        <v/>
      </c>
      <c r="BO86" s="2">
        <f>Resultats!C$37</f>
        <v>30</v>
      </c>
      <c r="BP86" s="2">
        <f>Resultats!E$37</f>
        <v>3</v>
      </c>
      <c r="BQ86" s="2">
        <v>22</v>
      </c>
      <c r="BR86" s="2">
        <v>21</v>
      </c>
      <c r="BS86" s="2" t="str">
        <f>CONCATENATE(VespreC[[#This Row],[Dia]],VespreC[[#This Row],[Mes]],VespreC[[#This Row],[Hora]],VespreC[[#This Row],[Min]])</f>
        <v>3032221</v>
      </c>
      <c r="BT86" s="2" t="str">
        <f>CONCATENATE(TEXT(VespreC[[#This Row],[Hora]],"00"),":",TEXT(VespreC[[#This Row],[Min]],"00"))</f>
        <v>22:21</v>
      </c>
      <c r="BU86" s="2" t="str">
        <f>IFERROR(VLOOKUP(VespreC[[#This Row],[CONCATENA]],Dades[[#All],[Columna1]:[LAT]],3,FALSE),"")</f>
        <v/>
      </c>
      <c r="BV86" s="4" t="str">
        <f>IFERROR(10^(VespreC[[#This Row],[LAT]]/10),"")</f>
        <v/>
      </c>
      <c r="BX86" s="4">
        <f>Resultats!C$37</f>
        <v>30</v>
      </c>
      <c r="BY86" s="12">
        <f>Resultats!E$37</f>
        <v>3</v>
      </c>
      <c r="BZ86" s="3">
        <v>0</v>
      </c>
      <c r="CA86" s="4">
        <v>21</v>
      </c>
      <c r="CB86" s="4" t="str">
        <f>CONCATENATE(NitC[[#This Row],[Dia]],NitC[[#This Row],[Mes]],NitC[[#This Row],[Hora]],NitC[[#This Row],[Min]])</f>
        <v>303021</v>
      </c>
      <c r="CC86" s="4" t="str">
        <f>CONCATENATE(TEXT(NitC[[#This Row],[Hora]],"00"),":",TEXT(NitC[[#This Row],[Min]],"00"))</f>
        <v>00:21</v>
      </c>
      <c r="CD86" s="12" t="str">
        <f>IFERROR(VLOOKUP(NitC[[#This Row],[CONCATENA]],Dades[[#All],[Columna1]:[LAT]],3,FALSE),"")</f>
        <v/>
      </c>
      <c r="CE86" s="12" t="str">
        <f>IFERROR(10^(NitC[[#This Row],[LAT]]/10),"")</f>
        <v/>
      </c>
    </row>
    <row r="87" spans="4:83" x14ac:dyDescent="0.35">
      <c r="D87" s="1">
        <f>Resultats!C$7</f>
        <v>30</v>
      </c>
      <c r="E87" s="1">
        <f>Resultats!E$7</f>
        <v>3</v>
      </c>
      <c r="F87" s="1">
        <v>8</v>
      </c>
      <c r="G87" s="1">
        <v>22</v>
      </c>
      <c r="H87" s="1" t="str">
        <f>CONCATENATE(DiaA[[#This Row],[Dia]],DiaA[[#This Row],[Mes]],DiaA[[#This Row],[Hora]],DiaA[[#This Row],[Min]])</f>
        <v>303822</v>
      </c>
      <c r="I87" s="1" t="str">
        <f>CONCATENATE(TEXT(DiaA[[#This Row],[Hora]],"00"),":",TEXT(DiaA[[#This Row],[Min]],"00"))</f>
        <v>08:22</v>
      </c>
      <c r="J87" s="1" t="str">
        <f>IFERROR(VLOOKUP(DiaA[[#This Row],[CONCATENA]],Dades[[#All],[Columna1]:[LAT]],3,FALSE),"")</f>
        <v/>
      </c>
      <c r="K87" s="1" t="str">
        <f>IFERROR(10^(DiaA[[#This Row],[LAT]]/10),"")</f>
        <v/>
      </c>
      <c r="M87" s="2">
        <f>Resultats!C$7</f>
        <v>30</v>
      </c>
      <c r="N87" s="2">
        <f>Resultats!E$7</f>
        <v>3</v>
      </c>
      <c r="O87" s="2">
        <v>22</v>
      </c>
      <c r="P87" s="2">
        <v>22</v>
      </c>
      <c r="Q87" s="2" t="str">
        <f>CONCATENATE(VespreA[[#This Row],[Dia]],VespreA[[#This Row],[Mes]],VespreA[[#This Row],[Hora]],VespreA[[#This Row],[Min]])</f>
        <v>3032222</v>
      </c>
      <c r="R87" s="2" t="str">
        <f>CONCATENATE(TEXT(VespreA[[#This Row],[Hora]],"00"),":",TEXT(VespreA[[#This Row],[Min]],"00"))</f>
        <v>22:22</v>
      </c>
      <c r="S87" s="2" t="str">
        <f>IFERROR(VLOOKUP(VespreA[[#This Row],[CONCATENA]],Dades[[#All],[Columna1]:[LAT]],3,FALSE),"")</f>
        <v/>
      </c>
      <c r="T87" s="4" t="str">
        <f>IFERROR(10^(VespreA[[#This Row],[LAT]]/10),"")</f>
        <v/>
      </c>
      <c r="V87" s="4">
        <f>Resultats!C$7</f>
        <v>30</v>
      </c>
      <c r="W87" s="12">
        <f>Resultats!E$7</f>
        <v>3</v>
      </c>
      <c r="X87" s="3">
        <v>0</v>
      </c>
      <c r="Y87" s="4">
        <v>22</v>
      </c>
      <c r="Z87" s="4" t="str">
        <f>CONCATENATE(NitA[[#This Row],[Dia]],NitA[[#This Row],[Mes]],NitA[[#This Row],[Hora]],NitA[[#This Row],[Min]])</f>
        <v>303022</v>
      </c>
      <c r="AA87" s="4" t="str">
        <f>CONCATENATE(TEXT(NitA[[#This Row],[Hora]],"00"),":",TEXT(NitA[[#This Row],[Min]],"00"))</f>
        <v>00:22</v>
      </c>
      <c r="AB87" s="12" t="str">
        <f>IFERROR(VLOOKUP(NitA[[#This Row],[CONCATENA]],Dades[[#All],[Columna1]:[LAT]],3,FALSE),"")</f>
        <v/>
      </c>
      <c r="AC87" s="12" t="str">
        <f>IFERROR(10^(NitA[[#This Row],[LAT]]/10),"")</f>
        <v/>
      </c>
      <c r="AE87" s="1">
        <f>Resultats!C$22</f>
        <v>30</v>
      </c>
      <c r="AF87" s="1">
        <f>Resultats!E$22</f>
        <v>3</v>
      </c>
      <c r="AG87" s="1">
        <v>8</v>
      </c>
      <c r="AH87" s="1">
        <v>22</v>
      </c>
      <c r="AI87" s="1" t="str">
        <f>CONCATENATE(DiaB[[#This Row],[Dia]],DiaB[[#This Row],[Mes]],DiaB[[#This Row],[Hora]],DiaB[[#This Row],[Min]])</f>
        <v>303822</v>
      </c>
      <c r="AJ87" s="1" t="str">
        <f>CONCATENATE(TEXT(DiaB[[#This Row],[Hora]],"00"),":",TEXT(DiaB[[#This Row],[Min]],"00"))</f>
        <v>08:22</v>
      </c>
      <c r="AK87" s="1" t="str">
        <f>IFERROR(VLOOKUP(DiaB[[#This Row],[CONCATENA]],Dades[[#All],[Columna1]:[LAT]],3,FALSE),"")</f>
        <v/>
      </c>
      <c r="AL87" s="1" t="str">
        <f>IFERROR(10^(DiaB[[#This Row],[LAT]]/10),"")</f>
        <v/>
      </c>
      <c r="AN87" s="2">
        <f>Resultats!C$22</f>
        <v>30</v>
      </c>
      <c r="AO87" s="2">
        <f>Resultats!E$22</f>
        <v>3</v>
      </c>
      <c r="AP87" s="2">
        <v>22</v>
      </c>
      <c r="AQ87" s="2">
        <v>22</v>
      </c>
      <c r="AR87" s="2" t="str">
        <f>CONCATENATE(VespreB[[#This Row],[Dia]],VespreB[[#This Row],[Mes]],VespreB[[#This Row],[Hora]],VespreB[[#This Row],[Min]])</f>
        <v>3032222</v>
      </c>
      <c r="AS87" s="2" t="str">
        <f>CONCATENATE(TEXT(VespreB[[#This Row],[Hora]],"00"),":",TEXT(VespreB[[#This Row],[Min]],"00"))</f>
        <v>22:22</v>
      </c>
      <c r="AT87" s="2" t="str">
        <f>IFERROR(VLOOKUP(VespreB[[#This Row],[CONCATENA]],Dades[[#All],[Columna1]:[LAT]],3,FALSE),"")</f>
        <v/>
      </c>
      <c r="AU87" s="4" t="str">
        <f>IFERROR(10^(VespreB[[#This Row],[LAT]]/10),"")</f>
        <v/>
      </c>
      <c r="AW87" s="4">
        <f>Resultats!C$22</f>
        <v>30</v>
      </c>
      <c r="AX87" s="12">
        <f>Resultats!E$22</f>
        <v>3</v>
      </c>
      <c r="AY87" s="3">
        <v>0</v>
      </c>
      <c r="AZ87" s="4">
        <v>22</v>
      </c>
      <c r="BA87" s="4" t="str">
        <f>CONCATENATE(NitB[[#This Row],[Dia]],NitB[[#This Row],[Mes]],NitB[[#This Row],[Hora]],NitB[[#This Row],[Min]])</f>
        <v>303022</v>
      </c>
      <c r="BB87" s="4" t="str">
        <f>CONCATENATE(TEXT(NitB[[#This Row],[Hora]],"00"),":",TEXT(NitB[[#This Row],[Min]],"00"))</f>
        <v>00:22</v>
      </c>
      <c r="BC87" s="12" t="str">
        <f>IFERROR(VLOOKUP(NitB[[#This Row],[CONCATENA]],Dades[[#All],[Columna1]:[LAT]],3,FALSE),"")</f>
        <v/>
      </c>
      <c r="BD87" s="12" t="str">
        <f>IFERROR(10^(NitB[[#This Row],[LAT]]/10),"")</f>
        <v/>
      </c>
      <c r="BF87" s="1">
        <f>Resultats!C$37</f>
        <v>30</v>
      </c>
      <c r="BG87" s="1">
        <f>Resultats!E$37</f>
        <v>3</v>
      </c>
      <c r="BH87" s="1">
        <v>8</v>
      </c>
      <c r="BI87" s="1">
        <v>22</v>
      </c>
      <c r="BJ87" s="1" t="str">
        <f>CONCATENATE(DiaC[[#This Row],[Dia]],DiaC[[#This Row],[Mes]],DiaC[[#This Row],[Hora]],DiaC[[#This Row],[Min]])</f>
        <v>303822</v>
      </c>
      <c r="BK87" s="1" t="str">
        <f>CONCATENATE(TEXT(DiaC[[#This Row],[Hora]],"00"),":",TEXT(DiaC[[#This Row],[Min]],"00"))</f>
        <v>08:22</v>
      </c>
      <c r="BL87" s="1" t="str">
        <f>IFERROR(VLOOKUP(DiaC[[#This Row],[CONCATENA]],Dades[[#All],[Columna1]:[LAT]],3,FALSE),"")</f>
        <v/>
      </c>
      <c r="BM87" s="1" t="str">
        <f>IFERROR(10^(DiaC[[#This Row],[LAT]]/10),"")</f>
        <v/>
      </c>
      <c r="BO87" s="2">
        <f>Resultats!C$37</f>
        <v>30</v>
      </c>
      <c r="BP87" s="2">
        <f>Resultats!E$37</f>
        <v>3</v>
      </c>
      <c r="BQ87" s="2">
        <v>22</v>
      </c>
      <c r="BR87" s="2">
        <v>22</v>
      </c>
      <c r="BS87" s="2" t="str">
        <f>CONCATENATE(VespreC[[#This Row],[Dia]],VespreC[[#This Row],[Mes]],VespreC[[#This Row],[Hora]],VespreC[[#This Row],[Min]])</f>
        <v>3032222</v>
      </c>
      <c r="BT87" s="2" t="str">
        <f>CONCATENATE(TEXT(VespreC[[#This Row],[Hora]],"00"),":",TEXT(VespreC[[#This Row],[Min]],"00"))</f>
        <v>22:22</v>
      </c>
      <c r="BU87" s="2" t="str">
        <f>IFERROR(VLOOKUP(VespreC[[#This Row],[CONCATENA]],Dades[[#All],[Columna1]:[LAT]],3,FALSE),"")</f>
        <v/>
      </c>
      <c r="BV87" s="4" t="str">
        <f>IFERROR(10^(VespreC[[#This Row],[LAT]]/10),"")</f>
        <v/>
      </c>
      <c r="BX87" s="4">
        <f>Resultats!C$37</f>
        <v>30</v>
      </c>
      <c r="BY87" s="12">
        <f>Resultats!E$37</f>
        <v>3</v>
      </c>
      <c r="BZ87" s="3">
        <v>0</v>
      </c>
      <c r="CA87" s="4">
        <v>22</v>
      </c>
      <c r="CB87" s="4" t="str">
        <f>CONCATENATE(NitC[[#This Row],[Dia]],NitC[[#This Row],[Mes]],NitC[[#This Row],[Hora]],NitC[[#This Row],[Min]])</f>
        <v>303022</v>
      </c>
      <c r="CC87" s="4" t="str">
        <f>CONCATENATE(TEXT(NitC[[#This Row],[Hora]],"00"),":",TEXT(NitC[[#This Row],[Min]],"00"))</f>
        <v>00:22</v>
      </c>
      <c r="CD87" s="12" t="str">
        <f>IFERROR(VLOOKUP(NitC[[#This Row],[CONCATENA]],Dades[[#All],[Columna1]:[LAT]],3,FALSE),"")</f>
        <v/>
      </c>
      <c r="CE87" s="12" t="str">
        <f>IFERROR(10^(NitC[[#This Row],[LAT]]/10),"")</f>
        <v/>
      </c>
    </row>
    <row r="88" spans="4:83" x14ac:dyDescent="0.35">
      <c r="D88" s="1">
        <f>Resultats!C$7</f>
        <v>30</v>
      </c>
      <c r="E88" s="1">
        <f>Resultats!E$7</f>
        <v>3</v>
      </c>
      <c r="F88" s="1">
        <v>8</v>
      </c>
      <c r="G88" s="1">
        <v>23</v>
      </c>
      <c r="H88" s="1" t="str">
        <f>CONCATENATE(DiaA[[#This Row],[Dia]],DiaA[[#This Row],[Mes]],DiaA[[#This Row],[Hora]],DiaA[[#This Row],[Min]])</f>
        <v>303823</v>
      </c>
      <c r="I88" s="1" t="str">
        <f>CONCATENATE(TEXT(DiaA[[#This Row],[Hora]],"00"),":",TEXT(DiaA[[#This Row],[Min]],"00"))</f>
        <v>08:23</v>
      </c>
      <c r="J88" s="1" t="str">
        <f>IFERROR(VLOOKUP(DiaA[[#This Row],[CONCATENA]],Dades[[#All],[Columna1]:[LAT]],3,FALSE),"")</f>
        <v/>
      </c>
      <c r="K88" s="1" t="str">
        <f>IFERROR(10^(DiaA[[#This Row],[LAT]]/10),"")</f>
        <v/>
      </c>
      <c r="M88" s="2">
        <f>Resultats!C$7</f>
        <v>30</v>
      </c>
      <c r="N88" s="2">
        <f>Resultats!E$7</f>
        <v>3</v>
      </c>
      <c r="O88" s="2">
        <v>22</v>
      </c>
      <c r="P88" s="2">
        <v>23</v>
      </c>
      <c r="Q88" s="2" t="str">
        <f>CONCATENATE(VespreA[[#This Row],[Dia]],VespreA[[#This Row],[Mes]],VespreA[[#This Row],[Hora]],VespreA[[#This Row],[Min]])</f>
        <v>3032223</v>
      </c>
      <c r="R88" s="2" t="str">
        <f>CONCATENATE(TEXT(VespreA[[#This Row],[Hora]],"00"),":",TEXT(VespreA[[#This Row],[Min]],"00"))</f>
        <v>22:23</v>
      </c>
      <c r="S88" s="2" t="str">
        <f>IFERROR(VLOOKUP(VespreA[[#This Row],[CONCATENA]],Dades[[#All],[Columna1]:[LAT]],3,FALSE),"")</f>
        <v/>
      </c>
      <c r="T88" s="4" t="str">
        <f>IFERROR(10^(VespreA[[#This Row],[LAT]]/10),"")</f>
        <v/>
      </c>
      <c r="V88" s="4">
        <f>Resultats!C$7</f>
        <v>30</v>
      </c>
      <c r="W88" s="12">
        <f>Resultats!E$7</f>
        <v>3</v>
      </c>
      <c r="X88" s="3">
        <v>0</v>
      </c>
      <c r="Y88" s="4">
        <v>23</v>
      </c>
      <c r="Z88" s="4" t="str">
        <f>CONCATENATE(NitA[[#This Row],[Dia]],NitA[[#This Row],[Mes]],NitA[[#This Row],[Hora]],NitA[[#This Row],[Min]])</f>
        <v>303023</v>
      </c>
      <c r="AA88" s="4" t="str">
        <f>CONCATENATE(TEXT(NitA[[#This Row],[Hora]],"00"),":",TEXT(NitA[[#This Row],[Min]],"00"))</f>
        <v>00:23</v>
      </c>
      <c r="AB88" s="12" t="str">
        <f>IFERROR(VLOOKUP(NitA[[#This Row],[CONCATENA]],Dades[[#All],[Columna1]:[LAT]],3,FALSE),"")</f>
        <v/>
      </c>
      <c r="AC88" s="12" t="str">
        <f>IFERROR(10^(NitA[[#This Row],[LAT]]/10),"")</f>
        <v/>
      </c>
      <c r="AE88" s="1">
        <f>Resultats!C$22</f>
        <v>30</v>
      </c>
      <c r="AF88" s="1">
        <f>Resultats!E$22</f>
        <v>3</v>
      </c>
      <c r="AG88" s="1">
        <v>8</v>
      </c>
      <c r="AH88" s="1">
        <v>23</v>
      </c>
      <c r="AI88" s="1" t="str">
        <f>CONCATENATE(DiaB[[#This Row],[Dia]],DiaB[[#This Row],[Mes]],DiaB[[#This Row],[Hora]],DiaB[[#This Row],[Min]])</f>
        <v>303823</v>
      </c>
      <c r="AJ88" s="1" t="str">
        <f>CONCATENATE(TEXT(DiaB[[#This Row],[Hora]],"00"),":",TEXT(DiaB[[#This Row],[Min]],"00"))</f>
        <v>08:23</v>
      </c>
      <c r="AK88" s="1" t="str">
        <f>IFERROR(VLOOKUP(DiaB[[#This Row],[CONCATENA]],Dades[[#All],[Columna1]:[LAT]],3,FALSE),"")</f>
        <v/>
      </c>
      <c r="AL88" s="1" t="str">
        <f>IFERROR(10^(DiaB[[#This Row],[LAT]]/10),"")</f>
        <v/>
      </c>
      <c r="AN88" s="2">
        <f>Resultats!C$22</f>
        <v>30</v>
      </c>
      <c r="AO88" s="2">
        <f>Resultats!E$22</f>
        <v>3</v>
      </c>
      <c r="AP88" s="2">
        <v>22</v>
      </c>
      <c r="AQ88" s="2">
        <v>23</v>
      </c>
      <c r="AR88" s="2" t="str">
        <f>CONCATENATE(VespreB[[#This Row],[Dia]],VespreB[[#This Row],[Mes]],VespreB[[#This Row],[Hora]],VespreB[[#This Row],[Min]])</f>
        <v>3032223</v>
      </c>
      <c r="AS88" s="2" t="str">
        <f>CONCATENATE(TEXT(VespreB[[#This Row],[Hora]],"00"),":",TEXT(VespreB[[#This Row],[Min]],"00"))</f>
        <v>22:23</v>
      </c>
      <c r="AT88" s="2" t="str">
        <f>IFERROR(VLOOKUP(VespreB[[#This Row],[CONCATENA]],Dades[[#All],[Columna1]:[LAT]],3,FALSE),"")</f>
        <v/>
      </c>
      <c r="AU88" s="4" t="str">
        <f>IFERROR(10^(VespreB[[#This Row],[LAT]]/10),"")</f>
        <v/>
      </c>
      <c r="AW88" s="4">
        <f>Resultats!C$22</f>
        <v>30</v>
      </c>
      <c r="AX88" s="12">
        <f>Resultats!E$22</f>
        <v>3</v>
      </c>
      <c r="AY88" s="3">
        <v>0</v>
      </c>
      <c r="AZ88" s="4">
        <v>23</v>
      </c>
      <c r="BA88" s="4" t="str">
        <f>CONCATENATE(NitB[[#This Row],[Dia]],NitB[[#This Row],[Mes]],NitB[[#This Row],[Hora]],NitB[[#This Row],[Min]])</f>
        <v>303023</v>
      </c>
      <c r="BB88" s="4" t="str">
        <f>CONCATENATE(TEXT(NitB[[#This Row],[Hora]],"00"),":",TEXT(NitB[[#This Row],[Min]],"00"))</f>
        <v>00:23</v>
      </c>
      <c r="BC88" s="12" t="str">
        <f>IFERROR(VLOOKUP(NitB[[#This Row],[CONCATENA]],Dades[[#All],[Columna1]:[LAT]],3,FALSE),"")</f>
        <v/>
      </c>
      <c r="BD88" s="12" t="str">
        <f>IFERROR(10^(NitB[[#This Row],[LAT]]/10),"")</f>
        <v/>
      </c>
      <c r="BF88" s="1">
        <f>Resultats!C$37</f>
        <v>30</v>
      </c>
      <c r="BG88" s="1">
        <f>Resultats!E$37</f>
        <v>3</v>
      </c>
      <c r="BH88" s="1">
        <v>8</v>
      </c>
      <c r="BI88" s="1">
        <v>23</v>
      </c>
      <c r="BJ88" s="1" t="str">
        <f>CONCATENATE(DiaC[[#This Row],[Dia]],DiaC[[#This Row],[Mes]],DiaC[[#This Row],[Hora]],DiaC[[#This Row],[Min]])</f>
        <v>303823</v>
      </c>
      <c r="BK88" s="1" t="str">
        <f>CONCATENATE(TEXT(DiaC[[#This Row],[Hora]],"00"),":",TEXT(DiaC[[#This Row],[Min]],"00"))</f>
        <v>08:23</v>
      </c>
      <c r="BL88" s="1" t="str">
        <f>IFERROR(VLOOKUP(DiaC[[#This Row],[CONCATENA]],Dades[[#All],[Columna1]:[LAT]],3,FALSE),"")</f>
        <v/>
      </c>
      <c r="BM88" s="1" t="str">
        <f>IFERROR(10^(DiaC[[#This Row],[LAT]]/10),"")</f>
        <v/>
      </c>
      <c r="BO88" s="2">
        <f>Resultats!C$37</f>
        <v>30</v>
      </c>
      <c r="BP88" s="2">
        <f>Resultats!E$37</f>
        <v>3</v>
      </c>
      <c r="BQ88" s="2">
        <v>22</v>
      </c>
      <c r="BR88" s="2">
        <v>23</v>
      </c>
      <c r="BS88" s="2" t="str">
        <f>CONCATENATE(VespreC[[#This Row],[Dia]],VespreC[[#This Row],[Mes]],VespreC[[#This Row],[Hora]],VespreC[[#This Row],[Min]])</f>
        <v>3032223</v>
      </c>
      <c r="BT88" s="2" t="str">
        <f>CONCATENATE(TEXT(VespreC[[#This Row],[Hora]],"00"),":",TEXT(VespreC[[#This Row],[Min]],"00"))</f>
        <v>22:23</v>
      </c>
      <c r="BU88" s="2" t="str">
        <f>IFERROR(VLOOKUP(VespreC[[#This Row],[CONCATENA]],Dades[[#All],[Columna1]:[LAT]],3,FALSE),"")</f>
        <v/>
      </c>
      <c r="BV88" s="4" t="str">
        <f>IFERROR(10^(VespreC[[#This Row],[LAT]]/10),"")</f>
        <v/>
      </c>
      <c r="BX88" s="4">
        <f>Resultats!C$37</f>
        <v>30</v>
      </c>
      <c r="BY88" s="12">
        <f>Resultats!E$37</f>
        <v>3</v>
      </c>
      <c r="BZ88" s="3">
        <v>0</v>
      </c>
      <c r="CA88" s="4">
        <v>23</v>
      </c>
      <c r="CB88" s="4" t="str">
        <f>CONCATENATE(NitC[[#This Row],[Dia]],NitC[[#This Row],[Mes]],NitC[[#This Row],[Hora]],NitC[[#This Row],[Min]])</f>
        <v>303023</v>
      </c>
      <c r="CC88" s="4" t="str">
        <f>CONCATENATE(TEXT(NitC[[#This Row],[Hora]],"00"),":",TEXT(NitC[[#This Row],[Min]],"00"))</f>
        <v>00:23</v>
      </c>
      <c r="CD88" s="12" t="str">
        <f>IFERROR(VLOOKUP(NitC[[#This Row],[CONCATENA]],Dades[[#All],[Columna1]:[LAT]],3,FALSE),"")</f>
        <v/>
      </c>
      <c r="CE88" s="12" t="str">
        <f>IFERROR(10^(NitC[[#This Row],[LAT]]/10),"")</f>
        <v/>
      </c>
    </row>
    <row r="89" spans="4:83" x14ac:dyDescent="0.35">
      <c r="D89" s="1">
        <f>Resultats!C$7</f>
        <v>30</v>
      </c>
      <c r="E89" s="1">
        <f>Resultats!E$7</f>
        <v>3</v>
      </c>
      <c r="F89" s="1">
        <v>8</v>
      </c>
      <c r="G89" s="1">
        <v>24</v>
      </c>
      <c r="H89" s="1" t="str">
        <f>CONCATENATE(DiaA[[#This Row],[Dia]],DiaA[[#This Row],[Mes]],DiaA[[#This Row],[Hora]],DiaA[[#This Row],[Min]])</f>
        <v>303824</v>
      </c>
      <c r="I89" s="1" t="str">
        <f>CONCATENATE(TEXT(DiaA[[#This Row],[Hora]],"00"),":",TEXT(DiaA[[#This Row],[Min]],"00"))</f>
        <v>08:24</v>
      </c>
      <c r="J89" s="1" t="str">
        <f>IFERROR(VLOOKUP(DiaA[[#This Row],[CONCATENA]],Dades[[#All],[Columna1]:[LAT]],3,FALSE),"")</f>
        <v/>
      </c>
      <c r="K89" s="1" t="str">
        <f>IFERROR(10^(DiaA[[#This Row],[LAT]]/10),"")</f>
        <v/>
      </c>
      <c r="M89" s="2">
        <f>Resultats!C$7</f>
        <v>30</v>
      </c>
      <c r="N89" s="2">
        <f>Resultats!E$7</f>
        <v>3</v>
      </c>
      <c r="O89" s="2">
        <v>22</v>
      </c>
      <c r="P89" s="2">
        <v>24</v>
      </c>
      <c r="Q89" s="2" t="str">
        <f>CONCATENATE(VespreA[[#This Row],[Dia]],VespreA[[#This Row],[Mes]],VespreA[[#This Row],[Hora]],VespreA[[#This Row],[Min]])</f>
        <v>3032224</v>
      </c>
      <c r="R89" s="2" t="str">
        <f>CONCATENATE(TEXT(VespreA[[#This Row],[Hora]],"00"),":",TEXT(VespreA[[#This Row],[Min]],"00"))</f>
        <v>22:24</v>
      </c>
      <c r="S89" s="2" t="str">
        <f>IFERROR(VLOOKUP(VespreA[[#This Row],[CONCATENA]],Dades[[#All],[Columna1]:[LAT]],3,FALSE),"")</f>
        <v/>
      </c>
      <c r="T89" s="4" t="str">
        <f>IFERROR(10^(VespreA[[#This Row],[LAT]]/10),"")</f>
        <v/>
      </c>
      <c r="V89" s="4">
        <f>Resultats!C$7</f>
        <v>30</v>
      </c>
      <c r="W89" s="12">
        <f>Resultats!E$7</f>
        <v>3</v>
      </c>
      <c r="X89" s="3">
        <v>0</v>
      </c>
      <c r="Y89" s="4">
        <v>24</v>
      </c>
      <c r="Z89" s="4" t="str">
        <f>CONCATENATE(NitA[[#This Row],[Dia]],NitA[[#This Row],[Mes]],NitA[[#This Row],[Hora]],NitA[[#This Row],[Min]])</f>
        <v>303024</v>
      </c>
      <c r="AA89" s="4" t="str">
        <f>CONCATENATE(TEXT(NitA[[#This Row],[Hora]],"00"),":",TEXT(NitA[[#This Row],[Min]],"00"))</f>
        <v>00:24</v>
      </c>
      <c r="AB89" s="12" t="str">
        <f>IFERROR(VLOOKUP(NitA[[#This Row],[CONCATENA]],Dades[[#All],[Columna1]:[LAT]],3,FALSE),"")</f>
        <v/>
      </c>
      <c r="AC89" s="12" t="str">
        <f>IFERROR(10^(NitA[[#This Row],[LAT]]/10),"")</f>
        <v/>
      </c>
      <c r="AE89" s="1">
        <f>Resultats!C$22</f>
        <v>30</v>
      </c>
      <c r="AF89" s="1">
        <f>Resultats!E$22</f>
        <v>3</v>
      </c>
      <c r="AG89" s="1">
        <v>8</v>
      </c>
      <c r="AH89" s="1">
        <v>24</v>
      </c>
      <c r="AI89" s="1" t="str">
        <f>CONCATENATE(DiaB[[#This Row],[Dia]],DiaB[[#This Row],[Mes]],DiaB[[#This Row],[Hora]],DiaB[[#This Row],[Min]])</f>
        <v>303824</v>
      </c>
      <c r="AJ89" s="1" t="str">
        <f>CONCATENATE(TEXT(DiaB[[#This Row],[Hora]],"00"),":",TEXT(DiaB[[#This Row],[Min]],"00"))</f>
        <v>08:24</v>
      </c>
      <c r="AK89" s="1" t="str">
        <f>IFERROR(VLOOKUP(DiaB[[#This Row],[CONCATENA]],Dades[[#All],[Columna1]:[LAT]],3,FALSE),"")</f>
        <v/>
      </c>
      <c r="AL89" s="1" t="str">
        <f>IFERROR(10^(DiaB[[#This Row],[LAT]]/10),"")</f>
        <v/>
      </c>
      <c r="AN89" s="2">
        <f>Resultats!C$22</f>
        <v>30</v>
      </c>
      <c r="AO89" s="2">
        <f>Resultats!E$22</f>
        <v>3</v>
      </c>
      <c r="AP89" s="2">
        <v>22</v>
      </c>
      <c r="AQ89" s="2">
        <v>24</v>
      </c>
      <c r="AR89" s="2" t="str">
        <f>CONCATENATE(VespreB[[#This Row],[Dia]],VespreB[[#This Row],[Mes]],VespreB[[#This Row],[Hora]],VespreB[[#This Row],[Min]])</f>
        <v>3032224</v>
      </c>
      <c r="AS89" s="2" t="str">
        <f>CONCATENATE(TEXT(VespreB[[#This Row],[Hora]],"00"),":",TEXT(VespreB[[#This Row],[Min]],"00"))</f>
        <v>22:24</v>
      </c>
      <c r="AT89" s="2" t="str">
        <f>IFERROR(VLOOKUP(VespreB[[#This Row],[CONCATENA]],Dades[[#All],[Columna1]:[LAT]],3,FALSE),"")</f>
        <v/>
      </c>
      <c r="AU89" s="4" t="str">
        <f>IFERROR(10^(VespreB[[#This Row],[LAT]]/10),"")</f>
        <v/>
      </c>
      <c r="AW89" s="4">
        <f>Resultats!C$22</f>
        <v>30</v>
      </c>
      <c r="AX89" s="12">
        <f>Resultats!E$22</f>
        <v>3</v>
      </c>
      <c r="AY89" s="3">
        <v>0</v>
      </c>
      <c r="AZ89" s="4">
        <v>24</v>
      </c>
      <c r="BA89" s="4" t="str">
        <f>CONCATENATE(NitB[[#This Row],[Dia]],NitB[[#This Row],[Mes]],NitB[[#This Row],[Hora]],NitB[[#This Row],[Min]])</f>
        <v>303024</v>
      </c>
      <c r="BB89" s="4" t="str">
        <f>CONCATENATE(TEXT(NitB[[#This Row],[Hora]],"00"),":",TEXT(NitB[[#This Row],[Min]],"00"))</f>
        <v>00:24</v>
      </c>
      <c r="BC89" s="12" t="str">
        <f>IFERROR(VLOOKUP(NitB[[#This Row],[CONCATENA]],Dades[[#All],[Columna1]:[LAT]],3,FALSE),"")</f>
        <v/>
      </c>
      <c r="BD89" s="12" t="str">
        <f>IFERROR(10^(NitB[[#This Row],[LAT]]/10),"")</f>
        <v/>
      </c>
      <c r="BF89" s="1">
        <f>Resultats!C$37</f>
        <v>30</v>
      </c>
      <c r="BG89" s="1">
        <f>Resultats!E$37</f>
        <v>3</v>
      </c>
      <c r="BH89" s="1">
        <v>8</v>
      </c>
      <c r="BI89" s="1">
        <v>24</v>
      </c>
      <c r="BJ89" s="1" t="str">
        <f>CONCATENATE(DiaC[[#This Row],[Dia]],DiaC[[#This Row],[Mes]],DiaC[[#This Row],[Hora]],DiaC[[#This Row],[Min]])</f>
        <v>303824</v>
      </c>
      <c r="BK89" s="1" t="str">
        <f>CONCATENATE(TEXT(DiaC[[#This Row],[Hora]],"00"),":",TEXT(DiaC[[#This Row],[Min]],"00"))</f>
        <v>08:24</v>
      </c>
      <c r="BL89" s="1" t="str">
        <f>IFERROR(VLOOKUP(DiaC[[#This Row],[CONCATENA]],Dades[[#All],[Columna1]:[LAT]],3,FALSE),"")</f>
        <v/>
      </c>
      <c r="BM89" s="1" t="str">
        <f>IFERROR(10^(DiaC[[#This Row],[LAT]]/10),"")</f>
        <v/>
      </c>
      <c r="BO89" s="2">
        <f>Resultats!C$37</f>
        <v>30</v>
      </c>
      <c r="BP89" s="2">
        <f>Resultats!E$37</f>
        <v>3</v>
      </c>
      <c r="BQ89" s="2">
        <v>22</v>
      </c>
      <c r="BR89" s="2">
        <v>24</v>
      </c>
      <c r="BS89" s="2" t="str">
        <f>CONCATENATE(VespreC[[#This Row],[Dia]],VespreC[[#This Row],[Mes]],VespreC[[#This Row],[Hora]],VespreC[[#This Row],[Min]])</f>
        <v>3032224</v>
      </c>
      <c r="BT89" s="2" t="str">
        <f>CONCATENATE(TEXT(VespreC[[#This Row],[Hora]],"00"),":",TEXT(VespreC[[#This Row],[Min]],"00"))</f>
        <v>22:24</v>
      </c>
      <c r="BU89" s="2" t="str">
        <f>IFERROR(VLOOKUP(VespreC[[#This Row],[CONCATENA]],Dades[[#All],[Columna1]:[LAT]],3,FALSE),"")</f>
        <v/>
      </c>
      <c r="BV89" s="4" t="str">
        <f>IFERROR(10^(VespreC[[#This Row],[LAT]]/10),"")</f>
        <v/>
      </c>
      <c r="BX89" s="4">
        <f>Resultats!C$37</f>
        <v>30</v>
      </c>
      <c r="BY89" s="12">
        <f>Resultats!E$37</f>
        <v>3</v>
      </c>
      <c r="BZ89" s="3">
        <v>0</v>
      </c>
      <c r="CA89" s="4">
        <v>24</v>
      </c>
      <c r="CB89" s="4" t="str">
        <f>CONCATENATE(NitC[[#This Row],[Dia]],NitC[[#This Row],[Mes]],NitC[[#This Row],[Hora]],NitC[[#This Row],[Min]])</f>
        <v>303024</v>
      </c>
      <c r="CC89" s="4" t="str">
        <f>CONCATENATE(TEXT(NitC[[#This Row],[Hora]],"00"),":",TEXT(NitC[[#This Row],[Min]],"00"))</f>
        <v>00:24</v>
      </c>
      <c r="CD89" s="12" t="str">
        <f>IFERROR(VLOOKUP(NitC[[#This Row],[CONCATENA]],Dades[[#All],[Columna1]:[LAT]],3,FALSE),"")</f>
        <v/>
      </c>
      <c r="CE89" s="12" t="str">
        <f>IFERROR(10^(NitC[[#This Row],[LAT]]/10),"")</f>
        <v/>
      </c>
    </row>
    <row r="90" spans="4:83" x14ac:dyDescent="0.35">
      <c r="D90" s="1">
        <f>Resultats!C$7</f>
        <v>30</v>
      </c>
      <c r="E90" s="1">
        <f>Resultats!E$7</f>
        <v>3</v>
      </c>
      <c r="F90" s="1">
        <v>8</v>
      </c>
      <c r="G90" s="1">
        <v>25</v>
      </c>
      <c r="H90" s="1" t="str">
        <f>CONCATENATE(DiaA[[#This Row],[Dia]],DiaA[[#This Row],[Mes]],DiaA[[#This Row],[Hora]],DiaA[[#This Row],[Min]])</f>
        <v>303825</v>
      </c>
      <c r="I90" s="1" t="str">
        <f>CONCATENATE(TEXT(DiaA[[#This Row],[Hora]],"00"),":",TEXT(DiaA[[#This Row],[Min]],"00"))</f>
        <v>08:25</v>
      </c>
      <c r="J90" s="1" t="str">
        <f>IFERROR(VLOOKUP(DiaA[[#This Row],[CONCATENA]],Dades[[#All],[Columna1]:[LAT]],3,FALSE),"")</f>
        <v/>
      </c>
      <c r="K90" s="1" t="str">
        <f>IFERROR(10^(DiaA[[#This Row],[LAT]]/10),"")</f>
        <v/>
      </c>
      <c r="M90" s="2">
        <f>Resultats!C$7</f>
        <v>30</v>
      </c>
      <c r="N90" s="2">
        <f>Resultats!E$7</f>
        <v>3</v>
      </c>
      <c r="O90" s="2">
        <v>22</v>
      </c>
      <c r="P90" s="2">
        <v>25</v>
      </c>
      <c r="Q90" s="2" t="str">
        <f>CONCATENATE(VespreA[[#This Row],[Dia]],VespreA[[#This Row],[Mes]],VespreA[[#This Row],[Hora]],VespreA[[#This Row],[Min]])</f>
        <v>3032225</v>
      </c>
      <c r="R90" s="2" t="str">
        <f>CONCATENATE(TEXT(VespreA[[#This Row],[Hora]],"00"),":",TEXT(VespreA[[#This Row],[Min]],"00"))</f>
        <v>22:25</v>
      </c>
      <c r="S90" s="2" t="str">
        <f>IFERROR(VLOOKUP(VespreA[[#This Row],[CONCATENA]],Dades[[#All],[Columna1]:[LAT]],3,FALSE),"")</f>
        <v/>
      </c>
      <c r="T90" s="4" t="str">
        <f>IFERROR(10^(VespreA[[#This Row],[LAT]]/10),"")</f>
        <v/>
      </c>
      <c r="V90" s="4">
        <f>Resultats!C$7</f>
        <v>30</v>
      </c>
      <c r="W90" s="12">
        <f>Resultats!E$7</f>
        <v>3</v>
      </c>
      <c r="X90" s="3">
        <v>0</v>
      </c>
      <c r="Y90" s="4">
        <v>25</v>
      </c>
      <c r="Z90" s="4" t="str">
        <f>CONCATENATE(NitA[[#This Row],[Dia]],NitA[[#This Row],[Mes]],NitA[[#This Row],[Hora]],NitA[[#This Row],[Min]])</f>
        <v>303025</v>
      </c>
      <c r="AA90" s="4" t="str">
        <f>CONCATENATE(TEXT(NitA[[#This Row],[Hora]],"00"),":",TEXT(NitA[[#This Row],[Min]],"00"))</f>
        <v>00:25</v>
      </c>
      <c r="AB90" s="12" t="str">
        <f>IFERROR(VLOOKUP(NitA[[#This Row],[CONCATENA]],Dades[[#All],[Columna1]:[LAT]],3,FALSE),"")</f>
        <v/>
      </c>
      <c r="AC90" s="12" t="str">
        <f>IFERROR(10^(NitA[[#This Row],[LAT]]/10),"")</f>
        <v/>
      </c>
      <c r="AE90" s="1">
        <f>Resultats!C$22</f>
        <v>30</v>
      </c>
      <c r="AF90" s="1">
        <f>Resultats!E$22</f>
        <v>3</v>
      </c>
      <c r="AG90" s="1">
        <v>8</v>
      </c>
      <c r="AH90" s="1">
        <v>25</v>
      </c>
      <c r="AI90" s="1" t="str">
        <f>CONCATENATE(DiaB[[#This Row],[Dia]],DiaB[[#This Row],[Mes]],DiaB[[#This Row],[Hora]],DiaB[[#This Row],[Min]])</f>
        <v>303825</v>
      </c>
      <c r="AJ90" s="1" t="str">
        <f>CONCATENATE(TEXT(DiaB[[#This Row],[Hora]],"00"),":",TEXT(DiaB[[#This Row],[Min]],"00"))</f>
        <v>08:25</v>
      </c>
      <c r="AK90" s="1" t="str">
        <f>IFERROR(VLOOKUP(DiaB[[#This Row],[CONCATENA]],Dades[[#All],[Columna1]:[LAT]],3,FALSE),"")</f>
        <v/>
      </c>
      <c r="AL90" s="1" t="str">
        <f>IFERROR(10^(DiaB[[#This Row],[LAT]]/10),"")</f>
        <v/>
      </c>
      <c r="AN90" s="2">
        <f>Resultats!C$22</f>
        <v>30</v>
      </c>
      <c r="AO90" s="2">
        <f>Resultats!E$22</f>
        <v>3</v>
      </c>
      <c r="AP90" s="2">
        <v>22</v>
      </c>
      <c r="AQ90" s="2">
        <v>25</v>
      </c>
      <c r="AR90" s="2" t="str">
        <f>CONCATENATE(VespreB[[#This Row],[Dia]],VespreB[[#This Row],[Mes]],VespreB[[#This Row],[Hora]],VespreB[[#This Row],[Min]])</f>
        <v>3032225</v>
      </c>
      <c r="AS90" s="2" t="str">
        <f>CONCATENATE(TEXT(VespreB[[#This Row],[Hora]],"00"),":",TEXT(VespreB[[#This Row],[Min]],"00"))</f>
        <v>22:25</v>
      </c>
      <c r="AT90" s="2" t="str">
        <f>IFERROR(VLOOKUP(VespreB[[#This Row],[CONCATENA]],Dades[[#All],[Columna1]:[LAT]],3,FALSE),"")</f>
        <v/>
      </c>
      <c r="AU90" s="4" t="str">
        <f>IFERROR(10^(VespreB[[#This Row],[LAT]]/10),"")</f>
        <v/>
      </c>
      <c r="AW90" s="4">
        <f>Resultats!C$22</f>
        <v>30</v>
      </c>
      <c r="AX90" s="12">
        <f>Resultats!E$22</f>
        <v>3</v>
      </c>
      <c r="AY90" s="3">
        <v>0</v>
      </c>
      <c r="AZ90" s="4">
        <v>25</v>
      </c>
      <c r="BA90" s="4" t="str">
        <f>CONCATENATE(NitB[[#This Row],[Dia]],NitB[[#This Row],[Mes]],NitB[[#This Row],[Hora]],NitB[[#This Row],[Min]])</f>
        <v>303025</v>
      </c>
      <c r="BB90" s="4" t="str">
        <f>CONCATENATE(TEXT(NitB[[#This Row],[Hora]],"00"),":",TEXT(NitB[[#This Row],[Min]],"00"))</f>
        <v>00:25</v>
      </c>
      <c r="BC90" s="12" t="str">
        <f>IFERROR(VLOOKUP(NitB[[#This Row],[CONCATENA]],Dades[[#All],[Columna1]:[LAT]],3,FALSE),"")</f>
        <v/>
      </c>
      <c r="BD90" s="12" t="str">
        <f>IFERROR(10^(NitB[[#This Row],[LAT]]/10),"")</f>
        <v/>
      </c>
      <c r="BF90" s="1">
        <f>Resultats!C$37</f>
        <v>30</v>
      </c>
      <c r="BG90" s="1">
        <f>Resultats!E$37</f>
        <v>3</v>
      </c>
      <c r="BH90" s="1">
        <v>8</v>
      </c>
      <c r="BI90" s="1">
        <v>25</v>
      </c>
      <c r="BJ90" s="1" t="str">
        <f>CONCATENATE(DiaC[[#This Row],[Dia]],DiaC[[#This Row],[Mes]],DiaC[[#This Row],[Hora]],DiaC[[#This Row],[Min]])</f>
        <v>303825</v>
      </c>
      <c r="BK90" s="1" t="str">
        <f>CONCATENATE(TEXT(DiaC[[#This Row],[Hora]],"00"),":",TEXT(DiaC[[#This Row],[Min]],"00"))</f>
        <v>08:25</v>
      </c>
      <c r="BL90" s="1" t="str">
        <f>IFERROR(VLOOKUP(DiaC[[#This Row],[CONCATENA]],Dades[[#All],[Columna1]:[LAT]],3,FALSE),"")</f>
        <v/>
      </c>
      <c r="BM90" s="1" t="str">
        <f>IFERROR(10^(DiaC[[#This Row],[LAT]]/10),"")</f>
        <v/>
      </c>
      <c r="BO90" s="2">
        <f>Resultats!C$37</f>
        <v>30</v>
      </c>
      <c r="BP90" s="2">
        <f>Resultats!E$37</f>
        <v>3</v>
      </c>
      <c r="BQ90" s="2">
        <v>22</v>
      </c>
      <c r="BR90" s="2">
        <v>25</v>
      </c>
      <c r="BS90" s="2" t="str">
        <f>CONCATENATE(VespreC[[#This Row],[Dia]],VespreC[[#This Row],[Mes]],VespreC[[#This Row],[Hora]],VespreC[[#This Row],[Min]])</f>
        <v>3032225</v>
      </c>
      <c r="BT90" s="2" t="str">
        <f>CONCATENATE(TEXT(VespreC[[#This Row],[Hora]],"00"),":",TEXT(VespreC[[#This Row],[Min]],"00"))</f>
        <v>22:25</v>
      </c>
      <c r="BU90" s="2" t="str">
        <f>IFERROR(VLOOKUP(VespreC[[#This Row],[CONCATENA]],Dades[[#All],[Columna1]:[LAT]],3,FALSE),"")</f>
        <v/>
      </c>
      <c r="BV90" s="4" t="str">
        <f>IFERROR(10^(VespreC[[#This Row],[LAT]]/10),"")</f>
        <v/>
      </c>
      <c r="BX90" s="4">
        <f>Resultats!C$37</f>
        <v>30</v>
      </c>
      <c r="BY90" s="12">
        <f>Resultats!E$37</f>
        <v>3</v>
      </c>
      <c r="BZ90" s="3">
        <v>0</v>
      </c>
      <c r="CA90" s="4">
        <v>25</v>
      </c>
      <c r="CB90" s="4" t="str">
        <f>CONCATENATE(NitC[[#This Row],[Dia]],NitC[[#This Row],[Mes]],NitC[[#This Row],[Hora]],NitC[[#This Row],[Min]])</f>
        <v>303025</v>
      </c>
      <c r="CC90" s="4" t="str">
        <f>CONCATENATE(TEXT(NitC[[#This Row],[Hora]],"00"),":",TEXT(NitC[[#This Row],[Min]],"00"))</f>
        <v>00:25</v>
      </c>
      <c r="CD90" s="12" t="str">
        <f>IFERROR(VLOOKUP(NitC[[#This Row],[CONCATENA]],Dades[[#All],[Columna1]:[LAT]],3,FALSE),"")</f>
        <v/>
      </c>
      <c r="CE90" s="12" t="str">
        <f>IFERROR(10^(NitC[[#This Row],[LAT]]/10),"")</f>
        <v/>
      </c>
    </row>
    <row r="91" spans="4:83" x14ac:dyDescent="0.35">
      <c r="D91" s="1">
        <f>Resultats!C$7</f>
        <v>30</v>
      </c>
      <c r="E91" s="1">
        <f>Resultats!E$7</f>
        <v>3</v>
      </c>
      <c r="F91" s="1">
        <v>8</v>
      </c>
      <c r="G91" s="1">
        <v>26</v>
      </c>
      <c r="H91" s="1" t="str">
        <f>CONCATENATE(DiaA[[#This Row],[Dia]],DiaA[[#This Row],[Mes]],DiaA[[#This Row],[Hora]],DiaA[[#This Row],[Min]])</f>
        <v>303826</v>
      </c>
      <c r="I91" s="1" t="str">
        <f>CONCATENATE(TEXT(DiaA[[#This Row],[Hora]],"00"),":",TEXT(DiaA[[#This Row],[Min]],"00"))</f>
        <v>08:26</v>
      </c>
      <c r="J91" s="1" t="str">
        <f>IFERROR(VLOOKUP(DiaA[[#This Row],[CONCATENA]],Dades[[#All],[Columna1]:[LAT]],3,FALSE),"")</f>
        <v/>
      </c>
      <c r="K91" s="1" t="str">
        <f>IFERROR(10^(DiaA[[#This Row],[LAT]]/10),"")</f>
        <v/>
      </c>
      <c r="M91" s="2">
        <f>Resultats!C$7</f>
        <v>30</v>
      </c>
      <c r="N91" s="2">
        <f>Resultats!E$7</f>
        <v>3</v>
      </c>
      <c r="O91" s="2">
        <v>22</v>
      </c>
      <c r="P91" s="2">
        <v>26</v>
      </c>
      <c r="Q91" s="2" t="str">
        <f>CONCATENATE(VespreA[[#This Row],[Dia]],VespreA[[#This Row],[Mes]],VespreA[[#This Row],[Hora]],VespreA[[#This Row],[Min]])</f>
        <v>3032226</v>
      </c>
      <c r="R91" s="2" t="str">
        <f>CONCATENATE(TEXT(VespreA[[#This Row],[Hora]],"00"),":",TEXT(VespreA[[#This Row],[Min]],"00"))</f>
        <v>22:26</v>
      </c>
      <c r="S91" s="2" t="str">
        <f>IFERROR(VLOOKUP(VespreA[[#This Row],[CONCATENA]],Dades[[#All],[Columna1]:[LAT]],3,FALSE),"")</f>
        <v/>
      </c>
      <c r="T91" s="4" t="str">
        <f>IFERROR(10^(VespreA[[#This Row],[LAT]]/10),"")</f>
        <v/>
      </c>
      <c r="V91" s="4">
        <f>Resultats!C$7</f>
        <v>30</v>
      </c>
      <c r="W91" s="12">
        <f>Resultats!E$7</f>
        <v>3</v>
      </c>
      <c r="X91" s="3">
        <v>0</v>
      </c>
      <c r="Y91" s="4">
        <v>26</v>
      </c>
      <c r="Z91" s="4" t="str">
        <f>CONCATENATE(NitA[[#This Row],[Dia]],NitA[[#This Row],[Mes]],NitA[[#This Row],[Hora]],NitA[[#This Row],[Min]])</f>
        <v>303026</v>
      </c>
      <c r="AA91" s="4" t="str">
        <f>CONCATENATE(TEXT(NitA[[#This Row],[Hora]],"00"),":",TEXT(NitA[[#This Row],[Min]],"00"))</f>
        <v>00:26</v>
      </c>
      <c r="AB91" s="12" t="str">
        <f>IFERROR(VLOOKUP(NitA[[#This Row],[CONCATENA]],Dades[[#All],[Columna1]:[LAT]],3,FALSE),"")</f>
        <v/>
      </c>
      <c r="AC91" s="12" t="str">
        <f>IFERROR(10^(NitA[[#This Row],[LAT]]/10),"")</f>
        <v/>
      </c>
      <c r="AE91" s="1">
        <f>Resultats!C$22</f>
        <v>30</v>
      </c>
      <c r="AF91" s="1">
        <f>Resultats!E$22</f>
        <v>3</v>
      </c>
      <c r="AG91" s="1">
        <v>8</v>
      </c>
      <c r="AH91" s="1">
        <v>26</v>
      </c>
      <c r="AI91" s="1" t="str">
        <f>CONCATENATE(DiaB[[#This Row],[Dia]],DiaB[[#This Row],[Mes]],DiaB[[#This Row],[Hora]],DiaB[[#This Row],[Min]])</f>
        <v>303826</v>
      </c>
      <c r="AJ91" s="1" t="str">
        <f>CONCATENATE(TEXT(DiaB[[#This Row],[Hora]],"00"),":",TEXT(DiaB[[#This Row],[Min]],"00"))</f>
        <v>08:26</v>
      </c>
      <c r="AK91" s="1" t="str">
        <f>IFERROR(VLOOKUP(DiaB[[#This Row],[CONCATENA]],Dades[[#All],[Columna1]:[LAT]],3,FALSE),"")</f>
        <v/>
      </c>
      <c r="AL91" s="1" t="str">
        <f>IFERROR(10^(DiaB[[#This Row],[LAT]]/10),"")</f>
        <v/>
      </c>
      <c r="AN91" s="2">
        <f>Resultats!C$22</f>
        <v>30</v>
      </c>
      <c r="AO91" s="2">
        <f>Resultats!E$22</f>
        <v>3</v>
      </c>
      <c r="AP91" s="2">
        <v>22</v>
      </c>
      <c r="AQ91" s="2">
        <v>26</v>
      </c>
      <c r="AR91" s="2" t="str">
        <f>CONCATENATE(VespreB[[#This Row],[Dia]],VespreB[[#This Row],[Mes]],VespreB[[#This Row],[Hora]],VespreB[[#This Row],[Min]])</f>
        <v>3032226</v>
      </c>
      <c r="AS91" s="2" t="str">
        <f>CONCATENATE(TEXT(VespreB[[#This Row],[Hora]],"00"),":",TEXT(VespreB[[#This Row],[Min]],"00"))</f>
        <v>22:26</v>
      </c>
      <c r="AT91" s="2" t="str">
        <f>IFERROR(VLOOKUP(VespreB[[#This Row],[CONCATENA]],Dades[[#All],[Columna1]:[LAT]],3,FALSE),"")</f>
        <v/>
      </c>
      <c r="AU91" s="4" t="str">
        <f>IFERROR(10^(VespreB[[#This Row],[LAT]]/10),"")</f>
        <v/>
      </c>
      <c r="AW91" s="4">
        <f>Resultats!C$22</f>
        <v>30</v>
      </c>
      <c r="AX91" s="12">
        <f>Resultats!E$22</f>
        <v>3</v>
      </c>
      <c r="AY91" s="3">
        <v>0</v>
      </c>
      <c r="AZ91" s="4">
        <v>26</v>
      </c>
      <c r="BA91" s="4" t="str">
        <f>CONCATENATE(NitB[[#This Row],[Dia]],NitB[[#This Row],[Mes]],NitB[[#This Row],[Hora]],NitB[[#This Row],[Min]])</f>
        <v>303026</v>
      </c>
      <c r="BB91" s="4" t="str">
        <f>CONCATENATE(TEXT(NitB[[#This Row],[Hora]],"00"),":",TEXT(NitB[[#This Row],[Min]],"00"))</f>
        <v>00:26</v>
      </c>
      <c r="BC91" s="12" t="str">
        <f>IFERROR(VLOOKUP(NitB[[#This Row],[CONCATENA]],Dades[[#All],[Columna1]:[LAT]],3,FALSE),"")</f>
        <v/>
      </c>
      <c r="BD91" s="12" t="str">
        <f>IFERROR(10^(NitB[[#This Row],[LAT]]/10),"")</f>
        <v/>
      </c>
      <c r="BF91" s="1">
        <f>Resultats!C$37</f>
        <v>30</v>
      </c>
      <c r="BG91" s="1">
        <f>Resultats!E$37</f>
        <v>3</v>
      </c>
      <c r="BH91" s="1">
        <v>8</v>
      </c>
      <c r="BI91" s="1">
        <v>26</v>
      </c>
      <c r="BJ91" s="1" t="str">
        <f>CONCATENATE(DiaC[[#This Row],[Dia]],DiaC[[#This Row],[Mes]],DiaC[[#This Row],[Hora]],DiaC[[#This Row],[Min]])</f>
        <v>303826</v>
      </c>
      <c r="BK91" s="1" t="str">
        <f>CONCATENATE(TEXT(DiaC[[#This Row],[Hora]],"00"),":",TEXT(DiaC[[#This Row],[Min]],"00"))</f>
        <v>08:26</v>
      </c>
      <c r="BL91" s="1" t="str">
        <f>IFERROR(VLOOKUP(DiaC[[#This Row],[CONCATENA]],Dades[[#All],[Columna1]:[LAT]],3,FALSE),"")</f>
        <v/>
      </c>
      <c r="BM91" s="1" t="str">
        <f>IFERROR(10^(DiaC[[#This Row],[LAT]]/10),"")</f>
        <v/>
      </c>
      <c r="BO91" s="2">
        <f>Resultats!C$37</f>
        <v>30</v>
      </c>
      <c r="BP91" s="2">
        <f>Resultats!E$37</f>
        <v>3</v>
      </c>
      <c r="BQ91" s="2">
        <v>22</v>
      </c>
      <c r="BR91" s="2">
        <v>26</v>
      </c>
      <c r="BS91" s="2" t="str">
        <f>CONCATENATE(VespreC[[#This Row],[Dia]],VespreC[[#This Row],[Mes]],VespreC[[#This Row],[Hora]],VespreC[[#This Row],[Min]])</f>
        <v>3032226</v>
      </c>
      <c r="BT91" s="2" t="str">
        <f>CONCATENATE(TEXT(VespreC[[#This Row],[Hora]],"00"),":",TEXT(VespreC[[#This Row],[Min]],"00"))</f>
        <v>22:26</v>
      </c>
      <c r="BU91" s="2" t="str">
        <f>IFERROR(VLOOKUP(VespreC[[#This Row],[CONCATENA]],Dades[[#All],[Columna1]:[LAT]],3,FALSE),"")</f>
        <v/>
      </c>
      <c r="BV91" s="4" t="str">
        <f>IFERROR(10^(VespreC[[#This Row],[LAT]]/10),"")</f>
        <v/>
      </c>
      <c r="BX91" s="4">
        <f>Resultats!C$37</f>
        <v>30</v>
      </c>
      <c r="BY91" s="12">
        <f>Resultats!E$37</f>
        <v>3</v>
      </c>
      <c r="BZ91" s="3">
        <v>0</v>
      </c>
      <c r="CA91" s="4">
        <v>26</v>
      </c>
      <c r="CB91" s="4" t="str">
        <f>CONCATENATE(NitC[[#This Row],[Dia]],NitC[[#This Row],[Mes]],NitC[[#This Row],[Hora]],NitC[[#This Row],[Min]])</f>
        <v>303026</v>
      </c>
      <c r="CC91" s="4" t="str">
        <f>CONCATENATE(TEXT(NitC[[#This Row],[Hora]],"00"),":",TEXT(NitC[[#This Row],[Min]],"00"))</f>
        <v>00:26</v>
      </c>
      <c r="CD91" s="12" t="str">
        <f>IFERROR(VLOOKUP(NitC[[#This Row],[CONCATENA]],Dades[[#All],[Columna1]:[LAT]],3,FALSE),"")</f>
        <v/>
      </c>
      <c r="CE91" s="12" t="str">
        <f>IFERROR(10^(NitC[[#This Row],[LAT]]/10),"")</f>
        <v/>
      </c>
    </row>
    <row r="92" spans="4:83" x14ac:dyDescent="0.35">
      <c r="D92" s="1">
        <f>Resultats!C$7</f>
        <v>30</v>
      </c>
      <c r="E92" s="1">
        <f>Resultats!E$7</f>
        <v>3</v>
      </c>
      <c r="F92" s="1">
        <v>8</v>
      </c>
      <c r="G92" s="1">
        <v>27</v>
      </c>
      <c r="H92" s="1" t="str">
        <f>CONCATENATE(DiaA[[#This Row],[Dia]],DiaA[[#This Row],[Mes]],DiaA[[#This Row],[Hora]],DiaA[[#This Row],[Min]])</f>
        <v>303827</v>
      </c>
      <c r="I92" s="1" t="str">
        <f>CONCATENATE(TEXT(DiaA[[#This Row],[Hora]],"00"),":",TEXT(DiaA[[#This Row],[Min]],"00"))</f>
        <v>08:27</v>
      </c>
      <c r="J92" s="1" t="str">
        <f>IFERROR(VLOOKUP(DiaA[[#This Row],[CONCATENA]],Dades[[#All],[Columna1]:[LAT]],3,FALSE),"")</f>
        <v/>
      </c>
      <c r="K92" s="1" t="str">
        <f>IFERROR(10^(DiaA[[#This Row],[LAT]]/10),"")</f>
        <v/>
      </c>
      <c r="M92" s="2">
        <f>Resultats!C$7</f>
        <v>30</v>
      </c>
      <c r="N92" s="2">
        <f>Resultats!E$7</f>
        <v>3</v>
      </c>
      <c r="O92" s="2">
        <v>22</v>
      </c>
      <c r="P92" s="2">
        <v>27</v>
      </c>
      <c r="Q92" s="2" t="str">
        <f>CONCATENATE(VespreA[[#This Row],[Dia]],VespreA[[#This Row],[Mes]],VespreA[[#This Row],[Hora]],VespreA[[#This Row],[Min]])</f>
        <v>3032227</v>
      </c>
      <c r="R92" s="2" t="str">
        <f>CONCATENATE(TEXT(VespreA[[#This Row],[Hora]],"00"),":",TEXT(VespreA[[#This Row],[Min]],"00"))</f>
        <v>22:27</v>
      </c>
      <c r="S92" s="2" t="str">
        <f>IFERROR(VLOOKUP(VespreA[[#This Row],[CONCATENA]],Dades[[#All],[Columna1]:[LAT]],3,FALSE),"")</f>
        <v/>
      </c>
      <c r="T92" s="4" t="str">
        <f>IFERROR(10^(VespreA[[#This Row],[LAT]]/10),"")</f>
        <v/>
      </c>
      <c r="V92" s="4">
        <f>Resultats!C$7</f>
        <v>30</v>
      </c>
      <c r="W92" s="12">
        <f>Resultats!E$7</f>
        <v>3</v>
      </c>
      <c r="X92" s="3">
        <v>0</v>
      </c>
      <c r="Y92" s="4">
        <v>27</v>
      </c>
      <c r="Z92" s="4" t="str">
        <f>CONCATENATE(NitA[[#This Row],[Dia]],NitA[[#This Row],[Mes]],NitA[[#This Row],[Hora]],NitA[[#This Row],[Min]])</f>
        <v>303027</v>
      </c>
      <c r="AA92" s="4" t="str">
        <f>CONCATENATE(TEXT(NitA[[#This Row],[Hora]],"00"),":",TEXT(NitA[[#This Row],[Min]],"00"))</f>
        <v>00:27</v>
      </c>
      <c r="AB92" s="12" t="str">
        <f>IFERROR(VLOOKUP(NitA[[#This Row],[CONCATENA]],Dades[[#All],[Columna1]:[LAT]],3,FALSE),"")</f>
        <v/>
      </c>
      <c r="AC92" s="12" t="str">
        <f>IFERROR(10^(NitA[[#This Row],[LAT]]/10),"")</f>
        <v/>
      </c>
      <c r="AE92" s="1">
        <f>Resultats!C$22</f>
        <v>30</v>
      </c>
      <c r="AF92" s="1">
        <f>Resultats!E$22</f>
        <v>3</v>
      </c>
      <c r="AG92" s="1">
        <v>8</v>
      </c>
      <c r="AH92" s="1">
        <v>27</v>
      </c>
      <c r="AI92" s="1" t="str">
        <f>CONCATENATE(DiaB[[#This Row],[Dia]],DiaB[[#This Row],[Mes]],DiaB[[#This Row],[Hora]],DiaB[[#This Row],[Min]])</f>
        <v>303827</v>
      </c>
      <c r="AJ92" s="1" t="str">
        <f>CONCATENATE(TEXT(DiaB[[#This Row],[Hora]],"00"),":",TEXT(DiaB[[#This Row],[Min]],"00"))</f>
        <v>08:27</v>
      </c>
      <c r="AK92" s="1" t="str">
        <f>IFERROR(VLOOKUP(DiaB[[#This Row],[CONCATENA]],Dades[[#All],[Columna1]:[LAT]],3,FALSE),"")</f>
        <v/>
      </c>
      <c r="AL92" s="1" t="str">
        <f>IFERROR(10^(DiaB[[#This Row],[LAT]]/10),"")</f>
        <v/>
      </c>
      <c r="AN92" s="2">
        <f>Resultats!C$22</f>
        <v>30</v>
      </c>
      <c r="AO92" s="2">
        <f>Resultats!E$22</f>
        <v>3</v>
      </c>
      <c r="AP92" s="2">
        <v>22</v>
      </c>
      <c r="AQ92" s="2">
        <v>27</v>
      </c>
      <c r="AR92" s="2" t="str">
        <f>CONCATENATE(VespreB[[#This Row],[Dia]],VespreB[[#This Row],[Mes]],VespreB[[#This Row],[Hora]],VespreB[[#This Row],[Min]])</f>
        <v>3032227</v>
      </c>
      <c r="AS92" s="2" t="str">
        <f>CONCATENATE(TEXT(VespreB[[#This Row],[Hora]],"00"),":",TEXT(VespreB[[#This Row],[Min]],"00"))</f>
        <v>22:27</v>
      </c>
      <c r="AT92" s="2" t="str">
        <f>IFERROR(VLOOKUP(VespreB[[#This Row],[CONCATENA]],Dades[[#All],[Columna1]:[LAT]],3,FALSE),"")</f>
        <v/>
      </c>
      <c r="AU92" s="4" t="str">
        <f>IFERROR(10^(VespreB[[#This Row],[LAT]]/10),"")</f>
        <v/>
      </c>
      <c r="AW92" s="4">
        <f>Resultats!C$22</f>
        <v>30</v>
      </c>
      <c r="AX92" s="12">
        <f>Resultats!E$22</f>
        <v>3</v>
      </c>
      <c r="AY92" s="3">
        <v>0</v>
      </c>
      <c r="AZ92" s="4">
        <v>27</v>
      </c>
      <c r="BA92" s="4" t="str">
        <f>CONCATENATE(NitB[[#This Row],[Dia]],NitB[[#This Row],[Mes]],NitB[[#This Row],[Hora]],NitB[[#This Row],[Min]])</f>
        <v>303027</v>
      </c>
      <c r="BB92" s="4" t="str">
        <f>CONCATENATE(TEXT(NitB[[#This Row],[Hora]],"00"),":",TEXT(NitB[[#This Row],[Min]],"00"))</f>
        <v>00:27</v>
      </c>
      <c r="BC92" s="12" t="str">
        <f>IFERROR(VLOOKUP(NitB[[#This Row],[CONCATENA]],Dades[[#All],[Columna1]:[LAT]],3,FALSE),"")</f>
        <v/>
      </c>
      <c r="BD92" s="12" t="str">
        <f>IFERROR(10^(NitB[[#This Row],[LAT]]/10),"")</f>
        <v/>
      </c>
      <c r="BF92" s="1">
        <f>Resultats!C$37</f>
        <v>30</v>
      </c>
      <c r="BG92" s="1">
        <f>Resultats!E$37</f>
        <v>3</v>
      </c>
      <c r="BH92" s="1">
        <v>8</v>
      </c>
      <c r="BI92" s="1">
        <v>27</v>
      </c>
      <c r="BJ92" s="1" t="str">
        <f>CONCATENATE(DiaC[[#This Row],[Dia]],DiaC[[#This Row],[Mes]],DiaC[[#This Row],[Hora]],DiaC[[#This Row],[Min]])</f>
        <v>303827</v>
      </c>
      <c r="BK92" s="1" t="str">
        <f>CONCATENATE(TEXT(DiaC[[#This Row],[Hora]],"00"),":",TEXT(DiaC[[#This Row],[Min]],"00"))</f>
        <v>08:27</v>
      </c>
      <c r="BL92" s="1" t="str">
        <f>IFERROR(VLOOKUP(DiaC[[#This Row],[CONCATENA]],Dades[[#All],[Columna1]:[LAT]],3,FALSE),"")</f>
        <v/>
      </c>
      <c r="BM92" s="1" t="str">
        <f>IFERROR(10^(DiaC[[#This Row],[LAT]]/10),"")</f>
        <v/>
      </c>
      <c r="BO92" s="2">
        <f>Resultats!C$37</f>
        <v>30</v>
      </c>
      <c r="BP92" s="2">
        <f>Resultats!E$37</f>
        <v>3</v>
      </c>
      <c r="BQ92" s="2">
        <v>22</v>
      </c>
      <c r="BR92" s="2">
        <v>27</v>
      </c>
      <c r="BS92" s="2" t="str">
        <f>CONCATENATE(VespreC[[#This Row],[Dia]],VespreC[[#This Row],[Mes]],VespreC[[#This Row],[Hora]],VespreC[[#This Row],[Min]])</f>
        <v>3032227</v>
      </c>
      <c r="BT92" s="2" t="str">
        <f>CONCATENATE(TEXT(VespreC[[#This Row],[Hora]],"00"),":",TEXT(VespreC[[#This Row],[Min]],"00"))</f>
        <v>22:27</v>
      </c>
      <c r="BU92" s="2" t="str">
        <f>IFERROR(VLOOKUP(VespreC[[#This Row],[CONCATENA]],Dades[[#All],[Columna1]:[LAT]],3,FALSE),"")</f>
        <v/>
      </c>
      <c r="BV92" s="4" t="str">
        <f>IFERROR(10^(VespreC[[#This Row],[LAT]]/10),"")</f>
        <v/>
      </c>
      <c r="BX92" s="4">
        <f>Resultats!C$37</f>
        <v>30</v>
      </c>
      <c r="BY92" s="12">
        <f>Resultats!E$37</f>
        <v>3</v>
      </c>
      <c r="BZ92" s="3">
        <v>0</v>
      </c>
      <c r="CA92" s="4">
        <v>27</v>
      </c>
      <c r="CB92" s="4" t="str">
        <f>CONCATENATE(NitC[[#This Row],[Dia]],NitC[[#This Row],[Mes]],NitC[[#This Row],[Hora]],NitC[[#This Row],[Min]])</f>
        <v>303027</v>
      </c>
      <c r="CC92" s="4" t="str">
        <f>CONCATENATE(TEXT(NitC[[#This Row],[Hora]],"00"),":",TEXT(NitC[[#This Row],[Min]],"00"))</f>
        <v>00:27</v>
      </c>
      <c r="CD92" s="12" t="str">
        <f>IFERROR(VLOOKUP(NitC[[#This Row],[CONCATENA]],Dades[[#All],[Columna1]:[LAT]],3,FALSE),"")</f>
        <v/>
      </c>
      <c r="CE92" s="12" t="str">
        <f>IFERROR(10^(NitC[[#This Row],[LAT]]/10),"")</f>
        <v/>
      </c>
    </row>
    <row r="93" spans="4:83" x14ac:dyDescent="0.35">
      <c r="D93" s="1">
        <f>Resultats!C$7</f>
        <v>30</v>
      </c>
      <c r="E93" s="1">
        <f>Resultats!E$7</f>
        <v>3</v>
      </c>
      <c r="F93" s="1">
        <v>8</v>
      </c>
      <c r="G93" s="1">
        <v>28</v>
      </c>
      <c r="H93" s="1" t="str">
        <f>CONCATENATE(DiaA[[#This Row],[Dia]],DiaA[[#This Row],[Mes]],DiaA[[#This Row],[Hora]],DiaA[[#This Row],[Min]])</f>
        <v>303828</v>
      </c>
      <c r="I93" s="1" t="str">
        <f>CONCATENATE(TEXT(DiaA[[#This Row],[Hora]],"00"),":",TEXT(DiaA[[#This Row],[Min]],"00"))</f>
        <v>08:28</v>
      </c>
      <c r="J93" s="1" t="str">
        <f>IFERROR(VLOOKUP(DiaA[[#This Row],[CONCATENA]],Dades[[#All],[Columna1]:[LAT]],3,FALSE),"")</f>
        <v/>
      </c>
      <c r="K93" s="1" t="str">
        <f>IFERROR(10^(DiaA[[#This Row],[LAT]]/10),"")</f>
        <v/>
      </c>
      <c r="M93" s="2">
        <f>Resultats!C$7</f>
        <v>30</v>
      </c>
      <c r="N93" s="2">
        <f>Resultats!E$7</f>
        <v>3</v>
      </c>
      <c r="O93" s="2">
        <v>22</v>
      </c>
      <c r="P93" s="2">
        <v>28</v>
      </c>
      <c r="Q93" s="2" t="str">
        <f>CONCATENATE(VespreA[[#This Row],[Dia]],VespreA[[#This Row],[Mes]],VespreA[[#This Row],[Hora]],VespreA[[#This Row],[Min]])</f>
        <v>3032228</v>
      </c>
      <c r="R93" s="2" t="str">
        <f>CONCATENATE(TEXT(VespreA[[#This Row],[Hora]],"00"),":",TEXT(VespreA[[#This Row],[Min]],"00"))</f>
        <v>22:28</v>
      </c>
      <c r="S93" s="2" t="str">
        <f>IFERROR(VLOOKUP(VespreA[[#This Row],[CONCATENA]],Dades[[#All],[Columna1]:[LAT]],3,FALSE),"")</f>
        <v/>
      </c>
      <c r="T93" s="4" t="str">
        <f>IFERROR(10^(VespreA[[#This Row],[LAT]]/10),"")</f>
        <v/>
      </c>
      <c r="V93" s="4">
        <f>Resultats!C$7</f>
        <v>30</v>
      </c>
      <c r="W93" s="12">
        <f>Resultats!E$7</f>
        <v>3</v>
      </c>
      <c r="X93" s="3">
        <v>0</v>
      </c>
      <c r="Y93" s="4">
        <v>28</v>
      </c>
      <c r="Z93" s="4" t="str">
        <f>CONCATENATE(NitA[[#This Row],[Dia]],NitA[[#This Row],[Mes]],NitA[[#This Row],[Hora]],NitA[[#This Row],[Min]])</f>
        <v>303028</v>
      </c>
      <c r="AA93" s="4" t="str">
        <f>CONCATENATE(TEXT(NitA[[#This Row],[Hora]],"00"),":",TEXT(NitA[[#This Row],[Min]],"00"))</f>
        <v>00:28</v>
      </c>
      <c r="AB93" s="12" t="str">
        <f>IFERROR(VLOOKUP(NitA[[#This Row],[CONCATENA]],Dades[[#All],[Columna1]:[LAT]],3,FALSE),"")</f>
        <v/>
      </c>
      <c r="AC93" s="12" t="str">
        <f>IFERROR(10^(NitA[[#This Row],[LAT]]/10),"")</f>
        <v/>
      </c>
      <c r="AE93" s="1">
        <f>Resultats!C$22</f>
        <v>30</v>
      </c>
      <c r="AF93" s="1">
        <f>Resultats!E$22</f>
        <v>3</v>
      </c>
      <c r="AG93" s="1">
        <v>8</v>
      </c>
      <c r="AH93" s="1">
        <v>28</v>
      </c>
      <c r="AI93" s="1" t="str">
        <f>CONCATENATE(DiaB[[#This Row],[Dia]],DiaB[[#This Row],[Mes]],DiaB[[#This Row],[Hora]],DiaB[[#This Row],[Min]])</f>
        <v>303828</v>
      </c>
      <c r="AJ93" s="1" t="str">
        <f>CONCATENATE(TEXT(DiaB[[#This Row],[Hora]],"00"),":",TEXT(DiaB[[#This Row],[Min]],"00"))</f>
        <v>08:28</v>
      </c>
      <c r="AK93" s="1" t="str">
        <f>IFERROR(VLOOKUP(DiaB[[#This Row],[CONCATENA]],Dades[[#All],[Columna1]:[LAT]],3,FALSE),"")</f>
        <v/>
      </c>
      <c r="AL93" s="1" t="str">
        <f>IFERROR(10^(DiaB[[#This Row],[LAT]]/10),"")</f>
        <v/>
      </c>
      <c r="AN93" s="2">
        <f>Resultats!C$22</f>
        <v>30</v>
      </c>
      <c r="AO93" s="2">
        <f>Resultats!E$22</f>
        <v>3</v>
      </c>
      <c r="AP93" s="2">
        <v>22</v>
      </c>
      <c r="AQ93" s="2">
        <v>28</v>
      </c>
      <c r="AR93" s="2" t="str">
        <f>CONCATENATE(VespreB[[#This Row],[Dia]],VespreB[[#This Row],[Mes]],VespreB[[#This Row],[Hora]],VespreB[[#This Row],[Min]])</f>
        <v>3032228</v>
      </c>
      <c r="AS93" s="2" t="str">
        <f>CONCATENATE(TEXT(VespreB[[#This Row],[Hora]],"00"),":",TEXT(VespreB[[#This Row],[Min]],"00"))</f>
        <v>22:28</v>
      </c>
      <c r="AT93" s="2" t="str">
        <f>IFERROR(VLOOKUP(VespreB[[#This Row],[CONCATENA]],Dades[[#All],[Columna1]:[LAT]],3,FALSE),"")</f>
        <v/>
      </c>
      <c r="AU93" s="4" t="str">
        <f>IFERROR(10^(VespreB[[#This Row],[LAT]]/10),"")</f>
        <v/>
      </c>
      <c r="AW93" s="4">
        <f>Resultats!C$22</f>
        <v>30</v>
      </c>
      <c r="AX93" s="12">
        <f>Resultats!E$22</f>
        <v>3</v>
      </c>
      <c r="AY93" s="3">
        <v>0</v>
      </c>
      <c r="AZ93" s="4">
        <v>28</v>
      </c>
      <c r="BA93" s="4" t="str">
        <f>CONCATENATE(NitB[[#This Row],[Dia]],NitB[[#This Row],[Mes]],NitB[[#This Row],[Hora]],NitB[[#This Row],[Min]])</f>
        <v>303028</v>
      </c>
      <c r="BB93" s="4" t="str">
        <f>CONCATENATE(TEXT(NitB[[#This Row],[Hora]],"00"),":",TEXT(NitB[[#This Row],[Min]],"00"))</f>
        <v>00:28</v>
      </c>
      <c r="BC93" s="12" t="str">
        <f>IFERROR(VLOOKUP(NitB[[#This Row],[CONCATENA]],Dades[[#All],[Columna1]:[LAT]],3,FALSE),"")</f>
        <v/>
      </c>
      <c r="BD93" s="12" t="str">
        <f>IFERROR(10^(NitB[[#This Row],[LAT]]/10),"")</f>
        <v/>
      </c>
      <c r="BF93" s="1">
        <f>Resultats!C$37</f>
        <v>30</v>
      </c>
      <c r="BG93" s="1">
        <f>Resultats!E$37</f>
        <v>3</v>
      </c>
      <c r="BH93" s="1">
        <v>8</v>
      </c>
      <c r="BI93" s="1">
        <v>28</v>
      </c>
      <c r="BJ93" s="1" t="str">
        <f>CONCATENATE(DiaC[[#This Row],[Dia]],DiaC[[#This Row],[Mes]],DiaC[[#This Row],[Hora]],DiaC[[#This Row],[Min]])</f>
        <v>303828</v>
      </c>
      <c r="BK93" s="1" t="str">
        <f>CONCATENATE(TEXT(DiaC[[#This Row],[Hora]],"00"),":",TEXT(DiaC[[#This Row],[Min]],"00"))</f>
        <v>08:28</v>
      </c>
      <c r="BL93" s="1" t="str">
        <f>IFERROR(VLOOKUP(DiaC[[#This Row],[CONCATENA]],Dades[[#All],[Columna1]:[LAT]],3,FALSE),"")</f>
        <v/>
      </c>
      <c r="BM93" s="1" t="str">
        <f>IFERROR(10^(DiaC[[#This Row],[LAT]]/10),"")</f>
        <v/>
      </c>
      <c r="BO93" s="2">
        <f>Resultats!C$37</f>
        <v>30</v>
      </c>
      <c r="BP93" s="2">
        <f>Resultats!E$37</f>
        <v>3</v>
      </c>
      <c r="BQ93" s="2">
        <v>22</v>
      </c>
      <c r="BR93" s="2">
        <v>28</v>
      </c>
      <c r="BS93" s="2" t="str">
        <f>CONCATENATE(VespreC[[#This Row],[Dia]],VespreC[[#This Row],[Mes]],VespreC[[#This Row],[Hora]],VespreC[[#This Row],[Min]])</f>
        <v>3032228</v>
      </c>
      <c r="BT93" s="2" t="str">
        <f>CONCATENATE(TEXT(VespreC[[#This Row],[Hora]],"00"),":",TEXT(VespreC[[#This Row],[Min]],"00"))</f>
        <v>22:28</v>
      </c>
      <c r="BU93" s="2" t="str">
        <f>IFERROR(VLOOKUP(VespreC[[#This Row],[CONCATENA]],Dades[[#All],[Columna1]:[LAT]],3,FALSE),"")</f>
        <v/>
      </c>
      <c r="BV93" s="4" t="str">
        <f>IFERROR(10^(VespreC[[#This Row],[LAT]]/10),"")</f>
        <v/>
      </c>
      <c r="BX93" s="4">
        <f>Resultats!C$37</f>
        <v>30</v>
      </c>
      <c r="BY93" s="12">
        <f>Resultats!E$37</f>
        <v>3</v>
      </c>
      <c r="BZ93" s="3">
        <v>0</v>
      </c>
      <c r="CA93" s="4">
        <v>28</v>
      </c>
      <c r="CB93" s="4" t="str">
        <f>CONCATENATE(NitC[[#This Row],[Dia]],NitC[[#This Row],[Mes]],NitC[[#This Row],[Hora]],NitC[[#This Row],[Min]])</f>
        <v>303028</v>
      </c>
      <c r="CC93" s="4" t="str">
        <f>CONCATENATE(TEXT(NitC[[#This Row],[Hora]],"00"),":",TEXT(NitC[[#This Row],[Min]],"00"))</f>
        <v>00:28</v>
      </c>
      <c r="CD93" s="12" t="str">
        <f>IFERROR(VLOOKUP(NitC[[#This Row],[CONCATENA]],Dades[[#All],[Columna1]:[LAT]],3,FALSE),"")</f>
        <v/>
      </c>
      <c r="CE93" s="12" t="str">
        <f>IFERROR(10^(NitC[[#This Row],[LAT]]/10),"")</f>
        <v/>
      </c>
    </row>
    <row r="94" spans="4:83" x14ac:dyDescent="0.35">
      <c r="D94" s="1">
        <f>Resultats!C$7</f>
        <v>30</v>
      </c>
      <c r="E94" s="1">
        <f>Resultats!E$7</f>
        <v>3</v>
      </c>
      <c r="F94" s="1">
        <v>8</v>
      </c>
      <c r="G94" s="1">
        <v>29</v>
      </c>
      <c r="H94" s="1" t="str">
        <f>CONCATENATE(DiaA[[#This Row],[Dia]],DiaA[[#This Row],[Mes]],DiaA[[#This Row],[Hora]],DiaA[[#This Row],[Min]])</f>
        <v>303829</v>
      </c>
      <c r="I94" s="1" t="str">
        <f>CONCATENATE(TEXT(DiaA[[#This Row],[Hora]],"00"),":",TEXT(DiaA[[#This Row],[Min]],"00"))</f>
        <v>08:29</v>
      </c>
      <c r="J94" s="1" t="str">
        <f>IFERROR(VLOOKUP(DiaA[[#This Row],[CONCATENA]],Dades[[#All],[Columna1]:[LAT]],3,FALSE),"")</f>
        <v/>
      </c>
      <c r="K94" s="1" t="str">
        <f>IFERROR(10^(DiaA[[#This Row],[LAT]]/10),"")</f>
        <v/>
      </c>
      <c r="M94" s="2">
        <f>Resultats!C$7</f>
        <v>30</v>
      </c>
      <c r="N94" s="2">
        <f>Resultats!E$7</f>
        <v>3</v>
      </c>
      <c r="O94" s="2">
        <v>22</v>
      </c>
      <c r="P94" s="2">
        <v>29</v>
      </c>
      <c r="Q94" s="2" t="str">
        <f>CONCATENATE(VespreA[[#This Row],[Dia]],VespreA[[#This Row],[Mes]],VespreA[[#This Row],[Hora]],VespreA[[#This Row],[Min]])</f>
        <v>3032229</v>
      </c>
      <c r="R94" s="2" t="str">
        <f>CONCATENATE(TEXT(VespreA[[#This Row],[Hora]],"00"),":",TEXT(VespreA[[#This Row],[Min]],"00"))</f>
        <v>22:29</v>
      </c>
      <c r="S94" s="2" t="str">
        <f>IFERROR(VLOOKUP(VespreA[[#This Row],[CONCATENA]],Dades[[#All],[Columna1]:[LAT]],3,FALSE),"")</f>
        <v/>
      </c>
      <c r="T94" s="4" t="str">
        <f>IFERROR(10^(VespreA[[#This Row],[LAT]]/10),"")</f>
        <v/>
      </c>
      <c r="V94" s="4">
        <f>Resultats!C$7</f>
        <v>30</v>
      </c>
      <c r="W94" s="12">
        <f>Resultats!E$7</f>
        <v>3</v>
      </c>
      <c r="X94" s="3">
        <v>0</v>
      </c>
      <c r="Y94" s="4">
        <v>29</v>
      </c>
      <c r="Z94" s="4" t="str">
        <f>CONCATENATE(NitA[[#This Row],[Dia]],NitA[[#This Row],[Mes]],NitA[[#This Row],[Hora]],NitA[[#This Row],[Min]])</f>
        <v>303029</v>
      </c>
      <c r="AA94" s="4" t="str">
        <f>CONCATENATE(TEXT(NitA[[#This Row],[Hora]],"00"),":",TEXT(NitA[[#This Row],[Min]],"00"))</f>
        <v>00:29</v>
      </c>
      <c r="AB94" s="12" t="str">
        <f>IFERROR(VLOOKUP(NitA[[#This Row],[CONCATENA]],Dades[[#All],[Columna1]:[LAT]],3,FALSE),"")</f>
        <v/>
      </c>
      <c r="AC94" s="12" t="str">
        <f>IFERROR(10^(NitA[[#This Row],[LAT]]/10),"")</f>
        <v/>
      </c>
      <c r="AE94" s="1">
        <f>Resultats!C$22</f>
        <v>30</v>
      </c>
      <c r="AF94" s="1">
        <f>Resultats!E$22</f>
        <v>3</v>
      </c>
      <c r="AG94" s="1">
        <v>8</v>
      </c>
      <c r="AH94" s="1">
        <v>29</v>
      </c>
      <c r="AI94" s="1" t="str">
        <f>CONCATENATE(DiaB[[#This Row],[Dia]],DiaB[[#This Row],[Mes]],DiaB[[#This Row],[Hora]],DiaB[[#This Row],[Min]])</f>
        <v>303829</v>
      </c>
      <c r="AJ94" s="1" t="str">
        <f>CONCATENATE(TEXT(DiaB[[#This Row],[Hora]],"00"),":",TEXT(DiaB[[#This Row],[Min]],"00"))</f>
        <v>08:29</v>
      </c>
      <c r="AK94" s="1" t="str">
        <f>IFERROR(VLOOKUP(DiaB[[#This Row],[CONCATENA]],Dades[[#All],[Columna1]:[LAT]],3,FALSE),"")</f>
        <v/>
      </c>
      <c r="AL94" s="1" t="str">
        <f>IFERROR(10^(DiaB[[#This Row],[LAT]]/10),"")</f>
        <v/>
      </c>
      <c r="AN94" s="2">
        <f>Resultats!C$22</f>
        <v>30</v>
      </c>
      <c r="AO94" s="2">
        <f>Resultats!E$22</f>
        <v>3</v>
      </c>
      <c r="AP94" s="2">
        <v>22</v>
      </c>
      <c r="AQ94" s="2">
        <v>29</v>
      </c>
      <c r="AR94" s="2" t="str">
        <f>CONCATENATE(VespreB[[#This Row],[Dia]],VespreB[[#This Row],[Mes]],VespreB[[#This Row],[Hora]],VespreB[[#This Row],[Min]])</f>
        <v>3032229</v>
      </c>
      <c r="AS94" s="2" t="str">
        <f>CONCATENATE(TEXT(VespreB[[#This Row],[Hora]],"00"),":",TEXT(VespreB[[#This Row],[Min]],"00"))</f>
        <v>22:29</v>
      </c>
      <c r="AT94" s="2" t="str">
        <f>IFERROR(VLOOKUP(VespreB[[#This Row],[CONCATENA]],Dades[[#All],[Columna1]:[LAT]],3,FALSE),"")</f>
        <v/>
      </c>
      <c r="AU94" s="4" t="str">
        <f>IFERROR(10^(VespreB[[#This Row],[LAT]]/10),"")</f>
        <v/>
      </c>
      <c r="AW94" s="4">
        <f>Resultats!C$22</f>
        <v>30</v>
      </c>
      <c r="AX94" s="12">
        <f>Resultats!E$22</f>
        <v>3</v>
      </c>
      <c r="AY94" s="3">
        <v>0</v>
      </c>
      <c r="AZ94" s="4">
        <v>29</v>
      </c>
      <c r="BA94" s="4" t="str">
        <f>CONCATENATE(NitB[[#This Row],[Dia]],NitB[[#This Row],[Mes]],NitB[[#This Row],[Hora]],NitB[[#This Row],[Min]])</f>
        <v>303029</v>
      </c>
      <c r="BB94" s="4" t="str">
        <f>CONCATENATE(TEXT(NitB[[#This Row],[Hora]],"00"),":",TEXT(NitB[[#This Row],[Min]],"00"))</f>
        <v>00:29</v>
      </c>
      <c r="BC94" s="12" t="str">
        <f>IFERROR(VLOOKUP(NitB[[#This Row],[CONCATENA]],Dades[[#All],[Columna1]:[LAT]],3,FALSE),"")</f>
        <v/>
      </c>
      <c r="BD94" s="12" t="str">
        <f>IFERROR(10^(NitB[[#This Row],[LAT]]/10),"")</f>
        <v/>
      </c>
      <c r="BF94" s="1">
        <f>Resultats!C$37</f>
        <v>30</v>
      </c>
      <c r="BG94" s="1">
        <f>Resultats!E$37</f>
        <v>3</v>
      </c>
      <c r="BH94" s="1">
        <v>8</v>
      </c>
      <c r="BI94" s="1">
        <v>29</v>
      </c>
      <c r="BJ94" s="1" t="str">
        <f>CONCATENATE(DiaC[[#This Row],[Dia]],DiaC[[#This Row],[Mes]],DiaC[[#This Row],[Hora]],DiaC[[#This Row],[Min]])</f>
        <v>303829</v>
      </c>
      <c r="BK94" s="1" t="str">
        <f>CONCATENATE(TEXT(DiaC[[#This Row],[Hora]],"00"),":",TEXT(DiaC[[#This Row],[Min]],"00"))</f>
        <v>08:29</v>
      </c>
      <c r="BL94" s="1" t="str">
        <f>IFERROR(VLOOKUP(DiaC[[#This Row],[CONCATENA]],Dades[[#All],[Columna1]:[LAT]],3,FALSE),"")</f>
        <v/>
      </c>
      <c r="BM94" s="1" t="str">
        <f>IFERROR(10^(DiaC[[#This Row],[LAT]]/10),"")</f>
        <v/>
      </c>
      <c r="BO94" s="2">
        <f>Resultats!C$37</f>
        <v>30</v>
      </c>
      <c r="BP94" s="2">
        <f>Resultats!E$37</f>
        <v>3</v>
      </c>
      <c r="BQ94" s="2">
        <v>22</v>
      </c>
      <c r="BR94" s="2">
        <v>29</v>
      </c>
      <c r="BS94" s="2" t="str">
        <f>CONCATENATE(VespreC[[#This Row],[Dia]],VespreC[[#This Row],[Mes]],VespreC[[#This Row],[Hora]],VespreC[[#This Row],[Min]])</f>
        <v>3032229</v>
      </c>
      <c r="BT94" s="2" t="str">
        <f>CONCATENATE(TEXT(VespreC[[#This Row],[Hora]],"00"),":",TEXT(VespreC[[#This Row],[Min]],"00"))</f>
        <v>22:29</v>
      </c>
      <c r="BU94" s="2" t="str">
        <f>IFERROR(VLOOKUP(VespreC[[#This Row],[CONCATENA]],Dades[[#All],[Columna1]:[LAT]],3,FALSE),"")</f>
        <v/>
      </c>
      <c r="BV94" s="4" t="str">
        <f>IFERROR(10^(VespreC[[#This Row],[LAT]]/10),"")</f>
        <v/>
      </c>
      <c r="BX94" s="4">
        <f>Resultats!C$37</f>
        <v>30</v>
      </c>
      <c r="BY94" s="12">
        <f>Resultats!E$37</f>
        <v>3</v>
      </c>
      <c r="BZ94" s="3">
        <v>0</v>
      </c>
      <c r="CA94" s="4">
        <v>29</v>
      </c>
      <c r="CB94" s="4" t="str">
        <f>CONCATENATE(NitC[[#This Row],[Dia]],NitC[[#This Row],[Mes]],NitC[[#This Row],[Hora]],NitC[[#This Row],[Min]])</f>
        <v>303029</v>
      </c>
      <c r="CC94" s="4" t="str">
        <f>CONCATENATE(TEXT(NitC[[#This Row],[Hora]],"00"),":",TEXT(NitC[[#This Row],[Min]],"00"))</f>
        <v>00:29</v>
      </c>
      <c r="CD94" s="12" t="str">
        <f>IFERROR(VLOOKUP(NitC[[#This Row],[CONCATENA]],Dades[[#All],[Columna1]:[LAT]],3,FALSE),"")</f>
        <v/>
      </c>
      <c r="CE94" s="12" t="str">
        <f>IFERROR(10^(NitC[[#This Row],[LAT]]/10),"")</f>
        <v/>
      </c>
    </row>
    <row r="95" spans="4:83" x14ac:dyDescent="0.35">
      <c r="D95" s="1">
        <f>Resultats!C$7</f>
        <v>30</v>
      </c>
      <c r="E95" s="1">
        <f>Resultats!E$7</f>
        <v>3</v>
      </c>
      <c r="F95" s="1">
        <v>8</v>
      </c>
      <c r="G95" s="1">
        <v>30</v>
      </c>
      <c r="H95" s="1" t="str">
        <f>CONCATENATE(DiaA[[#This Row],[Dia]],DiaA[[#This Row],[Mes]],DiaA[[#This Row],[Hora]],DiaA[[#This Row],[Min]])</f>
        <v>303830</v>
      </c>
      <c r="I95" s="1" t="str">
        <f>CONCATENATE(TEXT(DiaA[[#This Row],[Hora]],"00"),":",TEXT(DiaA[[#This Row],[Min]],"00"))</f>
        <v>08:30</v>
      </c>
      <c r="J95" s="1" t="str">
        <f>IFERROR(VLOOKUP(DiaA[[#This Row],[CONCATENA]],Dades[[#All],[Columna1]:[LAT]],3,FALSE),"")</f>
        <v/>
      </c>
      <c r="K95" s="1" t="str">
        <f>IFERROR(10^(DiaA[[#This Row],[LAT]]/10),"")</f>
        <v/>
      </c>
      <c r="M95" s="2">
        <f>Resultats!C$7</f>
        <v>30</v>
      </c>
      <c r="N95" s="2">
        <f>Resultats!E$7</f>
        <v>3</v>
      </c>
      <c r="O95" s="2">
        <v>22</v>
      </c>
      <c r="P95" s="2">
        <v>30</v>
      </c>
      <c r="Q95" s="2" t="str">
        <f>CONCATENATE(VespreA[[#This Row],[Dia]],VespreA[[#This Row],[Mes]],VespreA[[#This Row],[Hora]],VespreA[[#This Row],[Min]])</f>
        <v>3032230</v>
      </c>
      <c r="R95" s="2" t="str">
        <f>CONCATENATE(TEXT(VespreA[[#This Row],[Hora]],"00"),":",TEXT(VespreA[[#This Row],[Min]],"00"))</f>
        <v>22:30</v>
      </c>
      <c r="S95" s="2" t="str">
        <f>IFERROR(VLOOKUP(VespreA[[#This Row],[CONCATENA]],Dades[[#All],[Columna1]:[LAT]],3,FALSE),"")</f>
        <v/>
      </c>
      <c r="T95" s="4" t="str">
        <f>IFERROR(10^(VespreA[[#This Row],[LAT]]/10),"")</f>
        <v/>
      </c>
      <c r="V95" s="4">
        <f>Resultats!C$7</f>
        <v>30</v>
      </c>
      <c r="W95" s="12">
        <f>Resultats!E$7</f>
        <v>3</v>
      </c>
      <c r="X95" s="3">
        <v>0</v>
      </c>
      <c r="Y95" s="4">
        <v>30</v>
      </c>
      <c r="Z95" s="4" t="str">
        <f>CONCATENATE(NitA[[#This Row],[Dia]],NitA[[#This Row],[Mes]],NitA[[#This Row],[Hora]],NitA[[#This Row],[Min]])</f>
        <v>303030</v>
      </c>
      <c r="AA95" s="4" t="str">
        <f>CONCATENATE(TEXT(NitA[[#This Row],[Hora]],"00"),":",TEXT(NitA[[#This Row],[Min]],"00"))</f>
        <v>00:30</v>
      </c>
      <c r="AB95" s="12" t="str">
        <f>IFERROR(VLOOKUP(NitA[[#This Row],[CONCATENA]],Dades[[#All],[Columna1]:[LAT]],3,FALSE),"")</f>
        <v/>
      </c>
      <c r="AC95" s="12" t="str">
        <f>IFERROR(10^(NitA[[#This Row],[LAT]]/10),"")</f>
        <v/>
      </c>
      <c r="AE95" s="1">
        <f>Resultats!C$22</f>
        <v>30</v>
      </c>
      <c r="AF95" s="1">
        <f>Resultats!E$22</f>
        <v>3</v>
      </c>
      <c r="AG95" s="1">
        <v>8</v>
      </c>
      <c r="AH95" s="1">
        <v>30</v>
      </c>
      <c r="AI95" s="1" t="str">
        <f>CONCATENATE(DiaB[[#This Row],[Dia]],DiaB[[#This Row],[Mes]],DiaB[[#This Row],[Hora]],DiaB[[#This Row],[Min]])</f>
        <v>303830</v>
      </c>
      <c r="AJ95" s="1" t="str">
        <f>CONCATENATE(TEXT(DiaB[[#This Row],[Hora]],"00"),":",TEXT(DiaB[[#This Row],[Min]],"00"))</f>
        <v>08:30</v>
      </c>
      <c r="AK95" s="1" t="str">
        <f>IFERROR(VLOOKUP(DiaB[[#This Row],[CONCATENA]],Dades[[#All],[Columna1]:[LAT]],3,FALSE),"")</f>
        <v/>
      </c>
      <c r="AL95" s="1" t="str">
        <f>IFERROR(10^(DiaB[[#This Row],[LAT]]/10),"")</f>
        <v/>
      </c>
      <c r="AN95" s="2">
        <f>Resultats!C$22</f>
        <v>30</v>
      </c>
      <c r="AO95" s="2">
        <f>Resultats!E$22</f>
        <v>3</v>
      </c>
      <c r="AP95" s="2">
        <v>22</v>
      </c>
      <c r="AQ95" s="2">
        <v>30</v>
      </c>
      <c r="AR95" s="2" t="str">
        <f>CONCATENATE(VespreB[[#This Row],[Dia]],VespreB[[#This Row],[Mes]],VespreB[[#This Row],[Hora]],VespreB[[#This Row],[Min]])</f>
        <v>3032230</v>
      </c>
      <c r="AS95" s="2" t="str">
        <f>CONCATENATE(TEXT(VespreB[[#This Row],[Hora]],"00"),":",TEXT(VespreB[[#This Row],[Min]],"00"))</f>
        <v>22:30</v>
      </c>
      <c r="AT95" s="2" t="str">
        <f>IFERROR(VLOOKUP(VespreB[[#This Row],[CONCATENA]],Dades[[#All],[Columna1]:[LAT]],3,FALSE),"")</f>
        <v/>
      </c>
      <c r="AU95" s="4" t="str">
        <f>IFERROR(10^(VespreB[[#This Row],[LAT]]/10),"")</f>
        <v/>
      </c>
      <c r="AW95" s="4">
        <f>Resultats!C$22</f>
        <v>30</v>
      </c>
      <c r="AX95" s="12">
        <f>Resultats!E$22</f>
        <v>3</v>
      </c>
      <c r="AY95" s="3">
        <v>0</v>
      </c>
      <c r="AZ95" s="4">
        <v>30</v>
      </c>
      <c r="BA95" s="4" t="str">
        <f>CONCATENATE(NitB[[#This Row],[Dia]],NitB[[#This Row],[Mes]],NitB[[#This Row],[Hora]],NitB[[#This Row],[Min]])</f>
        <v>303030</v>
      </c>
      <c r="BB95" s="4" t="str">
        <f>CONCATENATE(TEXT(NitB[[#This Row],[Hora]],"00"),":",TEXT(NitB[[#This Row],[Min]],"00"))</f>
        <v>00:30</v>
      </c>
      <c r="BC95" s="12" t="str">
        <f>IFERROR(VLOOKUP(NitB[[#This Row],[CONCATENA]],Dades[[#All],[Columna1]:[LAT]],3,FALSE),"")</f>
        <v/>
      </c>
      <c r="BD95" s="12" t="str">
        <f>IFERROR(10^(NitB[[#This Row],[LAT]]/10),"")</f>
        <v/>
      </c>
      <c r="BF95" s="1">
        <f>Resultats!C$37</f>
        <v>30</v>
      </c>
      <c r="BG95" s="1">
        <f>Resultats!E$37</f>
        <v>3</v>
      </c>
      <c r="BH95" s="1">
        <v>8</v>
      </c>
      <c r="BI95" s="1">
        <v>30</v>
      </c>
      <c r="BJ95" s="1" t="str">
        <f>CONCATENATE(DiaC[[#This Row],[Dia]],DiaC[[#This Row],[Mes]],DiaC[[#This Row],[Hora]],DiaC[[#This Row],[Min]])</f>
        <v>303830</v>
      </c>
      <c r="BK95" s="1" t="str">
        <f>CONCATENATE(TEXT(DiaC[[#This Row],[Hora]],"00"),":",TEXT(DiaC[[#This Row],[Min]],"00"))</f>
        <v>08:30</v>
      </c>
      <c r="BL95" s="1" t="str">
        <f>IFERROR(VLOOKUP(DiaC[[#This Row],[CONCATENA]],Dades[[#All],[Columna1]:[LAT]],3,FALSE),"")</f>
        <v/>
      </c>
      <c r="BM95" s="1" t="str">
        <f>IFERROR(10^(DiaC[[#This Row],[LAT]]/10),"")</f>
        <v/>
      </c>
      <c r="BO95" s="2">
        <f>Resultats!C$37</f>
        <v>30</v>
      </c>
      <c r="BP95" s="2">
        <f>Resultats!E$37</f>
        <v>3</v>
      </c>
      <c r="BQ95" s="2">
        <v>22</v>
      </c>
      <c r="BR95" s="2">
        <v>30</v>
      </c>
      <c r="BS95" s="2" t="str">
        <f>CONCATENATE(VespreC[[#This Row],[Dia]],VespreC[[#This Row],[Mes]],VespreC[[#This Row],[Hora]],VespreC[[#This Row],[Min]])</f>
        <v>3032230</v>
      </c>
      <c r="BT95" s="2" t="str">
        <f>CONCATENATE(TEXT(VespreC[[#This Row],[Hora]],"00"),":",TEXT(VespreC[[#This Row],[Min]],"00"))</f>
        <v>22:30</v>
      </c>
      <c r="BU95" s="2" t="str">
        <f>IFERROR(VLOOKUP(VespreC[[#This Row],[CONCATENA]],Dades[[#All],[Columna1]:[LAT]],3,FALSE),"")</f>
        <v/>
      </c>
      <c r="BV95" s="4" t="str">
        <f>IFERROR(10^(VespreC[[#This Row],[LAT]]/10),"")</f>
        <v/>
      </c>
      <c r="BX95" s="4">
        <f>Resultats!C$37</f>
        <v>30</v>
      </c>
      <c r="BY95" s="12">
        <f>Resultats!E$37</f>
        <v>3</v>
      </c>
      <c r="BZ95" s="3">
        <v>0</v>
      </c>
      <c r="CA95" s="4">
        <v>30</v>
      </c>
      <c r="CB95" s="4" t="str">
        <f>CONCATENATE(NitC[[#This Row],[Dia]],NitC[[#This Row],[Mes]],NitC[[#This Row],[Hora]],NitC[[#This Row],[Min]])</f>
        <v>303030</v>
      </c>
      <c r="CC95" s="4" t="str">
        <f>CONCATENATE(TEXT(NitC[[#This Row],[Hora]],"00"),":",TEXT(NitC[[#This Row],[Min]],"00"))</f>
        <v>00:30</v>
      </c>
      <c r="CD95" s="12" t="str">
        <f>IFERROR(VLOOKUP(NitC[[#This Row],[CONCATENA]],Dades[[#All],[Columna1]:[LAT]],3,FALSE),"")</f>
        <v/>
      </c>
      <c r="CE95" s="12" t="str">
        <f>IFERROR(10^(NitC[[#This Row],[LAT]]/10),"")</f>
        <v/>
      </c>
    </row>
    <row r="96" spans="4:83" x14ac:dyDescent="0.35">
      <c r="D96" s="1">
        <f>Resultats!C$7</f>
        <v>30</v>
      </c>
      <c r="E96" s="1">
        <f>Resultats!E$7</f>
        <v>3</v>
      </c>
      <c r="F96" s="1">
        <v>8</v>
      </c>
      <c r="G96" s="1">
        <v>31</v>
      </c>
      <c r="H96" s="1" t="str">
        <f>CONCATENATE(DiaA[[#This Row],[Dia]],DiaA[[#This Row],[Mes]],DiaA[[#This Row],[Hora]],DiaA[[#This Row],[Min]])</f>
        <v>303831</v>
      </c>
      <c r="I96" s="1" t="str">
        <f>CONCATENATE(TEXT(DiaA[[#This Row],[Hora]],"00"),":",TEXT(DiaA[[#This Row],[Min]],"00"))</f>
        <v>08:31</v>
      </c>
      <c r="J96" s="1" t="str">
        <f>IFERROR(VLOOKUP(DiaA[[#This Row],[CONCATENA]],Dades[[#All],[Columna1]:[LAT]],3,FALSE),"")</f>
        <v/>
      </c>
      <c r="K96" s="1" t="str">
        <f>IFERROR(10^(DiaA[[#This Row],[LAT]]/10),"")</f>
        <v/>
      </c>
      <c r="M96" s="2">
        <f>Resultats!C$7</f>
        <v>30</v>
      </c>
      <c r="N96" s="2">
        <f>Resultats!E$7</f>
        <v>3</v>
      </c>
      <c r="O96" s="2">
        <v>22</v>
      </c>
      <c r="P96" s="2">
        <v>31</v>
      </c>
      <c r="Q96" s="2" t="str">
        <f>CONCATENATE(VespreA[[#This Row],[Dia]],VespreA[[#This Row],[Mes]],VespreA[[#This Row],[Hora]],VespreA[[#This Row],[Min]])</f>
        <v>3032231</v>
      </c>
      <c r="R96" s="2" t="str">
        <f>CONCATENATE(TEXT(VespreA[[#This Row],[Hora]],"00"),":",TEXT(VespreA[[#This Row],[Min]],"00"))</f>
        <v>22:31</v>
      </c>
      <c r="S96" s="2" t="str">
        <f>IFERROR(VLOOKUP(VespreA[[#This Row],[CONCATENA]],Dades[[#All],[Columna1]:[LAT]],3,FALSE),"")</f>
        <v/>
      </c>
      <c r="T96" s="4" t="str">
        <f>IFERROR(10^(VespreA[[#This Row],[LAT]]/10),"")</f>
        <v/>
      </c>
      <c r="V96" s="4">
        <f>Resultats!C$7</f>
        <v>30</v>
      </c>
      <c r="W96" s="12">
        <f>Resultats!E$7</f>
        <v>3</v>
      </c>
      <c r="X96" s="3">
        <v>0</v>
      </c>
      <c r="Y96" s="4">
        <v>31</v>
      </c>
      <c r="Z96" s="4" t="str">
        <f>CONCATENATE(NitA[[#This Row],[Dia]],NitA[[#This Row],[Mes]],NitA[[#This Row],[Hora]],NitA[[#This Row],[Min]])</f>
        <v>303031</v>
      </c>
      <c r="AA96" s="4" t="str">
        <f>CONCATENATE(TEXT(NitA[[#This Row],[Hora]],"00"),":",TEXT(NitA[[#This Row],[Min]],"00"))</f>
        <v>00:31</v>
      </c>
      <c r="AB96" s="12" t="str">
        <f>IFERROR(VLOOKUP(NitA[[#This Row],[CONCATENA]],Dades[[#All],[Columna1]:[LAT]],3,FALSE),"")</f>
        <v/>
      </c>
      <c r="AC96" s="12" t="str">
        <f>IFERROR(10^(NitA[[#This Row],[LAT]]/10),"")</f>
        <v/>
      </c>
      <c r="AE96" s="1">
        <f>Resultats!C$22</f>
        <v>30</v>
      </c>
      <c r="AF96" s="1">
        <f>Resultats!E$22</f>
        <v>3</v>
      </c>
      <c r="AG96" s="1">
        <v>8</v>
      </c>
      <c r="AH96" s="1">
        <v>31</v>
      </c>
      <c r="AI96" s="1" t="str">
        <f>CONCATENATE(DiaB[[#This Row],[Dia]],DiaB[[#This Row],[Mes]],DiaB[[#This Row],[Hora]],DiaB[[#This Row],[Min]])</f>
        <v>303831</v>
      </c>
      <c r="AJ96" s="1" t="str">
        <f>CONCATENATE(TEXT(DiaB[[#This Row],[Hora]],"00"),":",TEXT(DiaB[[#This Row],[Min]],"00"))</f>
        <v>08:31</v>
      </c>
      <c r="AK96" s="1" t="str">
        <f>IFERROR(VLOOKUP(DiaB[[#This Row],[CONCATENA]],Dades[[#All],[Columna1]:[LAT]],3,FALSE),"")</f>
        <v/>
      </c>
      <c r="AL96" s="1" t="str">
        <f>IFERROR(10^(DiaB[[#This Row],[LAT]]/10),"")</f>
        <v/>
      </c>
      <c r="AN96" s="2">
        <f>Resultats!C$22</f>
        <v>30</v>
      </c>
      <c r="AO96" s="2">
        <f>Resultats!E$22</f>
        <v>3</v>
      </c>
      <c r="AP96" s="2">
        <v>22</v>
      </c>
      <c r="AQ96" s="2">
        <v>31</v>
      </c>
      <c r="AR96" s="2" t="str">
        <f>CONCATENATE(VespreB[[#This Row],[Dia]],VespreB[[#This Row],[Mes]],VespreB[[#This Row],[Hora]],VespreB[[#This Row],[Min]])</f>
        <v>3032231</v>
      </c>
      <c r="AS96" s="2" t="str">
        <f>CONCATENATE(TEXT(VespreB[[#This Row],[Hora]],"00"),":",TEXT(VespreB[[#This Row],[Min]],"00"))</f>
        <v>22:31</v>
      </c>
      <c r="AT96" s="2" t="str">
        <f>IFERROR(VLOOKUP(VespreB[[#This Row],[CONCATENA]],Dades[[#All],[Columna1]:[LAT]],3,FALSE),"")</f>
        <v/>
      </c>
      <c r="AU96" s="4" t="str">
        <f>IFERROR(10^(VespreB[[#This Row],[LAT]]/10),"")</f>
        <v/>
      </c>
      <c r="AW96" s="4">
        <f>Resultats!C$22</f>
        <v>30</v>
      </c>
      <c r="AX96" s="12">
        <f>Resultats!E$22</f>
        <v>3</v>
      </c>
      <c r="AY96" s="3">
        <v>0</v>
      </c>
      <c r="AZ96" s="4">
        <v>31</v>
      </c>
      <c r="BA96" s="4" t="str">
        <f>CONCATENATE(NitB[[#This Row],[Dia]],NitB[[#This Row],[Mes]],NitB[[#This Row],[Hora]],NitB[[#This Row],[Min]])</f>
        <v>303031</v>
      </c>
      <c r="BB96" s="4" t="str">
        <f>CONCATENATE(TEXT(NitB[[#This Row],[Hora]],"00"),":",TEXT(NitB[[#This Row],[Min]],"00"))</f>
        <v>00:31</v>
      </c>
      <c r="BC96" s="12" t="str">
        <f>IFERROR(VLOOKUP(NitB[[#This Row],[CONCATENA]],Dades[[#All],[Columna1]:[LAT]],3,FALSE),"")</f>
        <v/>
      </c>
      <c r="BD96" s="12" t="str">
        <f>IFERROR(10^(NitB[[#This Row],[LAT]]/10),"")</f>
        <v/>
      </c>
      <c r="BF96" s="1">
        <f>Resultats!C$37</f>
        <v>30</v>
      </c>
      <c r="BG96" s="1">
        <f>Resultats!E$37</f>
        <v>3</v>
      </c>
      <c r="BH96" s="1">
        <v>8</v>
      </c>
      <c r="BI96" s="1">
        <v>31</v>
      </c>
      <c r="BJ96" s="1" t="str">
        <f>CONCATENATE(DiaC[[#This Row],[Dia]],DiaC[[#This Row],[Mes]],DiaC[[#This Row],[Hora]],DiaC[[#This Row],[Min]])</f>
        <v>303831</v>
      </c>
      <c r="BK96" s="1" t="str">
        <f>CONCATENATE(TEXT(DiaC[[#This Row],[Hora]],"00"),":",TEXT(DiaC[[#This Row],[Min]],"00"))</f>
        <v>08:31</v>
      </c>
      <c r="BL96" s="1" t="str">
        <f>IFERROR(VLOOKUP(DiaC[[#This Row],[CONCATENA]],Dades[[#All],[Columna1]:[LAT]],3,FALSE),"")</f>
        <v/>
      </c>
      <c r="BM96" s="1" t="str">
        <f>IFERROR(10^(DiaC[[#This Row],[LAT]]/10),"")</f>
        <v/>
      </c>
      <c r="BO96" s="2">
        <f>Resultats!C$37</f>
        <v>30</v>
      </c>
      <c r="BP96" s="2">
        <f>Resultats!E$37</f>
        <v>3</v>
      </c>
      <c r="BQ96" s="2">
        <v>22</v>
      </c>
      <c r="BR96" s="2">
        <v>31</v>
      </c>
      <c r="BS96" s="2" t="str">
        <f>CONCATENATE(VespreC[[#This Row],[Dia]],VespreC[[#This Row],[Mes]],VespreC[[#This Row],[Hora]],VespreC[[#This Row],[Min]])</f>
        <v>3032231</v>
      </c>
      <c r="BT96" s="2" t="str">
        <f>CONCATENATE(TEXT(VespreC[[#This Row],[Hora]],"00"),":",TEXT(VespreC[[#This Row],[Min]],"00"))</f>
        <v>22:31</v>
      </c>
      <c r="BU96" s="2" t="str">
        <f>IFERROR(VLOOKUP(VespreC[[#This Row],[CONCATENA]],Dades[[#All],[Columna1]:[LAT]],3,FALSE),"")</f>
        <v/>
      </c>
      <c r="BV96" s="4" t="str">
        <f>IFERROR(10^(VespreC[[#This Row],[LAT]]/10),"")</f>
        <v/>
      </c>
      <c r="BX96" s="4">
        <f>Resultats!C$37</f>
        <v>30</v>
      </c>
      <c r="BY96" s="12">
        <f>Resultats!E$37</f>
        <v>3</v>
      </c>
      <c r="BZ96" s="3">
        <v>0</v>
      </c>
      <c r="CA96" s="4">
        <v>31</v>
      </c>
      <c r="CB96" s="4" t="str">
        <f>CONCATENATE(NitC[[#This Row],[Dia]],NitC[[#This Row],[Mes]],NitC[[#This Row],[Hora]],NitC[[#This Row],[Min]])</f>
        <v>303031</v>
      </c>
      <c r="CC96" s="4" t="str">
        <f>CONCATENATE(TEXT(NitC[[#This Row],[Hora]],"00"),":",TEXT(NitC[[#This Row],[Min]],"00"))</f>
        <v>00:31</v>
      </c>
      <c r="CD96" s="12" t="str">
        <f>IFERROR(VLOOKUP(NitC[[#This Row],[CONCATENA]],Dades[[#All],[Columna1]:[LAT]],3,FALSE),"")</f>
        <v/>
      </c>
      <c r="CE96" s="12" t="str">
        <f>IFERROR(10^(NitC[[#This Row],[LAT]]/10),"")</f>
        <v/>
      </c>
    </row>
    <row r="97" spans="4:83" x14ac:dyDescent="0.35">
      <c r="D97" s="1">
        <f>Resultats!C$7</f>
        <v>30</v>
      </c>
      <c r="E97" s="1">
        <f>Resultats!E$7</f>
        <v>3</v>
      </c>
      <c r="F97" s="1">
        <v>8</v>
      </c>
      <c r="G97" s="1">
        <v>32</v>
      </c>
      <c r="H97" s="1" t="str">
        <f>CONCATENATE(DiaA[[#This Row],[Dia]],DiaA[[#This Row],[Mes]],DiaA[[#This Row],[Hora]],DiaA[[#This Row],[Min]])</f>
        <v>303832</v>
      </c>
      <c r="I97" s="1" t="str">
        <f>CONCATENATE(TEXT(DiaA[[#This Row],[Hora]],"00"),":",TEXT(DiaA[[#This Row],[Min]],"00"))</f>
        <v>08:32</v>
      </c>
      <c r="J97" s="1" t="str">
        <f>IFERROR(VLOOKUP(DiaA[[#This Row],[CONCATENA]],Dades[[#All],[Columna1]:[LAT]],3,FALSE),"")</f>
        <v/>
      </c>
      <c r="K97" s="1" t="str">
        <f>IFERROR(10^(DiaA[[#This Row],[LAT]]/10),"")</f>
        <v/>
      </c>
      <c r="M97" s="2">
        <f>Resultats!C$7</f>
        <v>30</v>
      </c>
      <c r="N97" s="2">
        <f>Resultats!E$7</f>
        <v>3</v>
      </c>
      <c r="O97" s="2">
        <v>22</v>
      </c>
      <c r="P97" s="2">
        <v>32</v>
      </c>
      <c r="Q97" s="2" t="str">
        <f>CONCATENATE(VespreA[[#This Row],[Dia]],VespreA[[#This Row],[Mes]],VespreA[[#This Row],[Hora]],VespreA[[#This Row],[Min]])</f>
        <v>3032232</v>
      </c>
      <c r="R97" s="2" t="str">
        <f>CONCATENATE(TEXT(VespreA[[#This Row],[Hora]],"00"),":",TEXT(VespreA[[#This Row],[Min]],"00"))</f>
        <v>22:32</v>
      </c>
      <c r="S97" s="2" t="str">
        <f>IFERROR(VLOOKUP(VespreA[[#This Row],[CONCATENA]],Dades[[#All],[Columna1]:[LAT]],3,FALSE),"")</f>
        <v/>
      </c>
      <c r="T97" s="4" t="str">
        <f>IFERROR(10^(VespreA[[#This Row],[LAT]]/10),"")</f>
        <v/>
      </c>
      <c r="V97" s="4">
        <f>Resultats!C$7</f>
        <v>30</v>
      </c>
      <c r="W97" s="12">
        <f>Resultats!E$7</f>
        <v>3</v>
      </c>
      <c r="X97" s="3">
        <v>0</v>
      </c>
      <c r="Y97" s="4">
        <v>32</v>
      </c>
      <c r="Z97" s="4" t="str">
        <f>CONCATENATE(NitA[[#This Row],[Dia]],NitA[[#This Row],[Mes]],NitA[[#This Row],[Hora]],NitA[[#This Row],[Min]])</f>
        <v>303032</v>
      </c>
      <c r="AA97" s="4" t="str">
        <f>CONCATENATE(TEXT(NitA[[#This Row],[Hora]],"00"),":",TEXT(NitA[[#This Row],[Min]],"00"))</f>
        <v>00:32</v>
      </c>
      <c r="AB97" s="12" t="str">
        <f>IFERROR(VLOOKUP(NitA[[#This Row],[CONCATENA]],Dades[[#All],[Columna1]:[LAT]],3,FALSE),"")</f>
        <v/>
      </c>
      <c r="AC97" s="12" t="str">
        <f>IFERROR(10^(NitA[[#This Row],[LAT]]/10),"")</f>
        <v/>
      </c>
      <c r="AE97" s="1">
        <f>Resultats!C$22</f>
        <v>30</v>
      </c>
      <c r="AF97" s="1">
        <f>Resultats!E$22</f>
        <v>3</v>
      </c>
      <c r="AG97" s="1">
        <v>8</v>
      </c>
      <c r="AH97" s="1">
        <v>32</v>
      </c>
      <c r="AI97" s="1" t="str">
        <f>CONCATENATE(DiaB[[#This Row],[Dia]],DiaB[[#This Row],[Mes]],DiaB[[#This Row],[Hora]],DiaB[[#This Row],[Min]])</f>
        <v>303832</v>
      </c>
      <c r="AJ97" s="1" t="str">
        <f>CONCATENATE(TEXT(DiaB[[#This Row],[Hora]],"00"),":",TEXT(DiaB[[#This Row],[Min]],"00"))</f>
        <v>08:32</v>
      </c>
      <c r="AK97" s="1" t="str">
        <f>IFERROR(VLOOKUP(DiaB[[#This Row],[CONCATENA]],Dades[[#All],[Columna1]:[LAT]],3,FALSE),"")</f>
        <v/>
      </c>
      <c r="AL97" s="1" t="str">
        <f>IFERROR(10^(DiaB[[#This Row],[LAT]]/10),"")</f>
        <v/>
      </c>
      <c r="AN97" s="2">
        <f>Resultats!C$22</f>
        <v>30</v>
      </c>
      <c r="AO97" s="2">
        <f>Resultats!E$22</f>
        <v>3</v>
      </c>
      <c r="AP97" s="2">
        <v>22</v>
      </c>
      <c r="AQ97" s="2">
        <v>32</v>
      </c>
      <c r="AR97" s="2" t="str">
        <f>CONCATENATE(VespreB[[#This Row],[Dia]],VespreB[[#This Row],[Mes]],VespreB[[#This Row],[Hora]],VespreB[[#This Row],[Min]])</f>
        <v>3032232</v>
      </c>
      <c r="AS97" s="2" t="str">
        <f>CONCATENATE(TEXT(VespreB[[#This Row],[Hora]],"00"),":",TEXT(VespreB[[#This Row],[Min]],"00"))</f>
        <v>22:32</v>
      </c>
      <c r="AT97" s="2" t="str">
        <f>IFERROR(VLOOKUP(VespreB[[#This Row],[CONCATENA]],Dades[[#All],[Columna1]:[LAT]],3,FALSE),"")</f>
        <v/>
      </c>
      <c r="AU97" s="4" t="str">
        <f>IFERROR(10^(VespreB[[#This Row],[LAT]]/10),"")</f>
        <v/>
      </c>
      <c r="AW97" s="4">
        <f>Resultats!C$22</f>
        <v>30</v>
      </c>
      <c r="AX97" s="12">
        <f>Resultats!E$22</f>
        <v>3</v>
      </c>
      <c r="AY97" s="3">
        <v>0</v>
      </c>
      <c r="AZ97" s="4">
        <v>32</v>
      </c>
      <c r="BA97" s="4" t="str">
        <f>CONCATENATE(NitB[[#This Row],[Dia]],NitB[[#This Row],[Mes]],NitB[[#This Row],[Hora]],NitB[[#This Row],[Min]])</f>
        <v>303032</v>
      </c>
      <c r="BB97" s="4" t="str">
        <f>CONCATENATE(TEXT(NitB[[#This Row],[Hora]],"00"),":",TEXT(NitB[[#This Row],[Min]],"00"))</f>
        <v>00:32</v>
      </c>
      <c r="BC97" s="12" t="str">
        <f>IFERROR(VLOOKUP(NitB[[#This Row],[CONCATENA]],Dades[[#All],[Columna1]:[LAT]],3,FALSE),"")</f>
        <v/>
      </c>
      <c r="BD97" s="12" t="str">
        <f>IFERROR(10^(NitB[[#This Row],[LAT]]/10),"")</f>
        <v/>
      </c>
      <c r="BF97" s="1">
        <f>Resultats!C$37</f>
        <v>30</v>
      </c>
      <c r="BG97" s="1">
        <f>Resultats!E$37</f>
        <v>3</v>
      </c>
      <c r="BH97" s="1">
        <v>8</v>
      </c>
      <c r="BI97" s="1">
        <v>32</v>
      </c>
      <c r="BJ97" s="1" t="str">
        <f>CONCATENATE(DiaC[[#This Row],[Dia]],DiaC[[#This Row],[Mes]],DiaC[[#This Row],[Hora]],DiaC[[#This Row],[Min]])</f>
        <v>303832</v>
      </c>
      <c r="BK97" s="1" t="str">
        <f>CONCATENATE(TEXT(DiaC[[#This Row],[Hora]],"00"),":",TEXT(DiaC[[#This Row],[Min]],"00"))</f>
        <v>08:32</v>
      </c>
      <c r="BL97" s="1" t="str">
        <f>IFERROR(VLOOKUP(DiaC[[#This Row],[CONCATENA]],Dades[[#All],[Columna1]:[LAT]],3,FALSE),"")</f>
        <v/>
      </c>
      <c r="BM97" s="1" t="str">
        <f>IFERROR(10^(DiaC[[#This Row],[LAT]]/10),"")</f>
        <v/>
      </c>
      <c r="BO97" s="2">
        <f>Resultats!C$37</f>
        <v>30</v>
      </c>
      <c r="BP97" s="2">
        <f>Resultats!E$37</f>
        <v>3</v>
      </c>
      <c r="BQ97" s="2">
        <v>22</v>
      </c>
      <c r="BR97" s="2">
        <v>32</v>
      </c>
      <c r="BS97" s="2" t="str">
        <f>CONCATENATE(VespreC[[#This Row],[Dia]],VespreC[[#This Row],[Mes]],VespreC[[#This Row],[Hora]],VespreC[[#This Row],[Min]])</f>
        <v>3032232</v>
      </c>
      <c r="BT97" s="2" t="str">
        <f>CONCATENATE(TEXT(VespreC[[#This Row],[Hora]],"00"),":",TEXT(VespreC[[#This Row],[Min]],"00"))</f>
        <v>22:32</v>
      </c>
      <c r="BU97" s="2" t="str">
        <f>IFERROR(VLOOKUP(VespreC[[#This Row],[CONCATENA]],Dades[[#All],[Columna1]:[LAT]],3,FALSE),"")</f>
        <v/>
      </c>
      <c r="BV97" s="4" t="str">
        <f>IFERROR(10^(VespreC[[#This Row],[LAT]]/10),"")</f>
        <v/>
      </c>
      <c r="BX97" s="4">
        <f>Resultats!C$37</f>
        <v>30</v>
      </c>
      <c r="BY97" s="12">
        <f>Resultats!E$37</f>
        <v>3</v>
      </c>
      <c r="BZ97" s="3">
        <v>0</v>
      </c>
      <c r="CA97" s="4">
        <v>32</v>
      </c>
      <c r="CB97" s="4" t="str">
        <f>CONCATENATE(NitC[[#This Row],[Dia]],NitC[[#This Row],[Mes]],NitC[[#This Row],[Hora]],NitC[[#This Row],[Min]])</f>
        <v>303032</v>
      </c>
      <c r="CC97" s="4" t="str">
        <f>CONCATENATE(TEXT(NitC[[#This Row],[Hora]],"00"),":",TEXT(NitC[[#This Row],[Min]],"00"))</f>
        <v>00:32</v>
      </c>
      <c r="CD97" s="12" t="str">
        <f>IFERROR(VLOOKUP(NitC[[#This Row],[CONCATENA]],Dades[[#All],[Columna1]:[LAT]],3,FALSE),"")</f>
        <v/>
      </c>
      <c r="CE97" s="12" t="str">
        <f>IFERROR(10^(NitC[[#This Row],[LAT]]/10),"")</f>
        <v/>
      </c>
    </row>
    <row r="98" spans="4:83" x14ac:dyDescent="0.35">
      <c r="D98" s="1">
        <f>Resultats!C$7</f>
        <v>30</v>
      </c>
      <c r="E98" s="1">
        <f>Resultats!E$7</f>
        <v>3</v>
      </c>
      <c r="F98" s="1">
        <v>8</v>
      </c>
      <c r="G98" s="1">
        <v>33</v>
      </c>
      <c r="H98" s="1" t="str">
        <f>CONCATENATE(DiaA[[#This Row],[Dia]],DiaA[[#This Row],[Mes]],DiaA[[#This Row],[Hora]],DiaA[[#This Row],[Min]])</f>
        <v>303833</v>
      </c>
      <c r="I98" s="1" t="str">
        <f>CONCATENATE(TEXT(DiaA[[#This Row],[Hora]],"00"),":",TEXT(DiaA[[#This Row],[Min]],"00"))</f>
        <v>08:33</v>
      </c>
      <c r="J98" s="1" t="str">
        <f>IFERROR(VLOOKUP(DiaA[[#This Row],[CONCATENA]],Dades[[#All],[Columna1]:[LAT]],3,FALSE),"")</f>
        <v/>
      </c>
      <c r="K98" s="1" t="str">
        <f>IFERROR(10^(DiaA[[#This Row],[LAT]]/10),"")</f>
        <v/>
      </c>
      <c r="M98" s="2">
        <f>Resultats!C$7</f>
        <v>30</v>
      </c>
      <c r="N98" s="2">
        <f>Resultats!E$7</f>
        <v>3</v>
      </c>
      <c r="O98" s="2">
        <v>22</v>
      </c>
      <c r="P98" s="2">
        <v>33</v>
      </c>
      <c r="Q98" s="2" t="str">
        <f>CONCATENATE(VespreA[[#This Row],[Dia]],VespreA[[#This Row],[Mes]],VespreA[[#This Row],[Hora]],VespreA[[#This Row],[Min]])</f>
        <v>3032233</v>
      </c>
      <c r="R98" s="2" t="str">
        <f>CONCATENATE(TEXT(VespreA[[#This Row],[Hora]],"00"),":",TEXT(VespreA[[#This Row],[Min]],"00"))</f>
        <v>22:33</v>
      </c>
      <c r="S98" s="2" t="str">
        <f>IFERROR(VLOOKUP(VespreA[[#This Row],[CONCATENA]],Dades[[#All],[Columna1]:[LAT]],3,FALSE),"")</f>
        <v/>
      </c>
      <c r="T98" s="4" t="str">
        <f>IFERROR(10^(VespreA[[#This Row],[LAT]]/10),"")</f>
        <v/>
      </c>
      <c r="V98" s="4">
        <f>Resultats!C$7</f>
        <v>30</v>
      </c>
      <c r="W98" s="12">
        <f>Resultats!E$7</f>
        <v>3</v>
      </c>
      <c r="X98" s="3">
        <v>0</v>
      </c>
      <c r="Y98" s="4">
        <v>33</v>
      </c>
      <c r="Z98" s="4" t="str">
        <f>CONCATENATE(NitA[[#This Row],[Dia]],NitA[[#This Row],[Mes]],NitA[[#This Row],[Hora]],NitA[[#This Row],[Min]])</f>
        <v>303033</v>
      </c>
      <c r="AA98" s="4" t="str">
        <f>CONCATENATE(TEXT(NitA[[#This Row],[Hora]],"00"),":",TEXT(NitA[[#This Row],[Min]],"00"))</f>
        <v>00:33</v>
      </c>
      <c r="AB98" s="12" t="str">
        <f>IFERROR(VLOOKUP(NitA[[#This Row],[CONCATENA]],Dades[[#All],[Columna1]:[LAT]],3,FALSE),"")</f>
        <v/>
      </c>
      <c r="AC98" s="12" t="str">
        <f>IFERROR(10^(NitA[[#This Row],[LAT]]/10),"")</f>
        <v/>
      </c>
      <c r="AE98" s="1">
        <f>Resultats!C$22</f>
        <v>30</v>
      </c>
      <c r="AF98" s="1">
        <f>Resultats!E$22</f>
        <v>3</v>
      </c>
      <c r="AG98" s="1">
        <v>8</v>
      </c>
      <c r="AH98" s="1">
        <v>33</v>
      </c>
      <c r="AI98" s="1" t="str">
        <f>CONCATENATE(DiaB[[#This Row],[Dia]],DiaB[[#This Row],[Mes]],DiaB[[#This Row],[Hora]],DiaB[[#This Row],[Min]])</f>
        <v>303833</v>
      </c>
      <c r="AJ98" s="1" t="str">
        <f>CONCATENATE(TEXT(DiaB[[#This Row],[Hora]],"00"),":",TEXT(DiaB[[#This Row],[Min]],"00"))</f>
        <v>08:33</v>
      </c>
      <c r="AK98" s="1" t="str">
        <f>IFERROR(VLOOKUP(DiaB[[#This Row],[CONCATENA]],Dades[[#All],[Columna1]:[LAT]],3,FALSE),"")</f>
        <v/>
      </c>
      <c r="AL98" s="1" t="str">
        <f>IFERROR(10^(DiaB[[#This Row],[LAT]]/10),"")</f>
        <v/>
      </c>
      <c r="AN98" s="2">
        <f>Resultats!C$22</f>
        <v>30</v>
      </c>
      <c r="AO98" s="2">
        <f>Resultats!E$22</f>
        <v>3</v>
      </c>
      <c r="AP98" s="2">
        <v>22</v>
      </c>
      <c r="AQ98" s="2">
        <v>33</v>
      </c>
      <c r="AR98" s="2" t="str">
        <f>CONCATENATE(VespreB[[#This Row],[Dia]],VespreB[[#This Row],[Mes]],VespreB[[#This Row],[Hora]],VespreB[[#This Row],[Min]])</f>
        <v>3032233</v>
      </c>
      <c r="AS98" s="2" t="str">
        <f>CONCATENATE(TEXT(VespreB[[#This Row],[Hora]],"00"),":",TEXT(VespreB[[#This Row],[Min]],"00"))</f>
        <v>22:33</v>
      </c>
      <c r="AT98" s="2" t="str">
        <f>IFERROR(VLOOKUP(VespreB[[#This Row],[CONCATENA]],Dades[[#All],[Columna1]:[LAT]],3,FALSE),"")</f>
        <v/>
      </c>
      <c r="AU98" s="4" t="str">
        <f>IFERROR(10^(VespreB[[#This Row],[LAT]]/10),"")</f>
        <v/>
      </c>
      <c r="AW98" s="4">
        <f>Resultats!C$22</f>
        <v>30</v>
      </c>
      <c r="AX98" s="12">
        <f>Resultats!E$22</f>
        <v>3</v>
      </c>
      <c r="AY98" s="3">
        <v>0</v>
      </c>
      <c r="AZ98" s="4">
        <v>33</v>
      </c>
      <c r="BA98" s="4" t="str">
        <f>CONCATENATE(NitB[[#This Row],[Dia]],NitB[[#This Row],[Mes]],NitB[[#This Row],[Hora]],NitB[[#This Row],[Min]])</f>
        <v>303033</v>
      </c>
      <c r="BB98" s="4" t="str">
        <f>CONCATENATE(TEXT(NitB[[#This Row],[Hora]],"00"),":",TEXT(NitB[[#This Row],[Min]],"00"))</f>
        <v>00:33</v>
      </c>
      <c r="BC98" s="12" t="str">
        <f>IFERROR(VLOOKUP(NitB[[#This Row],[CONCATENA]],Dades[[#All],[Columna1]:[LAT]],3,FALSE),"")</f>
        <v/>
      </c>
      <c r="BD98" s="12" t="str">
        <f>IFERROR(10^(NitB[[#This Row],[LAT]]/10),"")</f>
        <v/>
      </c>
      <c r="BF98" s="1">
        <f>Resultats!C$37</f>
        <v>30</v>
      </c>
      <c r="BG98" s="1">
        <f>Resultats!E$37</f>
        <v>3</v>
      </c>
      <c r="BH98" s="1">
        <v>8</v>
      </c>
      <c r="BI98" s="1">
        <v>33</v>
      </c>
      <c r="BJ98" s="1" t="str">
        <f>CONCATENATE(DiaC[[#This Row],[Dia]],DiaC[[#This Row],[Mes]],DiaC[[#This Row],[Hora]],DiaC[[#This Row],[Min]])</f>
        <v>303833</v>
      </c>
      <c r="BK98" s="1" t="str">
        <f>CONCATENATE(TEXT(DiaC[[#This Row],[Hora]],"00"),":",TEXT(DiaC[[#This Row],[Min]],"00"))</f>
        <v>08:33</v>
      </c>
      <c r="BL98" s="1" t="str">
        <f>IFERROR(VLOOKUP(DiaC[[#This Row],[CONCATENA]],Dades[[#All],[Columna1]:[LAT]],3,FALSE),"")</f>
        <v/>
      </c>
      <c r="BM98" s="1" t="str">
        <f>IFERROR(10^(DiaC[[#This Row],[LAT]]/10),"")</f>
        <v/>
      </c>
      <c r="BO98" s="2">
        <f>Resultats!C$37</f>
        <v>30</v>
      </c>
      <c r="BP98" s="2">
        <f>Resultats!E$37</f>
        <v>3</v>
      </c>
      <c r="BQ98" s="2">
        <v>22</v>
      </c>
      <c r="BR98" s="2">
        <v>33</v>
      </c>
      <c r="BS98" s="2" t="str">
        <f>CONCATENATE(VespreC[[#This Row],[Dia]],VespreC[[#This Row],[Mes]],VespreC[[#This Row],[Hora]],VespreC[[#This Row],[Min]])</f>
        <v>3032233</v>
      </c>
      <c r="BT98" s="2" t="str">
        <f>CONCATENATE(TEXT(VespreC[[#This Row],[Hora]],"00"),":",TEXT(VespreC[[#This Row],[Min]],"00"))</f>
        <v>22:33</v>
      </c>
      <c r="BU98" s="2" t="str">
        <f>IFERROR(VLOOKUP(VespreC[[#This Row],[CONCATENA]],Dades[[#All],[Columna1]:[LAT]],3,FALSE),"")</f>
        <v/>
      </c>
      <c r="BV98" s="4" t="str">
        <f>IFERROR(10^(VespreC[[#This Row],[LAT]]/10),"")</f>
        <v/>
      </c>
      <c r="BX98" s="4">
        <f>Resultats!C$37</f>
        <v>30</v>
      </c>
      <c r="BY98" s="12">
        <f>Resultats!E$37</f>
        <v>3</v>
      </c>
      <c r="BZ98" s="3">
        <v>0</v>
      </c>
      <c r="CA98" s="4">
        <v>33</v>
      </c>
      <c r="CB98" s="4" t="str">
        <f>CONCATENATE(NitC[[#This Row],[Dia]],NitC[[#This Row],[Mes]],NitC[[#This Row],[Hora]],NitC[[#This Row],[Min]])</f>
        <v>303033</v>
      </c>
      <c r="CC98" s="4" t="str">
        <f>CONCATENATE(TEXT(NitC[[#This Row],[Hora]],"00"),":",TEXT(NitC[[#This Row],[Min]],"00"))</f>
        <v>00:33</v>
      </c>
      <c r="CD98" s="12" t="str">
        <f>IFERROR(VLOOKUP(NitC[[#This Row],[CONCATENA]],Dades[[#All],[Columna1]:[LAT]],3,FALSE),"")</f>
        <v/>
      </c>
      <c r="CE98" s="12" t="str">
        <f>IFERROR(10^(NitC[[#This Row],[LAT]]/10),"")</f>
        <v/>
      </c>
    </row>
    <row r="99" spans="4:83" x14ac:dyDescent="0.35">
      <c r="D99" s="1">
        <f>Resultats!C$7</f>
        <v>30</v>
      </c>
      <c r="E99" s="1">
        <f>Resultats!E$7</f>
        <v>3</v>
      </c>
      <c r="F99" s="1">
        <v>8</v>
      </c>
      <c r="G99" s="1">
        <v>34</v>
      </c>
      <c r="H99" s="1" t="str">
        <f>CONCATENATE(DiaA[[#This Row],[Dia]],DiaA[[#This Row],[Mes]],DiaA[[#This Row],[Hora]],DiaA[[#This Row],[Min]])</f>
        <v>303834</v>
      </c>
      <c r="I99" s="1" t="str">
        <f>CONCATENATE(TEXT(DiaA[[#This Row],[Hora]],"00"),":",TEXT(DiaA[[#This Row],[Min]],"00"))</f>
        <v>08:34</v>
      </c>
      <c r="J99" s="1" t="str">
        <f>IFERROR(VLOOKUP(DiaA[[#This Row],[CONCATENA]],Dades[[#All],[Columna1]:[LAT]],3,FALSE),"")</f>
        <v/>
      </c>
      <c r="K99" s="1" t="str">
        <f>IFERROR(10^(DiaA[[#This Row],[LAT]]/10),"")</f>
        <v/>
      </c>
      <c r="M99" s="2">
        <f>Resultats!C$7</f>
        <v>30</v>
      </c>
      <c r="N99" s="2">
        <f>Resultats!E$7</f>
        <v>3</v>
      </c>
      <c r="O99" s="2">
        <v>22</v>
      </c>
      <c r="P99" s="2">
        <v>34</v>
      </c>
      <c r="Q99" s="2" t="str">
        <f>CONCATENATE(VespreA[[#This Row],[Dia]],VespreA[[#This Row],[Mes]],VespreA[[#This Row],[Hora]],VespreA[[#This Row],[Min]])</f>
        <v>3032234</v>
      </c>
      <c r="R99" s="2" t="str">
        <f>CONCATENATE(TEXT(VespreA[[#This Row],[Hora]],"00"),":",TEXT(VespreA[[#This Row],[Min]],"00"))</f>
        <v>22:34</v>
      </c>
      <c r="S99" s="2" t="str">
        <f>IFERROR(VLOOKUP(VespreA[[#This Row],[CONCATENA]],Dades[[#All],[Columna1]:[LAT]],3,FALSE),"")</f>
        <v/>
      </c>
      <c r="T99" s="4" t="str">
        <f>IFERROR(10^(VespreA[[#This Row],[LAT]]/10),"")</f>
        <v/>
      </c>
      <c r="V99" s="4">
        <f>Resultats!C$7</f>
        <v>30</v>
      </c>
      <c r="W99" s="12">
        <f>Resultats!E$7</f>
        <v>3</v>
      </c>
      <c r="X99" s="3">
        <v>0</v>
      </c>
      <c r="Y99" s="4">
        <v>34</v>
      </c>
      <c r="Z99" s="4" t="str">
        <f>CONCATENATE(NitA[[#This Row],[Dia]],NitA[[#This Row],[Mes]],NitA[[#This Row],[Hora]],NitA[[#This Row],[Min]])</f>
        <v>303034</v>
      </c>
      <c r="AA99" s="4" t="str">
        <f>CONCATENATE(TEXT(NitA[[#This Row],[Hora]],"00"),":",TEXT(NitA[[#This Row],[Min]],"00"))</f>
        <v>00:34</v>
      </c>
      <c r="AB99" s="12" t="str">
        <f>IFERROR(VLOOKUP(NitA[[#This Row],[CONCATENA]],Dades[[#All],[Columna1]:[LAT]],3,FALSE),"")</f>
        <v/>
      </c>
      <c r="AC99" s="12" t="str">
        <f>IFERROR(10^(NitA[[#This Row],[LAT]]/10),"")</f>
        <v/>
      </c>
      <c r="AE99" s="1">
        <f>Resultats!C$22</f>
        <v>30</v>
      </c>
      <c r="AF99" s="1">
        <f>Resultats!E$22</f>
        <v>3</v>
      </c>
      <c r="AG99" s="1">
        <v>8</v>
      </c>
      <c r="AH99" s="1">
        <v>34</v>
      </c>
      <c r="AI99" s="1" t="str">
        <f>CONCATENATE(DiaB[[#This Row],[Dia]],DiaB[[#This Row],[Mes]],DiaB[[#This Row],[Hora]],DiaB[[#This Row],[Min]])</f>
        <v>303834</v>
      </c>
      <c r="AJ99" s="1" t="str">
        <f>CONCATENATE(TEXT(DiaB[[#This Row],[Hora]],"00"),":",TEXT(DiaB[[#This Row],[Min]],"00"))</f>
        <v>08:34</v>
      </c>
      <c r="AK99" s="1" t="str">
        <f>IFERROR(VLOOKUP(DiaB[[#This Row],[CONCATENA]],Dades[[#All],[Columna1]:[LAT]],3,FALSE),"")</f>
        <v/>
      </c>
      <c r="AL99" s="1" t="str">
        <f>IFERROR(10^(DiaB[[#This Row],[LAT]]/10),"")</f>
        <v/>
      </c>
      <c r="AN99" s="2">
        <f>Resultats!C$22</f>
        <v>30</v>
      </c>
      <c r="AO99" s="2">
        <f>Resultats!E$22</f>
        <v>3</v>
      </c>
      <c r="AP99" s="2">
        <v>22</v>
      </c>
      <c r="AQ99" s="2">
        <v>34</v>
      </c>
      <c r="AR99" s="2" t="str">
        <f>CONCATENATE(VespreB[[#This Row],[Dia]],VespreB[[#This Row],[Mes]],VespreB[[#This Row],[Hora]],VespreB[[#This Row],[Min]])</f>
        <v>3032234</v>
      </c>
      <c r="AS99" s="2" t="str">
        <f>CONCATENATE(TEXT(VespreB[[#This Row],[Hora]],"00"),":",TEXT(VespreB[[#This Row],[Min]],"00"))</f>
        <v>22:34</v>
      </c>
      <c r="AT99" s="2" t="str">
        <f>IFERROR(VLOOKUP(VespreB[[#This Row],[CONCATENA]],Dades[[#All],[Columna1]:[LAT]],3,FALSE),"")</f>
        <v/>
      </c>
      <c r="AU99" s="4" t="str">
        <f>IFERROR(10^(VespreB[[#This Row],[LAT]]/10),"")</f>
        <v/>
      </c>
      <c r="AW99" s="4">
        <f>Resultats!C$22</f>
        <v>30</v>
      </c>
      <c r="AX99" s="12">
        <f>Resultats!E$22</f>
        <v>3</v>
      </c>
      <c r="AY99" s="3">
        <v>0</v>
      </c>
      <c r="AZ99" s="4">
        <v>34</v>
      </c>
      <c r="BA99" s="4" t="str">
        <f>CONCATENATE(NitB[[#This Row],[Dia]],NitB[[#This Row],[Mes]],NitB[[#This Row],[Hora]],NitB[[#This Row],[Min]])</f>
        <v>303034</v>
      </c>
      <c r="BB99" s="4" t="str">
        <f>CONCATENATE(TEXT(NitB[[#This Row],[Hora]],"00"),":",TEXT(NitB[[#This Row],[Min]],"00"))</f>
        <v>00:34</v>
      </c>
      <c r="BC99" s="12" t="str">
        <f>IFERROR(VLOOKUP(NitB[[#This Row],[CONCATENA]],Dades[[#All],[Columna1]:[LAT]],3,FALSE),"")</f>
        <v/>
      </c>
      <c r="BD99" s="12" t="str">
        <f>IFERROR(10^(NitB[[#This Row],[LAT]]/10),"")</f>
        <v/>
      </c>
      <c r="BF99" s="1">
        <f>Resultats!C$37</f>
        <v>30</v>
      </c>
      <c r="BG99" s="1">
        <f>Resultats!E$37</f>
        <v>3</v>
      </c>
      <c r="BH99" s="1">
        <v>8</v>
      </c>
      <c r="BI99" s="1">
        <v>34</v>
      </c>
      <c r="BJ99" s="1" t="str">
        <f>CONCATENATE(DiaC[[#This Row],[Dia]],DiaC[[#This Row],[Mes]],DiaC[[#This Row],[Hora]],DiaC[[#This Row],[Min]])</f>
        <v>303834</v>
      </c>
      <c r="BK99" s="1" t="str">
        <f>CONCATENATE(TEXT(DiaC[[#This Row],[Hora]],"00"),":",TEXT(DiaC[[#This Row],[Min]],"00"))</f>
        <v>08:34</v>
      </c>
      <c r="BL99" s="1" t="str">
        <f>IFERROR(VLOOKUP(DiaC[[#This Row],[CONCATENA]],Dades[[#All],[Columna1]:[LAT]],3,FALSE),"")</f>
        <v/>
      </c>
      <c r="BM99" s="1" t="str">
        <f>IFERROR(10^(DiaC[[#This Row],[LAT]]/10),"")</f>
        <v/>
      </c>
      <c r="BO99" s="2">
        <f>Resultats!C$37</f>
        <v>30</v>
      </c>
      <c r="BP99" s="2">
        <f>Resultats!E$37</f>
        <v>3</v>
      </c>
      <c r="BQ99" s="2">
        <v>22</v>
      </c>
      <c r="BR99" s="2">
        <v>34</v>
      </c>
      <c r="BS99" s="2" t="str">
        <f>CONCATENATE(VespreC[[#This Row],[Dia]],VespreC[[#This Row],[Mes]],VespreC[[#This Row],[Hora]],VespreC[[#This Row],[Min]])</f>
        <v>3032234</v>
      </c>
      <c r="BT99" s="2" t="str">
        <f>CONCATENATE(TEXT(VespreC[[#This Row],[Hora]],"00"),":",TEXT(VespreC[[#This Row],[Min]],"00"))</f>
        <v>22:34</v>
      </c>
      <c r="BU99" s="2" t="str">
        <f>IFERROR(VLOOKUP(VespreC[[#This Row],[CONCATENA]],Dades[[#All],[Columna1]:[LAT]],3,FALSE),"")</f>
        <v/>
      </c>
      <c r="BV99" s="4" t="str">
        <f>IFERROR(10^(VespreC[[#This Row],[LAT]]/10),"")</f>
        <v/>
      </c>
      <c r="BX99" s="4">
        <f>Resultats!C$37</f>
        <v>30</v>
      </c>
      <c r="BY99" s="12">
        <f>Resultats!E$37</f>
        <v>3</v>
      </c>
      <c r="BZ99" s="3">
        <v>0</v>
      </c>
      <c r="CA99" s="4">
        <v>34</v>
      </c>
      <c r="CB99" s="4" t="str">
        <f>CONCATENATE(NitC[[#This Row],[Dia]],NitC[[#This Row],[Mes]],NitC[[#This Row],[Hora]],NitC[[#This Row],[Min]])</f>
        <v>303034</v>
      </c>
      <c r="CC99" s="4" t="str">
        <f>CONCATENATE(TEXT(NitC[[#This Row],[Hora]],"00"),":",TEXT(NitC[[#This Row],[Min]],"00"))</f>
        <v>00:34</v>
      </c>
      <c r="CD99" s="12" t="str">
        <f>IFERROR(VLOOKUP(NitC[[#This Row],[CONCATENA]],Dades[[#All],[Columna1]:[LAT]],3,FALSE),"")</f>
        <v/>
      </c>
      <c r="CE99" s="12" t="str">
        <f>IFERROR(10^(NitC[[#This Row],[LAT]]/10),"")</f>
        <v/>
      </c>
    </row>
    <row r="100" spans="4:83" x14ac:dyDescent="0.35">
      <c r="D100" s="1">
        <f>Resultats!C$7</f>
        <v>30</v>
      </c>
      <c r="E100" s="1">
        <f>Resultats!E$7</f>
        <v>3</v>
      </c>
      <c r="F100" s="1">
        <v>8</v>
      </c>
      <c r="G100" s="1">
        <v>35</v>
      </c>
      <c r="H100" s="1" t="str">
        <f>CONCATENATE(DiaA[[#This Row],[Dia]],DiaA[[#This Row],[Mes]],DiaA[[#This Row],[Hora]],DiaA[[#This Row],[Min]])</f>
        <v>303835</v>
      </c>
      <c r="I100" s="1" t="str">
        <f>CONCATENATE(TEXT(DiaA[[#This Row],[Hora]],"00"),":",TEXT(DiaA[[#This Row],[Min]],"00"))</f>
        <v>08:35</v>
      </c>
      <c r="J100" s="1" t="str">
        <f>IFERROR(VLOOKUP(DiaA[[#This Row],[CONCATENA]],Dades[[#All],[Columna1]:[LAT]],3,FALSE),"")</f>
        <v/>
      </c>
      <c r="K100" s="1" t="str">
        <f>IFERROR(10^(DiaA[[#This Row],[LAT]]/10),"")</f>
        <v/>
      </c>
      <c r="M100" s="2">
        <f>Resultats!C$7</f>
        <v>30</v>
      </c>
      <c r="N100" s="2">
        <f>Resultats!E$7</f>
        <v>3</v>
      </c>
      <c r="O100" s="2">
        <v>22</v>
      </c>
      <c r="P100" s="2">
        <v>35</v>
      </c>
      <c r="Q100" s="2" t="str">
        <f>CONCATENATE(VespreA[[#This Row],[Dia]],VespreA[[#This Row],[Mes]],VespreA[[#This Row],[Hora]],VespreA[[#This Row],[Min]])</f>
        <v>3032235</v>
      </c>
      <c r="R100" s="2" t="str">
        <f>CONCATENATE(TEXT(VespreA[[#This Row],[Hora]],"00"),":",TEXT(VespreA[[#This Row],[Min]],"00"))</f>
        <v>22:35</v>
      </c>
      <c r="S100" s="2" t="str">
        <f>IFERROR(VLOOKUP(VespreA[[#This Row],[CONCATENA]],Dades[[#All],[Columna1]:[LAT]],3,FALSE),"")</f>
        <v/>
      </c>
      <c r="T100" s="4" t="str">
        <f>IFERROR(10^(VespreA[[#This Row],[LAT]]/10),"")</f>
        <v/>
      </c>
      <c r="V100" s="4">
        <f>Resultats!C$7</f>
        <v>30</v>
      </c>
      <c r="W100" s="12">
        <f>Resultats!E$7</f>
        <v>3</v>
      </c>
      <c r="X100" s="3">
        <v>0</v>
      </c>
      <c r="Y100" s="4">
        <v>35</v>
      </c>
      <c r="Z100" s="4" t="str">
        <f>CONCATENATE(NitA[[#This Row],[Dia]],NitA[[#This Row],[Mes]],NitA[[#This Row],[Hora]],NitA[[#This Row],[Min]])</f>
        <v>303035</v>
      </c>
      <c r="AA100" s="4" t="str">
        <f>CONCATENATE(TEXT(NitA[[#This Row],[Hora]],"00"),":",TEXT(NitA[[#This Row],[Min]],"00"))</f>
        <v>00:35</v>
      </c>
      <c r="AB100" s="12" t="str">
        <f>IFERROR(VLOOKUP(NitA[[#This Row],[CONCATENA]],Dades[[#All],[Columna1]:[LAT]],3,FALSE),"")</f>
        <v/>
      </c>
      <c r="AC100" s="12" t="str">
        <f>IFERROR(10^(NitA[[#This Row],[LAT]]/10),"")</f>
        <v/>
      </c>
      <c r="AE100" s="1">
        <f>Resultats!C$22</f>
        <v>30</v>
      </c>
      <c r="AF100" s="1">
        <f>Resultats!E$22</f>
        <v>3</v>
      </c>
      <c r="AG100" s="1">
        <v>8</v>
      </c>
      <c r="AH100" s="1">
        <v>35</v>
      </c>
      <c r="AI100" s="1" t="str">
        <f>CONCATENATE(DiaB[[#This Row],[Dia]],DiaB[[#This Row],[Mes]],DiaB[[#This Row],[Hora]],DiaB[[#This Row],[Min]])</f>
        <v>303835</v>
      </c>
      <c r="AJ100" s="1" t="str">
        <f>CONCATENATE(TEXT(DiaB[[#This Row],[Hora]],"00"),":",TEXT(DiaB[[#This Row],[Min]],"00"))</f>
        <v>08:35</v>
      </c>
      <c r="AK100" s="1" t="str">
        <f>IFERROR(VLOOKUP(DiaB[[#This Row],[CONCATENA]],Dades[[#All],[Columna1]:[LAT]],3,FALSE),"")</f>
        <v/>
      </c>
      <c r="AL100" s="1" t="str">
        <f>IFERROR(10^(DiaB[[#This Row],[LAT]]/10),"")</f>
        <v/>
      </c>
      <c r="AN100" s="2">
        <f>Resultats!C$22</f>
        <v>30</v>
      </c>
      <c r="AO100" s="2">
        <f>Resultats!E$22</f>
        <v>3</v>
      </c>
      <c r="AP100" s="2">
        <v>22</v>
      </c>
      <c r="AQ100" s="2">
        <v>35</v>
      </c>
      <c r="AR100" s="2" t="str">
        <f>CONCATENATE(VespreB[[#This Row],[Dia]],VespreB[[#This Row],[Mes]],VespreB[[#This Row],[Hora]],VespreB[[#This Row],[Min]])</f>
        <v>3032235</v>
      </c>
      <c r="AS100" s="2" t="str">
        <f>CONCATENATE(TEXT(VespreB[[#This Row],[Hora]],"00"),":",TEXT(VespreB[[#This Row],[Min]],"00"))</f>
        <v>22:35</v>
      </c>
      <c r="AT100" s="2" t="str">
        <f>IFERROR(VLOOKUP(VespreB[[#This Row],[CONCATENA]],Dades[[#All],[Columna1]:[LAT]],3,FALSE),"")</f>
        <v/>
      </c>
      <c r="AU100" s="4" t="str">
        <f>IFERROR(10^(VespreB[[#This Row],[LAT]]/10),"")</f>
        <v/>
      </c>
      <c r="AW100" s="4">
        <f>Resultats!C$22</f>
        <v>30</v>
      </c>
      <c r="AX100" s="12">
        <f>Resultats!E$22</f>
        <v>3</v>
      </c>
      <c r="AY100" s="3">
        <v>0</v>
      </c>
      <c r="AZ100" s="4">
        <v>35</v>
      </c>
      <c r="BA100" s="4" t="str">
        <f>CONCATENATE(NitB[[#This Row],[Dia]],NitB[[#This Row],[Mes]],NitB[[#This Row],[Hora]],NitB[[#This Row],[Min]])</f>
        <v>303035</v>
      </c>
      <c r="BB100" s="4" t="str">
        <f>CONCATENATE(TEXT(NitB[[#This Row],[Hora]],"00"),":",TEXT(NitB[[#This Row],[Min]],"00"))</f>
        <v>00:35</v>
      </c>
      <c r="BC100" s="12" t="str">
        <f>IFERROR(VLOOKUP(NitB[[#This Row],[CONCATENA]],Dades[[#All],[Columna1]:[LAT]],3,FALSE),"")</f>
        <v/>
      </c>
      <c r="BD100" s="12" t="str">
        <f>IFERROR(10^(NitB[[#This Row],[LAT]]/10),"")</f>
        <v/>
      </c>
      <c r="BF100" s="1">
        <f>Resultats!C$37</f>
        <v>30</v>
      </c>
      <c r="BG100" s="1">
        <f>Resultats!E$37</f>
        <v>3</v>
      </c>
      <c r="BH100" s="1">
        <v>8</v>
      </c>
      <c r="BI100" s="1">
        <v>35</v>
      </c>
      <c r="BJ100" s="1" t="str">
        <f>CONCATENATE(DiaC[[#This Row],[Dia]],DiaC[[#This Row],[Mes]],DiaC[[#This Row],[Hora]],DiaC[[#This Row],[Min]])</f>
        <v>303835</v>
      </c>
      <c r="BK100" s="1" t="str">
        <f>CONCATENATE(TEXT(DiaC[[#This Row],[Hora]],"00"),":",TEXT(DiaC[[#This Row],[Min]],"00"))</f>
        <v>08:35</v>
      </c>
      <c r="BL100" s="1" t="str">
        <f>IFERROR(VLOOKUP(DiaC[[#This Row],[CONCATENA]],Dades[[#All],[Columna1]:[LAT]],3,FALSE),"")</f>
        <v/>
      </c>
      <c r="BM100" s="1" t="str">
        <f>IFERROR(10^(DiaC[[#This Row],[LAT]]/10),"")</f>
        <v/>
      </c>
      <c r="BO100" s="2">
        <f>Resultats!C$37</f>
        <v>30</v>
      </c>
      <c r="BP100" s="2">
        <f>Resultats!E$37</f>
        <v>3</v>
      </c>
      <c r="BQ100" s="2">
        <v>22</v>
      </c>
      <c r="BR100" s="2">
        <v>35</v>
      </c>
      <c r="BS100" s="2" t="str">
        <f>CONCATENATE(VespreC[[#This Row],[Dia]],VespreC[[#This Row],[Mes]],VespreC[[#This Row],[Hora]],VespreC[[#This Row],[Min]])</f>
        <v>3032235</v>
      </c>
      <c r="BT100" s="2" t="str">
        <f>CONCATENATE(TEXT(VespreC[[#This Row],[Hora]],"00"),":",TEXT(VespreC[[#This Row],[Min]],"00"))</f>
        <v>22:35</v>
      </c>
      <c r="BU100" s="2" t="str">
        <f>IFERROR(VLOOKUP(VespreC[[#This Row],[CONCATENA]],Dades[[#All],[Columna1]:[LAT]],3,FALSE),"")</f>
        <v/>
      </c>
      <c r="BV100" s="4" t="str">
        <f>IFERROR(10^(VespreC[[#This Row],[LAT]]/10),"")</f>
        <v/>
      </c>
      <c r="BX100" s="4">
        <f>Resultats!C$37</f>
        <v>30</v>
      </c>
      <c r="BY100" s="12">
        <f>Resultats!E$37</f>
        <v>3</v>
      </c>
      <c r="BZ100" s="3">
        <v>0</v>
      </c>
      <c r="CA100" s="4">
        <v>35</v>
      </c>
      <c r="CB100" s="4" t="str">
        <f>CONCATENATE(NitC[[#This Row],[Dia]],NitC[[#This Row],[Mes]],NitC[[#This Row],[Hora]],NitC[[#This Row],[Min]])</f>
        <v>303035</v>
      </c>
      <c r="CC100" s="4" t="str">
        <f>CONCATENATE(TEXT(NitC[[#This Row],[Hora]],"00"),":",TEXT(NitC[[#This Row],[Min]],"00"))</f>
        <v>00:35</v>
      </c>
      <c r="CD100" s="12" t="str">
        <f>IFERROR(VLOOKUP(NitC[[#This Row],[CONCATENA]],Dades[[#All],[Columna1]:[LAT]],3,FALSE),"")</f>
        <v/>
      </c>
      <c r="CE100" s="12" t="str">
        <f>IFERROR(10^(NitC[[#This Row],[LAT]]/10),"")</f>
        <v/>
      </c>
    </row>
    <row r="101" spans="4:83" x14ac:dyDescent="0.35">
      <c r="D101" s="1">
        <f>Resultats!C$7</f>
        <v>30</v>
      </c>
      <c r="E101" s="1">
        <f>Resultats!E$7</f>
        <v>3</v>
      </c>
      <c r="F101" s="1">
        <v>8</v>
      </c>
      <c r="G101" s="1">
        <v>36</v>
      </c>
      <c r="H101" s="1" t="str">
        <f>CONCATENATE(DiaA[[#This Row],[Dia]],DiaA[[#This Row],[Mes]],DiaA[[#This Row],[Hora]],DiaA[[#This Row],[Min]])</f>
        <v>303836</v>
      </c>
      <c r="I101" s="1" t="str">
        <f>CONCATENATE(TEXT(DiaA[[#This Row],[Hora]],"00"),":",TEXT(DiaA[[#This Row],[Min]],"00"))</f>
        <v>08:36</v>
      </c>
      <c r="J101" s="1" t="str">
        <f>IFERROR(VLOOKUP(DiaA[[#This Row],[CONCATENA]],Dades[[#All],[Columna1]:[LAT]],3,FALSE),"")</f>
        <v/>
      </c>
      <c r="K101" s="1" t="str">
        <f>IFERROR(10^(DiaA[[#This Row],[LAT]]/10),"")</f>
        <v/>
      </c>
      <c r="M101" s="2">
        <f>Resultats!C$7</f>
        <v>30</v>
      </c>
      <c r="N101" s="2">
        <f>Resultats!E$7</f>
        <v>3</v>
      </c>
      <c r="O101" s="2">
        <v>22</v>
      </c>
      <c r="P101" s="2">
        <v>36</v>
      </c>
      <c r="Q101" s="2" t="str">
        <f>CONCATENATE(VespreA[[#This Row],[Dia]],VespreA[[#This Row],[Mes]],VespreA[[#This Row],[Hora]],VespreA[[#This Row],[Min]])</f>
        <v>3032236</v>
      </c>
      <c r="R101" s="2" t="str">
        <f>CONCATENATE(TEXT(VespreA[[#This Row],[Hora]],"00"),":",TEXT(VespreA[[#This Row],[Min]],"00"))</f>
        <v>22:36</v>
      </c>
      <c r="S101" s="2" t="str">
        <f>IFERROR(VLOOKUP(VespreA[[#This Row],[CONCATENA]],Dades[[#All],[Columna1]:[LAT]],3,FALSE),"")</f>
        <v/>
      </c>
      <c r="T101" s="4" t="str">
        <f>IFERROR(10^(VespreA[[#This Row],[LAT]]/10),"")</f>
        <v/>
      </c>
      <c r="V101" s="4">
        <f>Resultats!C$7</f>
        <v>30</v>
      </c>
      <c r="W101" s="12">
        <f>Resultats!E$7</f>
        <v>3</v>
      </c>
      <c r="X101" s="3">
        <v>0</v>
      </c>
      <c r="Y101" s="4">
        <v>36</v>
      </c>
      <c r="Z101" s="4" t="str">
        <f>CONCATENATE(NitA[[#This Row],[Dia]],NitA[[#This Row],[Mes]],NitA[[#This Row],[Hora]],NitA[[#This Row],[Min]])</f>
        <v>303036</v>
      </c>
      <c r="AA101" s="4" t="str">
        <f>CONCATENATE(TEXT(NitA[[#This Row],[Hora]],"00"),":",TEXT(NitA[[#This Row],[Min]],"00"))</f>
        <v>00:36</v>
      </c>
      <c r="AB101" s="12" t="str">
        <f>IFERROR(VLOOKUP(NitA[[#This Row],[CONCATENA]],Dades[[#All],[Columna1]:[LAT]],3,FALSE),"")</f>
        <v/>
      </c>
      <c r="AC101" s="12" t="str">
        <f>IFERROR(10^(NitA[[#This Row],[LAT]]/10),"")</f>
        <v/>
      </c>
      <c r="AE101" s="1">
        <f>Resultats!C$22</f>
        <v>30</v>
      </c>
      <c r="AF101" s="1">
        <f>Resultats!E$22</f>
        <v>3</v>
      </c>
      <c r="AG101" s="1">
        <v>8</v>
      </c>
      <c r="AH101" s="1">
        <v>36</v>
      </c>
      <c r="AI101" s="1" t="str">
        <f>CONCATENATE(DiaB[[#This Row],[Dia]],DiaB[[#This Row],[Mes]],DiaB[[#This Row],[Hora]],DiaB[[#This Row],[Min]])</f>
        <v>303836</v>
      </c>
      <c r="AJ101" s="1" t="str">
        <f>CONCATENATE(TEXT(DiaB[[#This Row],[Hora]],"00"),":",TEXT(DiaB[[#This Row],[Min]],"00"))</f>
        <v>08:36</v>
      </c>
      <c r="AK101" s="1" t="str">
        <f>IFERROR(VLOOKUP(DiaB[[#This Row],[CONCATENA]],Dades[[#All],[Columna1]:[LAT]],3,FALSE),"")</f>
        <v/>
      </c>
      <c r="AL101" s="1" t="str">
        <f>IFERROR(10^(DiaB[[#This Row],[LAT]]/10),"")</f>
        <v/>
      </c>
      <c r="AN101" s="2">
        <f>Resultats!C$22</f>
        <v>30</v>
      </c>
      <c r="AO101" s="2">
        <f>Resultats!E$22</f>
        <v>3</v>
      </c>
      <c r="AP101" s="2">
        <v>22</v>
      </c>
      <c r="AQ101" s="2">
        <v>36</v>
      </c>
      <c r="AR101" s="2" t="str">
        <f>CONCATENATE(VespreB[[#This Row],[Dia]],VespreB[[#This Row],[Mes]],VespreB[[#This Row],[Hora]],VespreB[[#This Row],[Min]])</f>
        <v>3032236</v>
      </c>
      <c r="AS101" s="2" t="str">
        <f>CONCATENATE(TEXT(VespreB[[#This Row],[Hora]],"00"),":",TEXT(VespreB[[#This Row],[Min]],"00"))</f>
        <v>22:36</v>
      </c>
      <c r="AT101" s="2" t="str">
        <f>IFERROR(VLOOKUP(VespreB[[#This Row],[CONCATENA]],Dades[[#All],[Columna1]:[LAT]],3,FALSE),"")</f>
        <v/>
      </c>
      <c r="AU101" s="4" t="str">
        <f>IFERROR(10^(VespreB[[#This Row],[LAT]]/10),"")</f>
        <v/>
      </c>
      <c r="AW101" s="4">
        <f>Resultats!C$22</f>
        <v>30</v>
      </c>
      <c r="AX101" s="12">
        <f>Resultats!E$22</f>
        <v>3</v>
      </c>
      <c r="AY101" s="3">
        <v>0</v>
      </c>
      <c r="AZ101" s="4">
        <v>36</v>
      </c>
      <c r="BA101" s="4" t="str">
        <f>CONCATENATE(NitB[[#This Row],[Dia]],NitB[[#This Row],[Mes]],NitB[[#This Row],[Hora]],NitB[[#This Row],[Min]])</f>
        <v>303036</v>
      </c>
      <c r="BB101" s="4" t="str">
        <f>CONCATENATE(TEXT(NitB[[#This Row],[Hora]],"00"),":",TEXT(NitB[[#This Row],[Min]],"00"))</f>
        <v>00:36</v>
      </c>
      <c r="BC101" s="12" t="str">
        <f>IFERROR(VLOOKUP(NitB[[#This Row],[CONCATENA]],Dades[[#All],[Columna1]:[LAT]],3,FALSE),"")</f>
        <v/>
      </c>
      <c r="BD101" s="12" t="str">
        <f>IFERROR(10^(NitB[[#This Row],[LAT]]/10),"")</f>
        <v/>
      </c>
      <c r="BF101" s="1">
        <f>Resultats!C$37</f>
        <v>30</v>
      </c>
      <c r="BG101" s="1">
        <f>Resultats!E$37</f>
        <v>3</v>
      </c>
      <c r="BH101" s="1">
        <v>8</v>
      </c>
      <c r="BI101" s="1">
        <v>36</v>
      </c>
      <c r="BJ101" s="1" t="str">
        <f>CONCATENATE(DiaC[[#This Row],[Dia]],DiaC[[#This Row],[Mes]],DiaC[[#This Row],[Hora]],DiaC[[#This Row],[Min]])</f>
        <v>303836</v>
      </c>
      <c r="BK101" s="1" t="str">
        <f>CONCATENATE(TEXT(DiaC[[#This Row],[Hora]],"00"),":",TEXT(DiaC[[#This Row],[Min]],"00"))</f>
        <v>08:36</v>
      </c>
      <c r="BL101" s="1" t="str">
        <f>IFERROR(VLOOKUP(DiaC[[#This Row],[CONCATENA]],Dades[[#All],[Columna1]:[LAT]],3,FALSE),"")</f>
        <v/>
      </c>
      <c r="BM101" s="1" t="str">
        <f>IFERROR(10^(DiaC[[#This Row],[LAT]]/10),"")</f>
        <v/>
      </c>
      <c r="BO101" s="2">
        <f>Resultats!C$37</f>
        <v>30</v>
      </c>
      <c r="BP101" s="2">
        <f>Resultats!E$37</f>
        <v>3</v>
      </c>
      <c r="BQ101" s="2">
        <v>22</v>
      </c>
      <c r="BR101" s="2">
        <v>36</v>
      </c>
      <c r="BS101" s="2" t="str">
        <f>CONCATENATE(VespreC[[#This Row],[Dia]],VespreC[[#This Row],[Mes]],VespreC[[#This Row],[Hora]],VespreC[[#This Row],[Min]])</f>
        <v>3032236</v>
      </c>
      <c r="BT101" s="2" t="str">
        <f>CONCATENATE(TEXT(VespreC[[#This Row],[Hora]],"00"),":",TEXT(VespreC[[#This Row],[Min]],"00"))</f>
        <v>22:36</v>
      </c>
      <c r="BU101" s="2" t="str">
        <f>IFERROR(VLOOKUP(VespreC[[#This Row],[CONCATENA]],Dades[[#All],[Columna1]:[LAT]],3,FALSE),"")</f>
        <v/>
      </c>
      <c r="BV101" s="4" t="str">
        <f>IFERROR(10^(VespreC[[#This Row],[LAT]]/10),"")</f>
        <v/>
      </c>
      <c r="BX101" s="4">
        <f>Resultats!C$37</f>
        <v>30</v>
      </c>
      <c r="BY101" s="12">
        <f>Resultats!E$37</f>
        <v>3</v>
      </c>
      <c r="BZ101" s="3">
        <v>0</v>
      </c>
      <c r="CA101" s="4">
        <v>36</v>
      </c>
      <c r="CB101" s="4" t="str">
        <f>CONCATENATE(NitC[[#This Row],[Dia]],NitC[[#This Row],[Mes]],NitC[[#This Row],[Hora]],NitC[[#This Row],[Min]])</f>
        <v>303036</v>
      </c>
      <c r="CC101" s="4" t="str">
        <f>CONCATENATE(TEXT(NitC[[#This Row],[Hora]],"00"),":",TEXT(NitC[[#This Row],[Min]],"00"))</f>
        <v>00:36</v>
      </c>
      <c r="CD101" s="12" t="str">
        <f>IFERROR(VLOOKUP(NitC[[#This Row],[CONCATENA]],Dades[[#All],[Columna1]:[LAT]],3,FALSE),"")</f>
        <v/>
      </c>
      <c r="CE101" s="12" t="str">
        <f>IFERROR(10^(NitC[[#This Row],[LAT]]/10),"")</f>
        <v/>
      </c>
    </row>
    <row r="102" spans="4:83" x14ac:dyDescent="0.35">
      <c r="D102" s="1">
        <f>Resultats!C$7</f>
        <v>30</v>
      </c>
      <c r="E102" s="1">
        <f>Resultats!E$7</f>
        <v>3</v>
      </c>
      <c r="F102" s="1">
        <v>8</v>
      </c>
      <c r="G102" s="1">
        <v>37</v>
      </c>
      <c r="H102" s="1" t="str">
        <f>CONCATENATE(DiaA[[#This Row],[Dia]],DiaA[[#This Row],[Mes]],DiaA[[#This Row],[Hora]],DiaA[[#This Row],[Min]])</f>
        <v>303837</v>
      </c>
      <c r="I102" s="1" t="str">
        <f>CONCATENATE(TEXT(DiaA[[#This Row],[Hora]],"00"),":",TEXT(DiaA[[#This Row],[Min]],"00"))</f>
        <v>08:37</v>
      </c>
      <c r="J102" s="1" t="str">
        <f>IFERROR(VLOOKUP(DiaA[[#This Row],[CONCATENA]],Dades[[#All],[Columna1]:[LAT]],3,FALSE),"")</f>
        <v/>
      </c>
      <c r="K102" s="1" t="str">
        <f>IFERROR(10^(DiaA[[#This Row],[LAT]]/10),"")</f>
        <v/>
      </c>
      <c r="M102" s="2">
        <f>Resultats!C$7</f>
        <v>30</v>
      </c>
      <c r="N102" s="2">
        <f>Resultats!E$7</f>
        <v>3</v>
      </c>
      <c r="O102" s="2">
        <v>22</v>
      </c>
      <c r="P102" s="2">
        <v>37</v>
      </c>
      <c r="Q102" s="2" t="str">
        <f>CONCATENATE(VespreA[[#This Row],[Dia]],VespreA[[#This Row],[Mes]],VespreA[[#This Row],[Hora]],VespreA[[#This Row],[Min]])</f>
        <v>3032237</v>
      </c>
      <c r="R102" s="2" t="str">
        <f>CONCATENATE(TEXT(VespreA[[#This Row],[Hora]],"00"),":",TEXT(VespreA[[#This Row],[Min]],"00"))</f>
        <v>22:37</v>
      </c>
      <c r="S102" s="2" t="str">
        <f>IFERROR(VLOOKUP(VespreA[[#This Row],[CONCATENA]],Dades[[#All],[Columna1]:[LAT]],3,FALSE),"")</f>
        <v/>
      </c>
      <c r="T102" s="4" t="str">
        <f>IFERROR(10^(VespreA[[#This Row],[LAT]]/10),"")</f>
        <v/>
      </c>
      <c r="V102" s="4">
        <f>Resultats!C$7</f>
        <v>30</v>
      </c>
      <c r="W102" s="12">
        <f>Resultats!E$7</f>
        <v>3</v>
      </c>
      <c r="X102" s="3">
        <v>0</v>
      </c>
      <c r="Y102" s="4">
        <v>37</v>
      </c>
      <c r="Z102" s="4" t="str">
        <f>CONCATENATE(NitA[[#This Row],[Dia]],NitA[[#This Row],[Mes]],NitA[[#This Row],[Hora]],NitA[[#This Row],[Min]])</f>
        <v>303037</v>
      </c>
      <c r="AA102" s="4" t="str">
        <f>CONCATENATE(TEXT(NitA[[#This Row],[Hora]],"00"),":",TEXT(NitA[[#This Row],[Min]],"00"))</f>
        <v>00:37</v>
      </c>
      <c r="AB102" s="12" t="str">
        <f>IFERROR(VLOOKUP(NitA[[#This Row],[CONCATENA]],Dades[[#All],[Columna1]:[LAT]],3,FALSE),"")</f>
        <v/>
      </c>
      <c r="AC102" s="12" t="str">
        <f>IFERROR(10^(NitA[[#This Row],[LAT]]/10),"")</f>
        <v/>
      </c>
      <c r="AE102" s="1">
        <f>Resultats!C$22</f>
        <v>30</v>
      </c>
      <c r="AF102" s="1">
        <f>Resultats!E$22</f>
        <v>3</v>
      </c>
      <c r="AG102" s="1">
        <v>8</v>
      </c>
      <c r="AH102" s="1">
        <v>37</v>
      </c>
      <c r="AI102" s="1" t="str">
        <f>CONCATENATE(DiaB[[#This Row],[Dia]],DiaB[[#This Row],[Mes]],DiaB[[#This Row],[Hora]],DiaB[[#This Row],[Min]])</f>
        <v>303837</v>
      </c>
      <c r="AJ102" s="1" t="str">
        <f>CONCATENATE(TEXT(DiaB[[#This Row],[Hora]],"00"),":",TEXT(DiaB[[#This Row],[Min]],"00"))</f>
        <v>08:37</v>
      </c>
      <c r="AK102" s="1" t="str">
        <f>IFERROR(VLOOKUP(DiaB[[#This Row],[CONCATENA]],Dades[[#All],[Columna1]:[LAT]],3,FALSE),"")</f>
        <v/>
      </c>
      <c r="AL102" s="1" t="str">
        <f>IFERROR(10^(DiaB[[#This Row],[LAT]]/10),"")</f>
        <v/>
      </c>
      <c r="AN102" s="2">
        <f>Resultats!C$22</f>
        <v>30</v>
      </c>
      <c r="AO102" s="2">
        <f>Resultats!E$22</f>
        <v>3</v>
      </c>
      <c r="AP102" s="2">
        <v>22</v>
      </c>
      <c r="AQ102" s="2">
        <v>37</v>
      </c>
      <c r="AR102" s="2" t="str">
        <f>CONCATENATE(VespreB[[#This Row],[Dia]],VespreB[[#This Row],[Mes]],VespreB[[#This Row],[Hora]],VespreB[[#This Row],[Min]])</f>
        <v>3032237</v>
      </c>
      <c r="AS102" s="2" t="str">
        <f>CONCATENATE(TEXT(VespreB[[#This Row],[Hora]],"00"),":",TEXT(VespreB[[#This Row],[Min]],"00"))</f>
        <v>22:37</v>
      </c>
      <c r="AT102" s="2" t="str">
        <f>IFERROR(VLOOKUP(VespreB[[#This Row],[CONCATENA]],Dades[[#All],[Columna1]:[LAT]],3,FALSE),"")</f>
        <v/>
      </c>
      <c r="AU102" s="4" t="str">
        <f>IFERROR(10^(VespreB[[#This Row],[LAT]]/10),"")</f>
        <v/>
      </c>
      <c r="AW102" s="4">
        <f>Resultats!C$22</f>
        <v>30</v>
      </c>
      <c r="AX102" s="12">
        <f>Resultats!E$22</f>
        <v>3</v>
      </c>
      <c r="AY102" s="3">
        <v>0</v>
      </c>
      <c r="AZ102" s="4">
        <v>37</v>
      </c>
      <c r="BA102" s="4" t="str">
        <f>CONCATENATE(NitB[[#This Row],[Dia]],NitB[[#This Row],[Mes]],NitB[[#This Row],[Hora]],NitB[[#This Row],[Min]])</f>
        <v>303037</v>
      </c>
      <c r="BB102" s="4" t="str">
        <f>CONCATENATE(TEXT(NitB[[#This Row],[Hora]],"00"),":",TEXT(NitB[[#This Row],[Min]],"00"))</f>
        <v>00:37</v>
      </c>
      <c r="BC102" s="12" t="str">
        <f>IFERROR(VLOOKUP(NitB[[#This Row],[CONCATENA]],Dades[[#All],[Columna1]:[LAT]],3,FALSE),"")</f>
        <v/>
      </c>
      <c r="BD102" s="12" t="str">
        <f>IFERROR(10^(NitB[[#This Row],[LAT]]/10),"")</f>
        <v/>
      </c>
      <c r="BF102" s="1">
        <f>Resultats!C$37</f>
        <v>30</v>
      </c>
      <c r="BG102" s="1">
        <f>Resultats!E$37</f>
        <v>3</v>
      </c>
      <c r="BH102" s="1">
        <v>8</v>
      </c>
      <c r="BI102" s="1">
        <v>37</v>
      </c>
      <c r="BJ102" s="1" t="str">
        <f>CONCATENATE(DiaC[[#This Row],[Dia]],DiaC[[#This Row],[Mes]],DiaC[[#This Row],[Hora]],DiaC[[#This Row],[Min]])</f>
        <v>303837</v>
      </c>
      <c r="BK102" s="1" t="str">
        <f>CONCATENATE(TEXT(DiaC[[#This Row],[Hora]],"00"),":",TEXT(DiaC[[#This Row],[Min]],"00"))</f>
        <v>08:37</v>
      </c>
      <c r="BL102" s="1" t="str">
        <f>IFERROR(VLOOKUP(DiaC[[#This Row],[CONCATENA]],Dades[[#All],[Columna1]:[LAT]],3,FALSE),"")</f>
        <v/>
      </c>
      <c r="BM102" s="1" t="str">
        <f>IFERROR(10^(DiaC[[#This Row],[LAT]]/10),"")</f>
        <v/>
      </c>
      <c r="BO102" s="2">
        <f>Resultats!C$37</f>
        <v>30</v>
      </c>
      <c r="BP102" s="2">
        <f>Resultats!E$37</f>
        <v>3</v>
      </c>
      <c r="BQ102" s="2">
        <v>22</v>
      </c>
      <c r="BR102" s="2">
        <v>37</v>
      </c>
      <c r="BS102" s="2" t="str">
        <f>CONCATENATE(VespreC[[#This Row],[Dia]],VespreC[[#This Row],[Mes]],VespreC[[#This Row],[Hora]],VespreC[[#This Row],[Min]])</f>
        <v>3032237</v>
      </c>
      <c r="BT102" s="2" t="str">
        <f>CONCATENATE(TEXT(VespreC[[#This Row],[Hora]],"00"),":",TEXT(VespreC[[#This Row],[Min]],"00"))</f>
        <v>22:37</v>
      </c>
      <c r="BU102" s="2" t="str">
        <f>IFERROR(VLOOKUP(VespreC[[#This Row],[CONCATENA]],Dades[[#All],[Columna1]:[LAT]],3,FALSE),"")</f>
        <v/>
      </c>
      <c r="BV102" s="4" t="str">
        <f>IFERROR(10^(VespreC[[#This Row],[LAT]]/10),"")</f>
        <v/>
      </c>
      <c r="BX102" s="4">
        <f>Resultats!C$37</f>
        <v>30</v>
      </c>
      <c r="BY102" s="12">
        <f>Resultats!E$37</f>
        <v>3</v>
      </c>
      <c r="BZ102" s="3">
        <v>0</v>
      </c>
      <c r="CA102" s="4">
        <v>37</v>
      </c>
      <c r="CB102" s="4" t="str">
        <f>CONCATENATE(NitC[[#This Row],[Dia]],NitC[[#This Row],[Mes]],NitC[[#This Row],[Hora]],NitC[[#This Row],[Min]])</f>
        <v>303037</v>
      </c>
      <c r="CC102" s="4" t="str">
        <f>CONCATENATE(TEXT(NitC[[#This Row],[Hora]],"00"),":",TEXT(NitC[[#This Row],[Min]],"00"))</f>
        <v>00:37</v>
      </c>
      <c r="CD102" s="12" t="str">
        <f>IFERROR(VLOOKUP(NitC[[#This Row],[CONCATENA]],Dades[[#All],[Columna1]:[LAT]],3,FALSE),"")</f>
        <v/>
      </c>
      <c r="CE102" s="12" t="str">
        <f>IFERROR(10^(NitC[[#This Row],[LAT]]/10),"")</f>
        <v/>
      </c>
    </row>
    <row r="103" spans="4:83" x14ac:dyDescent="0.35">
      <c r="D103" s="1">
        <f>Resultats!C$7</f>
        <v>30</v>
      </c>
      <c r="E103" s="1">
        <f>Resultats!E$7</f>
        <v>3</v>
      </c>
      <c r="F103" s="1">
        <v>8</v>
      </c>
      <c r="G103" s="1">
        <v>38</v>
      </c>
      <c r="H103" s="1" t="str">
        <f>CONCATENATE(DiaA[[#This Row],[Dia]],DiaA[[#This Row],[Mes]],DiaA[[#This Row],[Hora]],DiaA[[#This Row],[Min]])</f>
        <v>303838</v>
      </c>
      <c r="I103" s="1" t="str">
        <f>CONCATENATE(TEXT(DiaA[[#This Row],[Hora]],"00"),":",TEXT(DiaA[[#This Row],[Min]],"00"))</f>
        <v>08:38</v>
      </c>
      <c r="J103" s="1" t="str">
        <f>IFERROR(VLOOKUP(DiaA[[#This Row],[CONCATENA]],Dades[[#All],[Columna1]:[LAT]],3,FALSE),"")</f>
        <v/>
      </c>
      <c r="K103" s="1" t="str">
        <f>IFERROR(10^(DiaA[[#This Row],[LAT]]/10),"")</f>
        <v/>
      </c>
      <c r="M103" s="2">
        <f>Resultats!C$7</f>
        <v>30</v>
      </c>
      <c r="N103" s="2">
        <f>Resultats!E$7</f>
        <v>3</v>
      </c>
      <c r="O103" s="2">
        <v>22</v>
      </c>
      <c r="P103" s="2">
        <v>38</v>
      </c>
      <c r="Q103" s="2" t="str">
        <f>CONCATENATE(VespreA[[#This Row],[Dia]],VespreA[[#This Row],[Mes]],VespreA[[#This Row],[Hora]],VespreA[[#This Row],[Min]])</f>
        <v>3032238</v>
      </c>
      <c r="R103" s="2" t="str">
        <f>CONCATENATE(TEXT(VespreA[[#This Row],[Hora]],"00"),":",TEXT(VespreA[[#This Row],[Min]],"00"))</f>
        <v>22:38</v>
      </c>
      <c r="S103" s="2" t="str">
        <f>IFERROR(VLOOKUP(VespreA[[#This Row],[CONCATENA]],Dades[[#All],[Columna1]:[LAT]],3,FALSE),"")</f>
        <v/>
      </c>
      <c r="T103" s="4" t="str">
        <f>IFERROR(10^(VespreA[[#This Row],[LAT]]/10),"")</f>
        <v/>
      </c>
      <c r="V103" s="4">
        <f>Resultats!C$7</f>
        <v>30</v>
      </c>
      <c r="W103" s="12">
        <f>Resultats!E$7</f>
        <v>3</v>
      </c>
      <c r="X103" s="3">
        <v>0</v>
      </c>
      <c r="Y103" s="4">
        <v>38</v>
      </c>
      <c r="Z103" s="4" t="str">
        <f>CONCATENATE(NitA[[#This Row],[Dia]],NitA[[#This Row],[Mes]],NitA[[#This Row],[Hora]],NitA[[#This Row],[Min]])</f>
        <v>303038</v>
      </c>
      <c r="AA103" s="4" t="str">
        <f>CONCATENATE(TEXT(NitA[[#This Row],[Hora]],"00"),":",TEXT(NitA[[#This Row],[Min]],"00"))</f>
        <v>00:38</v>
      </c>
      <c r="AB103" s="12" t="str">
        <f>IFERROR(VLOOKUP(NitA[[#This Row],[CONCATENA]],Dades[[#All],[Columna1]:[LAT]],3,FALSE),"")</f>
        <v/>
      </c>
      <c r="AC103" s="12" t="str">
        <f>IFERROR(10^(NitA[[#This Row],[LAT]]/10),"")</f>
        <v/>
      </c>
      <c r="AE103" s="1">
        <f>Resultats!C$22</f>
        <v>30</v>
      </c>
      <c r="AF103" s="1">
        <f>Resultats!E$22</f>
        <v>3</v>
      </c>
      <c r="AG103" s="1">
        <v>8</v>
      </c>
      <c r="AH103" s="1">
        <v>38</v>
      </c>
      <c r="AI103" s="1" t="str">
        <f>CONCATENATE(DiaB[[#This Row],[Dia]],DiaB[[#This Row],[Mes]],DiaB[[#This Row],[Hora]],DiaB[[#This Row],[Min]])</f>
        <v>303838</v>
      </c>
      <c r="AJ103" s="1" t="str">
        <f>CONCATENATE(TEXT(DiaB[[#This Row],[Hora]],"00"),":",TEXT(DiaB[[#This Row],[Min]],"00"))</f>
        <v>08:38</v>
      </c>
      <c r="AK103" s="1" t="str">
        <f>IFERROR(VLOOKUP(DiaB[[#This Row],[CONCATENA]],Dades[[#All],[Columna1]:[LAT]],3,FALSE),"")</f>
        <v/>
      </c>
      <c r="AL103" s="1" t="str">
        <f>IFERROR(10^(DiaB[[#This Row],[LAT]]/10),"")</f>
        <v/>
      </c>
      <c r="AN103" s="2">
        <f>Resultats!C$22</f>
        <v>30</v>
      </c>
      <c r="AO103" s="2">
        <f>Resultats!E$22</f>
        <v>3</v>
      </c>
      <c r="AP103" s="2">
        <v>22</v>
      </c>
      <c r="AQ103" s="2">
        <v>38</v>
      </c>
      <c r="AR103" s="2" t="str">
        <f>CONCATENATE(VespreB[[#This Row],[Dia]],VespreB[[#This Row],[Mes]],VespreB[[#This Row],[Hora]],VespreB[[#This Row],[Min]])</f>
        <v>3032238</v>
      </c>
      <c r="AS103" s="2" t="str">
        <f>CONCATENATE(TEXT(VespreB[[#This Row],[Hora]],"00"),":",TEXT(VespreB[[#This Row],[Min]],"00"))</f>
        <v>22:38</v>
      </c>
      <c r="AT103" s="2" t="str">
        <f>IFERROR(VLOOKUP(VespreB[[#This Row],[CONCATENA]],Dades[[#All],[Columna1]:[LAT]],3,FALSE),"")</f>
        <v/>
      </c>
      <c r="AU103" s="4" t="str">
        <f>IFERROR(10^(VespreB[[#This Row],[LAT]]/10),"")</f>
        <v/>
      </c>
      <c r="AW103" s="4">
        <f>Resultats!C$22</f>
        <v>30</v>
      </c>
      <c r="AX103" s="12">
        <f>Resultats!E$22</f>
        <v>3</v>
      </c>
      <c r="AY103" s="3">
        <v>0</v>
      </c>
      <c r="AZ103" s="4">
        <v>38</v>
      </c>
      <c r="BA103" s="4" t="str">
        <f>CONCATENATE(NitB[[#This Row],[Dia]],NitB[[#This Row],[Mes]],NitB[[#This Row],[Hora]],NitB[[#This Row],[Min]])</f>
        <v>303038</v>
      </c>
      <c r="BB103" s="4" t="str">
        <f>CONCATENATE(TEXT(NitB[[#This Row],[Hora]],"00"),":",TEXT(NitB[[#This Row],[Min]],"00"))</f>
        <v>00:38</v>
      </c>
      <c r="BC103" s="12" t="str">
        <f>IFERROR(VLOOKUP(NitB[[#This Row],[CONCATENA]],Dades[[#All],[Columna1]:[LAT]],3,FALSE),"")</f>
        <v/>
      </c>
      <c r="BD103" s="12" t="str">
        <f>IFERROR(10^(NitB[[#This Row],[LAT]]/10),"")</f>
        <v/>
      </c>
      <c r="BF103" s="1">
        <f>Resultats!C$37</f>
        <v>30</v>
      </c>
      <c r="BG103" s="1">
        <f>Resultats!E$37</f>
        <v>3</v>
      </c>
      <c r="BH103" s="1">
        <v>8</v>
      </c>
      <c r="BI103" s="1">
        <v>38</v>
      </c>
      <c r="BJ103" s="1" t="str">
        <f>CONCATENATE(DiaC[[#This Row],[Dia]],DiaC[[#This Row],[Mes]],DiaC[[#This Row],[Hora]],DiaC[[#This Row],[Min]])</f>
        <v>303838</v>
      </c>
      <c r="BK103" s="1" t="str">
        <f>CONCATENATE(TEXT(DiaC[[#This Row],[Hora]],"00"),":",TEXT(DiaC[[#This Row],[Min]],"00"))</f>
        <v>08:38</v>
      </c>
      <c r="BL103" s="1" t="str">
        <f>IFERROR(VLOOKUP(DiaC[[#This Row],[CONCATENA]],Dades[[#All],[Columna1]:[LAT]],3,FALSE),"")</f>
        <v/>
      </c>
      <c r="BM103" s="1" t="str">
        <f>IFERROR(10^(DiaC[[#This Row],[LAT]]/10),"")</f>
        <v/>
      </c>
      <c r="BO103" s="2">
        <f>Resultats!C$37</f>
        <v>30</v>
      </c>
      <c r="BP103" s="2">
        <f>Resultats!E$37</f>
        <v>3</v>
      </c>
      <c r="BQ103" s="2">
        <v>22</v>
      </c>
      <c r="BR103" s="2">
        <v>38</v>
      </c>
      <c r="BS103" s="2" t="str">
        <f>CONCATENATE(VespreC[[#This Row],[Dia]],VespreC[[#This Row],[Mes]],VespreC[[#This Row],[Hora]],VespreC[[#This Row],[Min]])</f>
        <v>3032238</v>
      </c>
      <c r="BT103" s="2" t="str">
        <f>CONCATENATE(TEXT(VespreC[[#This Row],[Hora]],"00"),":",TEXT(VespreC[[#This Row],[Min]],"00"))</f>
        <v>22:38</v>
      </c>
      <c r="BU103" s="2" t="str">
        <f>IFERROR(VLOOKUP(VespreC[[#This Row],[CONCATENA]],Dades[[#All],[Columna1]:[LAT]],3,FALSE),"")</f>
        <v/>
      </c>
      <c r="BV103" s="4" t="str">
        <f>IFERROR(10^(VespreC[[#This Row],[LAT]]/10),"")</f>
        <v/>
      </c>
      <c r="BX103" s="4">
        <f>Resultats!C$37</f>
        <v>30</v>
      </c>
      <c r="BY103" s="12">
        <f>Resultats!E$37</f>
        <v>3</v>
      </c>
      <c r="BZ103" s="3">
        <v>0</v>
      </c>
      <c r="CA103" s="4">
        <v>38</v>
      </c>
      <c r="CB103" s="4" t="str">
        <f>CONCATENATE(NitC[[#This Row],[Dia]],NitC[[#This Row],[Mes]],NitC[[#This Row],[Hora]],NitC[[#This Row],[Min]])</f>
        <v>303038</v>
      </c>
      <c r="CC103" s="4" t="str">
        <f>CONCATENATE(TEXT(NitC[[#This Row],[Hora]],"00"),":",TEXT(NitC[[#This Row],[Min]],"00"))</f>
        <v>00:38</v>
      </c>
      <c r="CD103" s="12" t="str">
        <f>IFERROR(VLOOKUP(NitC[[#This Row],[CONCATENA]],Dades[[#All],[Columna1]:[LAT]],3,FALSE),"")</f>
        <v/>
      </c>
      <c r="CE103" s="12" t="str">
        <f>IFERROR(10^(NitC[[#This Row],[LAT]]/10),"")</f>
        <v/>
      </c>
    </row>
    <row r="104" spans="4:83" x14ac:dyDescent="0.35">
      <c r="D104" s="1">
        <f>Resultats!C$7</f>
        <v>30</v>
      </c>
      <c r="E104" s="1">
        <f>Resultats!E$7</f>
        <v>3</v>
      </c>
      <c r="F104" s="1">
        <v>8</v>
      </c>
      <c r="G104" s="1">
        <v>39</v>
      </c>
      <c r="H104" s="1" t="str">
        <f>CONCATENATE(DiaA[[#This Row],[Dia]],DiaA[[#This Row],[Mes]],DiaA[[#This Row],[Hora]],DiaA[[#This Row],[Min]])</f>
        <v>303839</v>
      </c>
      <c r="I104" s="1" t="str">
        <f>CONCATENATE(TEXT(DiaA[[#This Row],[Hora]],"00"),":",TEXT(DiaA[[#This Row],[Min]],"00"))</f>
        <v>08:39</v>
      </c>
      <c r="J104" s="1" t="str">
        <f>IFERROR(VLOOKUP(DiaA[[#This Row],[CONCATENA]],Dades[[#All],[Columna1]:[LAT]],3,FALSE),"")</f>
        <v/>
      </c>
      <c r="K104" s="1" t="str">
        <f>IFERROR(10^(DiaA[[#This Row],[LAT]]/10),"")</f>
        <v/>
      </c>
      <c r="M104" s="2">
        <f>Resultats!C$7</f>
        <v>30</v>
      </c>
      <c r="N104" s="2">
        <f>Resultats!E$7</f>
        <v>3</v>
      </c>
      <c r="O104" s="2">
        <v>22</v>
      </c>
      <c r="P104" s="2">
        <v>39</v>
      </c>
      <c r="Q104" s="2" t="str">
        <f>CONCATENATE(VespreA[[#This Row],[Dia]],VespreA[[#This Row],[Mes]],VespreA[[#This Row],[Hora]],VespreA[[#This Row],[Min]])</f>
        <v>3032239</v>
      </c>
      <c r="R104" s="2" t="str">
        <f>CONCATENATE(TEXT(VespreA[[#This Row],[Hora]],"00"),":",TEXT(VespreA[[#This Row],[Min]],"00"))</f>
        <v>22:39</v>
      </c>
      <c r="S104" s="2" t="str">
        <f>IFERROR(VLOOKUP(VespreA[[#This Row],[CONCATENA]],Dades[[#All],[Columna1]:[LAT]],3,FALSE),"")</f>
        <v/>
      </c>
      <c r="T104" s="4" t="str">
        <f>IFERROR(10^(VespreA[[#This Row],[LAT]]/10),"")</f>
        <v/>
      </c>
      <c r="V104" s="4">
        <f>Resultats!C$7</f>
        <v>30</v>
      </c>
      <c r="W104" s="12">
        <f>Resultats!E$7</f>
        <v>3</v>
      </c>
      <c r="X104" s="3">
        <v>0</v>
      </c>
      <c r="Y104" s="4">
        <v>39</v>
      </c>
      <c r="Z104" s="4" t="str">
        <f>CONCATENATE(NitA[[#This Row],[Dia]],NitA[[#This Row],[Mes]],NitA[[#This Row],[Hora]],NitA[[#This Row],[Min]])</f>
        <v>303039</v>
      </c>
      <c r="AA104" s="4" t="str">
        <f>CONCATENATE(TEXT(NitA[[#This Row],[Hora]],"00"),":",TEXT(NitA[[#This Row],[Min]],"00"))</f>
        <v>00:39</v>
      </c>
      <c r="AB104" s="12" t="str">
        <f>IFERROR(VLOOKUP(NitA[[#This Row],[CONCATENA]],Dades[[#All],[Columna1]:[LAT]],3,FALSE),"")</f>
        <v/>
      </c>
      <c r="AC104" s="12" t="str">
        <f>IFERROR(10^(NitA[[#This Row],[LAT]]/10),"")</f>
        <v/>
      </c>
      <c r="AE104" s="1">
        <f>Resultats!C$22</f>
        <v>30</v>
      </c>
      <c r="AF104" s="1">
        <f>Resultats!E$22</f>
        <v>3</v>
      </c>
      <c r="AG104" s="1">
        <v>8</v>
      </c>
      <c r="AH104" s="1">
        <v>39</v>
      </c>
      <c r="AI104" s="1" t="str">
        <f>CONCATENATE(DiaB[[#This Row],[Dia]],DiaB[[#This Row],[Mes]],DiaB[[#This Row],[Hora]],DiaB[[#This Row],[Min]])</f>
        <v>303839</v>
      </c>
      <c r="AJ104" s="1" t="str">
        <f>CONCATENATE(TEXT(DiaB[[#This Row],[Hora]],"00"),":",TEXT(DiaB[[#This Row],[Min]],"00"))</f>
        <v>08:39</v>
      </c>
      <c r="AK104" s="1" t="str">
        <f>IFERROR(VLOOKUP(DiaB[[#This Row],[CONCATENA]],Dades[[#All],[Columna1]:[LAT]],3,FALSE),"")</f>
        <v/>
      </c>
      <c r="AL104" s="1" t="str">
        <f>IFERROR(10^(DiaB[[#This Row],[LAT]]/10),"")</f>
        <v/>
      </c>
      <c r="AN104" s="2">
        <f>Resultats!C$22</f>
        <v>30</v>
      </c>
      <c r="AO104" s="2">
        <f>Resultats!E$22</f>
        <v>3</v>
      </c>
      <c r="AP104" s="2">
        <v>22</v>
      </c>
      <c r="AQ104" s="2">
        <v>39</v>
      </c>
      <c r="AR104" s="2" t="str">
        <f>CONCATENATE(VespreB[[#This Row],[Dia]],VespreB[[#This Row],[Mes]],VespreB[[#This Row],[Hora]],VespreB[[#This Row],[Min]])</f>
        <v>3032239</v>
      </c>
      <c r="AS104" s="2" t="str">
        <f>CONCATENATE(TEXT(VespreB[[#This Row],[Hora]],"00"),":",TEXT(VespreB[[#This Row],[Min]],"00"))</f>
        <v>22:39</v>
      </c>
      <c r="AT104" s="2" t="str">
        <f>IFERROR(VLOOKUP(VespreB[[#This Row],[CONCATENA]],Dades[[#All],[Columna1]:[LAT]],3,FALSE),"")</f>
        <v/>
      </c>
      <c r="AU104" s="4" t="str">
        <f>IFERROR(10^(VespreB[[#This Row],[LAT]]/10),"")</f>
        <v/>
      </c>
      <c r="AW104" s="4">
        <f>Resultats!C$22</f>
        <v>30</v>
      </c>
      <c r="AX104" s="12">
        <f>Resultats!E$22</f>
        <v>3</v>
      </c>
      <c r="AY104" s="3">
        <v>0</v>
      </c>
      <c r="AZ104" s="4">
        <v>39</v>
      </c>
      <c r="BA104" s="4" t="str">
        <f>CONCATENATE(NitB[[#This Row],[Dia]],NitB[[#This Row],[Mes]],NitB[[#This Row],[Hora]],NitB[[#This Row],[Min]])</f>
        <v>303039</v>
      </c>
      <c r="BB104" s="4" t="str">
        <f>CONCATENATE(TEXT(NitB[[#This Row],[Hora]],"00"),":",TEXT(NitB[[#This Row],[Min]],"00"))</f>
        <v>00:39</v>
      </c>
      <c r="BC104" s="12" t="str">
        <f>IFERROR(VLOOKUP(NitB[[#This Row],[CONCATENA]],Dades[[#All],[Columna1]:[LAT]],3,FALSE),"")</f>
        <v/>
      </c>
      <c r="BD104" s="12" t="str">
        <f>IFERROR(10^(NitB[[#This Row],[LAT]]/10),"")</f>
        <v/>
      </c>
      <c r="BF104" s="1">
        <f>Resultats!C$37</f>
        <v>30</v>
      </c>
      <c r="BG104" s="1">
        <f>Resultats!E$37</f>
        <v>3</v>
      </c>
      <c r="BH104" s="1">
        <v>8</v>
      </c>
      <c r="BI104" s="1">
        <v>39</v>
      </c>
      <c r="BJ104" s="1" t="str">
        <f>CONCATENATE(DiaC[[#This Row],[Dia]],DiaC[[#This Row],[Mes]],DiaC[[#This Row],[Hora]],DiaC[[#This Row],[Min]])</f>
        <v>303839</v>
      </c>
      <c r="BK104" s="1" t="str">
        <f>CONCATENATE(TEXT(DiaC[[#This Row],[Hora]],"00"),":",TEXT(DiaC[[#This Row],[Min]],"00"))</f>
        <v>08:39</v>
      </c>
      <c r="BL104" s="1" t="str">
        <f>IFERROR(VLOOKUP(DiaC[[#This Row],[CONCATENA]],Dades[[#All],[Columna1]:[LAT]],3,FALSE),"")</f>
        <v/>
      </c>
      <c r="BM104" s="1" t="str">
        <f>IFERROR(10^(DiaC[[#This Row],[LAT]]/10),"")</f>
        <v/>
      </c>
      <c r="BO104" s="2">
        <f>Resultats!C$37</f>
        <v>30</v>
      </c>
      <c r="BP104" s="2">
        <f>Resultats!E$37</f>
        <v>3</v>
      </c>
      <c r="BQ104" s="2">
        <v>22</v>
      </c>
      <c r="BR104" s="2">
        <v>39</v>
      </c>
      <c r="BS104" s="2" t="str">
        <f>CONCATENATE(VespreC[[#This Row],[Dia]],VespreC[[#This Row],[Mes]],VespreC[[#This Row],[Hora]],VespreC[[#This Row],[Min]])</f>
        <v>3032239</v>
      </c>
      <c r="BT104" s="2" t="str">
        <f>CONCATENATE(TEXT(VespreC[[#This Row],[Hora]],"00"),":",TEXT(VespreC[[#This Row],[Min]],"00"))</f>
        <v>22:39</v>
      </c>
      <c r="BU104" s="2" t="str">
        <f>IFERROR(VLOOKUP(VespreC[[#This Row],[CONCATENA]],Dades[[#All],[Columna1]:[LAT]],3,FALSE),"")</f>
        <v/>
      </c>
      <c r="BV104" s="4" t="str">
        <f>IFERROR(10^(VespreC[[#This Row],[LAT]]/10),"")</f>
        <v/>
      </c>
      <c r="BX104" s="4">
        <f>Resultats!C$37</f>
        <v>30</v>
      </c>
      <c r="BY104" s="12">
        <f>Resultats!E$37</f>
        <v>3</v>
      </c>
      <c r="BZ104" s="3">
        <v>0</v>
      </c>
      <c r="CA104" s="4">
        <v>39</v>
      </c>
      <c r="CB104" s="4" t="str">
        <f>CONCATENATE(NitC[[#This Row],[Dia]],NitC[[#This Row],[Mes]],NitC[[#This Row],[Hora]],NitC[[#This Row],[Min]])</f>
        <v>303039</v>
      </c>
      <c r="CC104" s="4" t="str">
        <f>CONCATENATE(TEXT(NitC[[#This Row],[Hora]],"00"),":",TEXT(NitC[[#This Row],[Min]],"00"))</f>
        <v>00:39</v>
      </c>
      <c r="CD104" s="12" t="str">
        <f>IFERROR(VLOOKUP(NitC[[#This Row],[CONCATENA]],Dades[[#All],[Columna1]:[LAT]],3,FALSE),"")</f>
        <v/>
      </c>
      <c r="CE104" s="12" t="str">
        <f>IFERROR(10^(NitC[[#This Row],[LAT]]/10),"")</f>
        <v/>
      </c>
    </row>
    <row r="105" spans="4:83" x14ac:dyDescent="0.35">
      <c r="D105" s="1">
        <f>Resultats!C$7</f>
        <v>30</v>
      </c>
      <c r="E105" s="1">
        <f>Resultats!E$7</f>
        <v>3</v>
      </c>
      <c r="F105" s="1">
        <v>8</v>
      </c>
      <c r="G105" s="1">
        <v>40</v>
      </c>
      <c r="H105" s="1" t="str">
        <f>CONCATENATE(DiaA[[#This Row],[Dia]],DiaA[[#This Row],[Mes]],DiaA[[#This Row],[Hora]],DiaA[[#This Row],[Min]])</f>
        <v>303840</v>
      </c>
      <c r="I105" s="1" t="str">
        <f>CONCATENATE(TEXT(DiaA[[#This Row],[Hora]],"00"),":",TEXT(DiaA[[#This Row],[Min]],"00"))</f>
        <v>08:40</v>
      </c>
      <c r="J105" s="1" t="str">
        <f>IFERROR(VLOOKUP(DiaA[[#This Row],[CONCATENA]],Dades[[#All],[Columna1]:[LAT]],3,FALSE),"")</f>
        <v/>
      </c>
      <c r="K105" s="1" t="str">
        <f>IFERROR(10^(DiaA[[#This Row],[LAT]]/10),"")</f>
        <v/>
      </c>
      <c r="M105" s="2">
        <f>Resultats!C$7</f>
        <v>30</v>
      </c>
      <c r="N105" s="2">
        <f>Resultats!E$7</f>
        <v>3</v>
      </c>
      <c r="O105" s="2">
        <v>22</v>
      </c>
      <c r="P105" s="2">
        <v>40</v>
      </c>
      <c r="Q105" s="2" t="str">
        <f>CONCATENATE(VespreA[[#This Row],[Dia]],VespreA[[#This Row],[Mes]],VespreA[[#This Row],[Hora]],VespreA[[#This Row],[Min]])</f>
        <v>3032240</v>
      </c>
      <c r="R105" s="2" t="str">
        <f>CONCATENATE(TEXT(VespreA[[#This Row],[Hora]],"00"),":",TEXT(VespreA[[#This Row],[Min]],"00"))</f>
        <v>22:40</v>
      </c>
      <c r="S105" s="2" t="str">
        <f>IFERROR(VLOOKUP(VespreA[[#This Row],[CONCATENA]],Dades[[#All],[Columna1]:[LAT]],3,FALSE),"")</f>
        <v/>
      </c>
      <c r="T105" s="4" t="str">
        <f>IFERROR(10^(VespreA[[#This Row],[LAT]]/10),"")</f>
        <v/>
      </c>
      <c r="V105" s="4">
        <f>Resultats!C$7</f>
        <v>30</v>
      </c>
      <c r="W105" s="12">
        <f>Resultats!E$7</f>
        <v>3</v>
      </c>
      <c r="X105" s="3">
        <v>0</v>
      </c>
      <c r="Y105" s="4">
        <v>40</v>
      </c>
      <c r="Z105" s="4" t="str">
        <f>CONCATENATE(NitA[[#This Row],[Dia]],NitA[[#This Row],[Mes]],NitA[[#This Row],[Hora]],NitA[[#This Row],[Min]])</f>
        <v>303040</v>
      </c>
      <c r="AA105" s="4" t="str">
        <f>CONCATENATE(TEXT(NitA[[#This Row],[Hora]],"00"),":",TEXT(NitA[[#This Row],[Min]],"00"))</f>
        <v>00:40</v>
      </c>
      <c r="AB105" s="12" t="str">
        <f>IFERROR(VLOOKUP(NitA[[#This Row],[CONCATENA]],Dades[[#All],[Columna1]:[LAT]],3,FALSE),"")</f>
        <v/>
      </c>
      <c r="AC105" s="12" t="str">
        <f>IFERROR(10^(NitA[[#This Row],[LAT]]/10),"")</f>
        <v/>
      </c>
      <c r="AE105" s="1">
        <f>Resultats!C$22</f>
        <v>30</v>
      </c>
      <c r="AF105" s="1">
        <f>Resultats!E$22</f>
        <v>3</v>
      </c>
      <c r="AG105" s="1">
        <v>8</v>
      </c>
      <c r="AH105" s="1">
        <v>40</v>
      </c>
      <c r="AI105" s="1" t="str">
        <f>CONCATENATE(DiaB[[#This Row],[Dia]],DiaB[[#This Row],[Mes]],DiaB[[#This Row],[Hora]],DiaB[[#This Row],[Min]])</f>
        <v>303840</v>
      </c>
      <c r="AJ105" s="1" t="str">
        <f>CONCATENATE(TEXT(DiaB[[#This Row],[Hora]],"00"),":",TEXT(DiaB[[#This Row],[Min]],"00"))</f>
        <v>08:40</v>
      </c>
      <c r="AK105" s="1" t="str">
        <f>IFERROR(VLOOKUP(DiaB[[#This Row],[CONCATENA]],Dades[[#All],[Columna1]:[LAT]],3,FALSE),"")</f>
        <v/>
      </c>
      <c r="AL105" s="1" t="str">
        <f>IFERROR(10^(DiaB[[#This Row],[LAT]]/10),"")</f>
        <v/>
      </c>
      <c r="AN105" s="2">
        <f>Resultats!C$22</f>
        <v>30</v>
      </c>
      <c r="AO105" s="2">
        <f>Resultats!E$22</f>
        <v>3</v>
      </c>
      <c r="AP105" s="2">
        <v>22</v>
      </c>
      <c r="AQ105" s="2">
        <v>40</v>
      </c>
      <c r="AR105" s="2" t="str">
        <f>CONCATENATE(VespreB[[#This Row],[Dia]],VespreB[[#This Row],[Mes]],VespreB[[#This Row],[Hora]],VespreB[[#This Row],[Min]])</f>
        <v>3032240</v>
      </c>
      <c r="AS105" s="2" t="str">
        <f>CONCATENATE(TEXT(VespreB[[#This Row],[Hora]],"00"),":",TEXT(VespreB[[#This Row],[Min]],"00"))</f>
        <v>22:40</v>
      </c>
      <c r="AT105" s="2" t="str">
        <f>IFERROR(VLOOKUP(VespreB[[#This Row],[CONCATENA]],Dades[[#All],[Columna1]:[LAT]],3,FALSE),"")</f>
        <v/>
      </c>
      <c r="AU105" s="4" t="str">
        <f>IFERROR(10^(VespreB[[#This Row],[LAT]]/10),"")</f>
        <v/>
      </c>
      <c r="AW105" s="4">
        <f>Resultats!C$22</f>
        <v>30</v>
      </c>
      <c r="AX105" s="12">
        <f>Resultats!E$22</f>
        <v>3</v>
      </c>
      <c r="AY105" s="3">
        <v>0</v>
      </c>
      <c r="AZ105" s="4">
        <v>40</v>
      </c>
      <c r="BA105" s="4" t="str">
        <f>CONCATENATE(NitB[[#This Row],[Dia]],NitB[[#This Row],[Mes]],NitB[[#This Row],[Hora]],NitB[[#This Row],[Min]])</f>
        <v>303040</v>
      </c>
      <c r="BB105" s="4" t="str">
        <f>CONCATENATE(TEXT(NitB[[#This Row],[Hora]],"00"),":",TEXT(NitB[[#This Row],[Min]],"00"))</f>
        <v>00:40</v>
      </c>
      <c r="BC105" s="12" t="str">
        <f>IFERROR(VLOOKUP(NitB[[#This Row],[CONCATENA]],Dades[[#All],[Columna1]:[LAT]],3,FALSE),"")</f>
        <v/>
      </c>
      <c r="BD105" s="12" t="str">
        <f>IFERROR(10^(NitB[[#This Row],[LAT]]/10),"")</f>
        <v/>
      </c>
      <c r="BF105" s="1">
        <f>Resultats!C$37</f>
        <v>30</v>
      </c>
      <c r="BG105" s="1">
        <f>Resultats!E$37</f>
        <v>3</v>
      </c>
      <c r="BH105" s="1">
        <v>8</v>
      </c>
      <c r="BI105" s="1">
        <v>40</v>
      </c>
      <c r="BJ105" s="1" t="str">
        <f>CONCATENATE(DiaC[[#This Row],[Dia]],DiaC[[#This Row],[Mes]],DiaC[[#This Row],[Hora]],DiaC[[#This Row],[Min]])</f>
        <v>303840</v>
      </c>
      <c r="BK105" s="1" t="str">
        <f>CONCATENATE(TEXT(DiaC[[#This Row],[Hora]],"00"),":",TEXT(DiaC[[#This Row],[Min]],"00"))</f>
        <v>08:40</v>
      </c>
      <c r="BL105" s="1" t="str">
        <f>IFERROR(VLOOKUP(DiaC[[#This Row],[CONCATENA]],Dades[[#All],[Columna1]:[LAT]],3,FALSE),"")</f>
        <v/>
      </c>
      <c r="BM105" s="1" t="str">
        <f>IFERROR(10^(DiaC[[#This Row],[LAT]]/10),"")</f>
        <v/>
      </c>
      <c r="BO105" s="2">
        <f>Resultats!C$37</f>
        <v>30</v>
      </c>
      <c r="BP105" s="2">
        <f>Resultats!E$37</f>
        <v>3</v>
      </c>
      <c r="BQ105" s="2">
        <v>22</v>
      </c>
      <c r="BR105" s="2">
        <v>40</v>
      </c>
      <c r="BS105" s="2" t="str">
        <f>CONCATENATE(VespreC[[#This Row],[Dia]],VespreC[[#This Row],[Mes]],VespreC[[#This Row],[Hora]],VespreC[[#This Row],[Min]])</f>
        <v>3032240</v>
      </c>
      <c r="BT105" s="2" t="str">
        <f>CONCATENATE(TEXT(VespreC[[#This Row],[Hora]],"00"),":",TEXT(VespreC[[#This Row],[Min]],"00"))</f>
        <v>22:40</v>
      </c>
      <c r="BU105" s="2" t="str">
        <f>IFERROR(VLOOKUP(VespreC[[#This Row],[CONCATENA]],Dades[[#All],[Columna1]:[LAT]],3,FALSE),"")</f>
        <v/>
      </c>
      <c r="BV105" s="4" t="str">
        <f>IFERROR(10^(VespreC[[#This Row],[LAT]]/10),"")</f>
        <v/>
      </c>
      <c r="BX105" s="4">
        <f>Resultats!C$37</f>
        <v>30</v>
      </c>
      <c r="BY105" s="12">
        <f>Resultats!E$37</f>
        <v>3</v>
      </c>
      <c r="BZ105" s="3">
        <v>0</v>
      </c>
      <c r="CA105" s="4">
        <v>40</v>
      </c>
      <c r="CB105" s="4" t="str">
        <f>CONCATENATE(NitC[[#This Row],[Dia]],NitC[[#This Row],[Mes]],NitC[[#This Row],[Hora]],NitC[[#This Row],[Min]])</f>
        <v>303040</v>
      </c>
      <c r="CC105" s="4" t="str">
        <f>CONCATENATE(TEXT(NitC[[#This Row],[Hora]],"00"),":",TEXT(NitC[[#This Row],[Min]],"00"))</f>
        <v>00:40</v>
      </c>
      <c r="CD105" s="12" t="str">
        <f>IFERROR(VLOOKUP(NitC[[#This Row],[CONCATENA]],Dades[[#All],[Columna1]:[LAT]],3,FALSE),"")</f>
        <v/>
      </c>
      <c r="CE105" s="12" t="str">
        <f>IFERROR(10^(NitC[[#This Row],[LAT]]/10),"")</f>
        <v/>
      </c>
    </row>
    <row r="106" spans="4:83" x14ac:dyDescent="0.35">
      <c r="D106" s="1">
        <f>Resultats!C$7</f>
        <v>30</v>
      </c>
      <c r="E106" s="1">
        <f>Resultats!E$7</f>
        <v>3</v>
      </c>
      <c r="F106" s="1">
        <v>8</v>
      </c>
      <c r="G106" s="1">
        <v>41</v>
      </c>
      <c r="H106" s="1" t="str">
        <f>CONCATENATE(DiaA[[#This Row],[Dia]],DiaA[[#This Row],[Mes]],DiaA[[#This Row],[Hora]],DiaA[[#This Row],[Min]])</f>
        <v>303841</v>
      </c>
      <c r="I106" s="1" t="str">
        <f>CONCATENATE(TEXT(DiaA[[#This Row],[Hora]],"00"),":",TEXT(DiaA[[#This Row],[Min]],"00"))</f>
        <v>08:41</v>
      </c>
      <c r="J106" s="1" t="str">
        <f>IFERROR(VLOOKUP(DiaA[[#This Row],[CONCATENA]],Dades[[#All],[Columna1]:[LAT]],3,FALSE),"")</f>
        <v/>
      </c>
      <c r="K106" s="1" t="str">
        <f>IFERROR(10^(DiaA[[#This Row],[LAT]]/10),"")</f>
        <v/>
      </c>
      <c r="M106" s="2">
        <f>Resultats!C$7</f>
        <v>30</v>
      </c>
      <c r="N106" s="2">
        <f>Resultats!E$7</f>
        <v>3</v>
      </c>
      <c r="O106" s="2">
        <v>22</v>
      </c>
      <c r="P106" s="2">
        <v>41</v>
      </c>
      <c r="Q106" s="2" t="str">
        <f>CONCATENATE(VespreA[[#This Row],[Dia]],VespreA[[#This Row],[Mes]],VespreA[[#This Row],[Hora]],VespreA[[#This Row],[Min]])</f>
        <v>3032241</v>
      </c>
      <c r="R106" s="2" t="str">
        <f>CONCATENATE(TEXT(VespreA[[#This Row],[Hora]],"00"),":",TEXT(VespreA[[#This Row],[Min]],"00"))</f>
        <v>22:41</v>
      </c>
      <c r="S106" s="2" t="str">
        <f>IFERROR(VLOOKUP(VespreA[[#This Row],[CONCATENA]],Dades[[#All],[Columna1]:[LAT]],3,FALSE),"")</f>
        <v/>
      </c>
      <c r="T106" s="4" t="str">
        <f>IFERROR(10^(VespreA[[#This Row],[LAT]]/10),"")</f>
        <v/>
      </c>
      <c r="V106" s="4">
        <f>Resultats!C$7</f>
        <v>30</v>
      </c>
      <c r="W106" s="12">
        <f>Resultats!E$7</f>
        <v>3</v>
      </c>
      <c r="X106" s="3">
        <v>0</v>
      </c>
      <c r="Y106" s="4">
        <v>41</v>
      </c>
      <c r="Z106" s="4" t="str">
        <f>CONCATENATE(NitA[[#This Row],[Dia]],NitA[[#This Row],[Mes]],NitA[[#This Row],[Hora]],NitA[[#This Row],[Min]])</f>
        <v>303041</v>
      </c>
      <c r="AA106" s="4" t="str">
        <f>CONCATENATE(TEXT(NitA[[#This Row],[Hora]],"00"),":",TEXT(NitA[[#This Row],[Min]],"00"))</f>
        <v>00:41</v>
      </c>
      <c r="AB106" s="12" t="str">
        <f>IFERROR(VLOOKUP(NitA[[#This Row],[CONCATENA]],Dades[[#All],[Columna1]:[LAT]],3,FALSE),"")</f>
        <v/>
      </c>
      <c r="AC106" s="12" t="str">
        <f>IFERROR(10^(NitA[[#This Row],[LAT]]/10),"")</f>
        <v/>
      </c>
      <c r="AE106" s="1">
        <f>Resultats!C$22</f>
        <v>30</v>
      </c>
      <c r="AF106" s="1">
        <f>Resultats!E$22</f>
        <v>3</v>
      </c>
      <c r="AG106" s="1">
        <v>8</v>
      </c>
      <c r="AH106" s="1">
        <v>41</v>
      </c>
      <c r="AI106" s="1" t="str">
        <f>CONCATENATE(DiaB[[#This Row],[Dia]],DiaB[[#This Row],[Mes]],DiaB[[#This Row],[Hora]],DiaB[[#This Row],[Min]])</f>
        <v>303841</v>
      </c>
      <c r="AJ106" s="1" t="str">
        <f>CONCATENATE(TEXT(DiaB[[#This Row],[Hora]],"00"),":",TEXT(DiaB[[#This Row],[Min]],"00"))</f>
        <v>08:41</v>
      </c>
      <c r="AK106" s="1" t="str">
        <f>IFERROR(VLOOKUP(DiaB[[#This Row],[CONCATENA]],Dades[[#All],[Columna1]:[LAT]],3,FALSE),"")</f>
        <v/>
      </c>
      <c r="AL106" s="1" t="str">
        <f>IFERROR(10^(DiaB[[#This Row],[LAT]]/10),"")</f>
        <v/>
      </c>
      <c r="AN106" s="2">
        <f>Resultats!C$22</f>
        <v>30</v>
      </c>
      <c r="AO106" s="2">
        <f>Resultats!E$22</f>
        <v>3</v>
      </c>
      <c r="AP106" s="2">
        <v>22</v>
      </c>
      <c r="AQ106" s="2">
        <v>41</v>
      </c>
      <c r="AR106" s="2" t="str">
        <f>CONCATENATE(VespreB[[#This Row],[Dia]],VespreB[[#This Row],[Mes]],VespreB[[#This Row],[Hora]],VespreB[[#This Row],[Min]])</f>
        <v>3032241</v>
      </c>
      <c r="AS106" s="2" t="str">
        <f>CONCATENATE(TEXT(VespreB[[#This Row],[Hora]],"00"),":",TEXT(VespreB[[#This Row],[Min]],"00"))</f>
        <v>22:41</v>
      </c>
      <c r="AT106" s="2" t="str">
        <f>IFERROR(VLOOKUP(VespreB[[#This Row],[CONCATENA]],Dades[[#All],[Columna1]:[LAT]],3,FALSE),"")</f>
        <v/>
      </c>
      <c r="AU106" s="4" t="str">
        <f>IFERROR(10^(VespreB[[#This Row],[LAT]]/10),"")</f>
        <v/>
      </c>
      <c r="AW106" s="4">
        <f>Resultats!C$22</f>
        <v>30</v>
      </c>
      <c r="AX106" s="12">
        <f>Resultats!E$22</f>
        <v>3</v>
      </c>
      <c r="AY106" s="3">
        <v>0</v>
      </c>
      <c r="AZ106" s="4">
        <v>41</v>
      </c>
      <c r="BA106" s="4" t="str">
        <f>CONCATENATE(NitB[[#This Row],[Dia]],NitB[[#This Row],[Mes]],NitB[[#This Row],[Hora]],NitB[[#This Row],[Min]])</f>
        <v>303041</v>
      </c>
      <c r="BB106" s="4" t="str">
        <f>CONCATENATE(TEXT(NitB[[#This Row],[Hora]],"00"),":",TEXT(NitB[[#This Row],[Min]],"00"))</f>
        <v>00:41</v>
      </c>
      <c r="BC106" s="12" t="str">
        <f>IFERROR(VLOOKUP(NitB[[#This Row],[CONCATENA]],Dades[[#All],[Columna1]:[LAT]],3,FALSE),"")</f>
        <v/>
      </c>
      <c r="BD106" s="12" t="str">
        <f>IFERROR(10^(NitB[[#This Row],[LAT]]/10),"")</f>
        <v/>
      </c>
      <c r="BF106" s="1">
        <f>Resultats!C$37</f>
        <v>30</v>
      </c>
      <c r="BG106" s="1">
        <f>Resultats!E$37</f>
        <v>3</v>
      </c>
      <c r="BH106" s="1">
        <v>8</v>
      </c>
      <c r="BI106" s="1">
        <v>41</v>
      </c>
      <c r="BJ106" s="1" t="str">
        <f>CONCATENATE(DiaC[[#This Row],[Dia]],DiaC[[#This Row],[Mes]],DiaC[[#This Row],[Hora]],DiaC[[#This Row],[Min]])</f>
        <v>303841</v>
      </c>
      <c r="BK106" s="1" t="str">
        <f>CONCATENATE(TEXT(DiaC[[#This Row],[Hora]],"00"),":",TEXT(DiaC[[#This Row],[Min]],"00"))</f>
        <v>08:41</v>
      </c>
      <c r="BL106" s="1" t="str">
        <f>IFERROR(VLOOKUP(DiaC[[#This Row],[CONCATENA]],Dades[[#All],[Columna1]:[LAT]],3,FALSE),"")</f>
        <v/>
      </c>
      <c r="BM106" s="1" t="str">
        <f>IFERROR(10^(DiaC[[#This Row],[LAT]]/10),"")</f>
        <v/>
      </c>
      <c r="BO106" s="2">
        <f>Resultats!C$37</f>
        <v>30</v>
      </c>
      <c r="BP106" s="2">
        <f>Resultats!E$37</f>
        <v>3</v>
      </c>
      <c r="BQ106" s="2">
        <v>22</v>
      </c>
      <c r="BR106" s="2">
        <v>41</v>
      </c>
      <c r="BS106" s="2" t="str">
        <f>CONCATENATE(VespreC[[#This Row],[Dia]],VespreC[[#This Row],[Mes]],VespreC[[#This Row],[Hora]],VespreC[[#This Row],[Min]])</f>
        <v>3032241</v>
      </c>
      <c r="BT106" s="2" t="str">
        <f>CONCATENATE(TEXT(VespreC[[#This Row],[Hora]],"00"),":",TEXT(VespreC[[#This Row],[Min]],"00"))</f>
        <v>22:41</v>
      </c>
      <c r="BU106" s="2" t="str">
        <f>IFERROR(VLOOKUP(VespreC[[#This Row],[CONCATENA]],Dades[[#All],[Columna1]:[LAT]],3,FALSE),"")</f>
        <v/>
      </c>
      <c r="BV106" s="4" t="str">
        <f>IFERROR(10^(VespreC[[#This Row],[LAT]]/10),"")</f>
        <v/>
      </c>
      <c r="BX106" s="4">
        <f>Resultats!C$37</f>
        <v>30</v>
      </c>
      <c r="BY106" s="12">
        <f>Resultats!E$37</f>
        <v>3</v>
      </c>
      <c r="BZ106" s="3">
        <v>0</v>
      </c>
      <c r="CA106" s="4">
        <v>41</v>
      </c>
      <c r="CB106" s="4" t="str">
        <f>CONCATENATE(NitC[[#This Row],[Dia]],NitC[[#This Row],[Mes]],NitC[[#This Row],[Hora]],NitC[[#This Row],[Min]])</f>
        <v>303041</v>
      </c>
      <c r="CC106" s="4" t="str">
        <f>CONCATENATE(TEXT(NitC[[#This Row],[Hora]],"00"),":",TEXT(NitC[[#This Row],[Min]],"00"))</f>
        <v>00:41</v>
      </c>
      <c r="CD106" s="12" t="str">
        <f>IFERROR(VLOOKUP(NitC[[#This Row],[CONCATENA]],Dades[[#All],[Columna1]:[LAT]],3,FALSE),"")</f>
        <v/>
      </c>
      <c r="CE106" s="12" t="str">
        <f>IFERROR(10^(NitC[[#This Row],[LAT]]/10),"")</f>
        <v/>
      </c>
    </row>
    <row r="107" spans="4:83" x14ac:dyDescent="0.35">
      <c r="D107" s="1">
        <f>Resultats!C$7</f>
        <v>30</v>
      </c>
      <c r="E107" s="1">
        <f>Resultats!E$7</f>
        <v>3</v>
      </c>
      <c r="F107" s="1">
        <v>8</v>
      </c>
      <c r="G107" s="1">
        <v>42</v>
      </c>
      <c r="H107" s="1" t="str">
        <f>CONCATENATE(DiaA[[#This Row],[Dia]],DiaA[[#This Row],[Mes]],DiaA[[#This Row],[Hora]],DiaA[[#This Row],[Min]])</f>
        <v>303842</v>
      </c>
      <c r="I107" s="1" t="str">
        <f>CONCATENATE(TEXT(DiaA[[#This Row],[Hora]],"00"),":",TEXT(DiaA[[#This Row],[Min]],"00"))</f>
        <v>08:42</v>
      </c>
      <c r="J107" s="1" t="str">
        <f>IFERROR(VLOOKUP(DiaA[[#This Row],[CONCATENA]],Dades[[#All],[Columna1]:[LAT]],3,FALSE),"")</f>
        <v/>
      </c>
      <c r="K107" s="1" t="str">
        <f>IFERROR(10^(DiaA[[#This Row],[LAT]]/10),"")</f>
        <v/>
      </c>
      <c r="M107" s="2">
        <f>Resultats!C$7</f>
        <v>30</v>
      </c>
      <c r="N107" s="2">
        <f>Resultats!E$7</f>
        <v>3</v>
      </c>
      <c r="O107" s="2">
        <v>22</v>
      </c>
      <c r="P107" s="2">
        <v>42</v>
      </c>
      <c r="Q107" s="2" t="str">
        <f>CONCATENATE(VespreA[[#This Row],[Dia]],VespreA[[#This Row],[Mes]],VespreA[[#This Row],[Hora]],VespreA[[#This Row],[Min]])</f>
        <v>3032242</v>
      </c>
      <c r="R107" s="2" t="str">
        <f>CONCATENATE(TEXT(VespreA[[#This Row],[Hora]],"00"),":",TEXT(VespreA[[#This Row],[Min]],"00"))</f>
        <v>22:42</v>
      </c>
      <c r="S107" s="2" t="str">
        <f>IFERROR(VLOOKUP(VespreA[[#This Row],[CONCATENA]],Dades[[#All],[Columna1]:[LAT]],3,FALSE),"")</f>
        <v/>
      </c>
      <c r="T107" s="4" t="str">
        <f>IFERROR(10^(VespreA[[#This Row],[LAT]]/10),"")</f>
        <v/>
      </c>
      <c r="V107" s="4">
        <f>Resultats!C$7</f>
        <v>30</v>
      </c>
      <c r="W107" s="12">
        <f>Resultats!E$7</f>
        <v>3</v>
      </c>
      <c r="X107" s="3">
        <v>0</v>
      </c>
      <c r="Y107" s="4">
        <v>42</v>
      </c>
      <c r="Z107" s="4" t="str">
        <f>CONCATENATE(NitA[[#This Row],[Dia]],NitA[[#This Row],[Mes]],NitA[[#This Row],[Hora]],NitA[[#This Row],[Min]])</f>
        <v>303042</v>
      </c>
      <c r="AA107" s="4" t="str">
        <f>CONCATENATE(TEXT(NitA[[#This Row],[Hora]],"00"),":",TEXT(NitA[[#This Row],[Min]],"00"))</f>
        <v>00:42</v>
      </c>
      <c r="AB107" s="12" t="str">
        <f>IFERROR(VLOOKUP(NitA[[#This Row],[CONCATENA]],Dades[[#All],[Columna1]:[LAT]],3,FALSE),"")</f>
        <v/>
      </c>
      <c r="AC107" s="12" t="str">
        <f>IFERROR(10^(NitA[[#This Row],[LAT]]/10),"")</f>
        <v/>
      </c>
      <c r="AE107" s="1">
        <f>Resultats!C$22</f>
        <v>30</v>
      </c>
      <c r="AF107" s="1">
        <f>Resultats!E$22</f>
        <v>3</v>
      </c>
      <c r="AG107" s="1">
        <v>8</v>
      </c>
      <c r="AH107" s="1">
        <v>42</v>
      </c>
      <c r="AI107" s="1" t="str">
        <f>CONCATENATE(DiaB[[#This Row],[Dia]],DiaB[[#This Row],[Mes]],DiaB[[#This Row],[Hora]],DiaB[[#This Row],[Min]])</f>
        <v>303842</v>
      </c>
      <c r="AJ107" s="1" t="str">
        <f>CONCATENATE(TEXT(DiaB[[#This Row],[Hora]],"00"),":",TEXT(DiaB[[#This Row],[Min]],"00"))</f>
        <v>08:42</v>
      </c>
      <c r="AK107" s="1" t="str">
        <f>IFERROR(VLOOKUP(DiaB[[#This Row],[CONCATENA]],Dades[[#All],[Columna1]:[LAT]],3,FALSE),"")</f>
        <v/>
      </c>
      <c r="AL107" s="1" t="str">
        <f>IFERROR(10^(DiaB[[#This Row],[LAT]]/10),"")</f>
        <v/>
      </c>
      <c r="AN107" s="2">
        <f>Resultats!C$22</f>
        <v>30</v>
      </c>
      <c r="AO107" s="2">
        <f>Resultats!E$22</f>
        <v>3</v>
      </c>
      <c r="AP107" s="2">
        <v>22</v>
      </c>
      <c r="AQ107" s="2">
        <v>42</v>
      </c>
      <c r="AR107" s="2" t="str">
        <f>CONCATENATE(VespreB[[#This Row],[Dia]],VespreB[[#This Row],[Mes]],VespreB[[#This Row],[Hora]],VespreB[[#This Row],[Min]])</f>
        <v>3032242</v>
      </c>
      <c r="AS107" s="2" t="str">
        <f>CONCATENATE(TEXT(VespreB[[#This Row],[Hora]],"00"),":",TEXT(VespreB[[#This Row],[Min]],"00"))</f>
        <v>22:42</v>
      </c>
      <c r="AT107" s="2" t="str">
        <f>IFERROR(VLOOKUP(VespreB[[#This Row],[CONCATENA]],Dades[[#All],[Columna1]:[LAT]],3,FALSE),"")</f>
        <v/>
      </c>
      <c r="AU107" s="4" t="str">
        <f>IFERROR(10^(VespreB[[#This Row],[LAT]]/10),"")</f>
        <v/>
      </c>
      <c r="AW107" s="4">
        <f>Resultats!C$22</f>
        <v>30</v>
      </c>
      <c r="AX107" s="12">
        <f>Resultats!E$22</f>
        <v>3</v>
      </c>
      <c r="AY107" s="3">
        <v>0</v>
      </c>
      <c r="AZ107" s="4">
        <v>42</v>
      </c>
      <c r="BA107" s="4" t="str">
        <f>CONCATENATE(NitB[[#This Row],[Dia]],NitB[[#This Row],[Mes]],NitB[[#This Row],[Hora]],NitB[[#This Row],[Min]])</f>
        <v>303042</v>
      </c>
      <c r="BB107" s="4" t="str">
        <f>CONCATENATE(TEXT(NitB[[#This Row],[Hora]],"00"),":",TEXT(NitB[[#This Row],[Min]],"00"))</f>
        <v>00:42</v>
      </c>
      <c r="BC107" s="12" t="str">
        <f>IFERROR(VLOOKUP(NitB[[#This Row],[CONCATENA]],Dades[[#All],[Columna1]:[LAT]],3,FALSE),"")</f>
        <v/>
      </c>
      <c r="BD107" s="12" t="str">
        <f>IFERROR(10^(NitB[[#This Row],[LAT]]/10),"")</f>
        <v/>
      </c>
      <c r="BF107" s="1">
        <f>Resultats!C$37</f>
        <v>30</v>
      </c>
      <c r="BG107" s="1">
        <f>Resultats!E$37</f>
        <v>3</v>
      </c>
      <c r="BH107" s="1">
        <v>8</v>
      </c>
      <c r="BI107" s="1">
        <v>42</v>
      </c>
      <c r="BJ107" s="1" t="str">
        <f>CONCATENATE(DiaC[[#This Row],[Dia]],DiaC[[#This Row],[Mes]],DiaC[[#This Row],[Hora]],DiaC[[#This Row],[Min]])</f>
        <v>303842</v>
      </c>
      <c r="BK107" s="1" t="str">
        <f>CONCATENATE(TEXT(DiaC[[#This Row],[Hora]],"00"),":",TEXT(DiaC[[#This Row],[Min]],"00"))</f>
        <v>08:42</v>
      </c>
      <c r="BL107" s="1" t="str">
        <f>IFERROR(VLOOKUP(DiaC[[#This Row],[CONCATENA]],Dades[[#All],[Columna1]:[LAT]],3,FALSE),"")</f>
        <v/>
      </c>
      <c r="BM107" s="1" t="str">
        <f>IFERROR(10^(DiaC[[#This Row],[LAT]]/10),"")</f>
        <v/>
      </c>
      <c r="BO107" s="2">
        <f>Resultats!C$37</f>
        <v>30</v>
      </c>
      <c r="BP107" s="2">
        <f>Resultats!E$37</f>
        <v>3</v>
      </c>
      <c r="BQ107" s="2">
        <v>22</v>
      </c>
      <c r="BR107" s="2">
        <v>42</v>
      </c>
      <c r="BS107" s="2" t="str">
        <f>CONCATENATE(VespreC[[#This Row],[Dia]],VespreC[[#This Row],[Mes]],VespreC[[#This Row],[Hora]],VespreC[[#This Row],[Min]])</f>
        <v>3032242</v>
      </c>
      <c r="BT107" s="2" t="str">
        <f>CONCATENATE(TEXT(VespreC[[#This Row],[Hora]],"00"),":",TEXT(VespreC[[#This Row],[Min]],"00"))</f>
        <v>22:42</v>
      </c>
      <c r="BU107" s="2" t="str">
        <f>IFERROR(VLOOKUP(VespreC[[#This Row],[CONCATENA]],Dades[[#All],[Columna1]:[LAT]],3,FALSE),"")</f>
        <v/>
      </c>
      <c r="BV107" s="4" t="str">
        <f>IFERROR(10^(VespreC[[#This Row],[LAT]]/10),"")</f>
        <v/>
      </c>
      <c r="BX107" s="4">
        <f>Resultats!C$37</f>
        <v>30</v>
      </c>
      <c r="BY107" s="12">
        <f>Resultats!E$37</f>
        <v>3</v>
      </c>
      <c r="BZ107" s="3">
        <v>0</v>
      </c>
      <c r="CA107" s="4">
        <v>42</v>
      </c>
      <c r="CB107" s="4" t="str">
        <f>CONCATENATE(NitC[[#This Row],[Dia]],NitC[[#This Row],[Mes]],NitC[[#This Row],[Hora]],NitC[[#This Row],[Min]])</f>
        <v>303042</v>
      </c>
      <c r="CC107" s="4" t="str">
        <f>CONCATENATE(TEXT(NitC[[#This Row],[Hora]],"00"),":",TEXT(NitC[[#This Row],[Min]],"00"))</f>
        <v>00:42</v>
      </c>
      <c r="CD107" s="12" t="str">
        <f>IFERROR(VLOOKUP(NitC[[#This Row],[CONCATENA]],Dades[[#All],[Columna1]:[LAT]],3,FALSE),"")</f>
        <v/>
      </c>
      <c r="CE107" s="12" t="str">
        <f>IFERROR(10^(NitC[[#This Row],[LAT]]/10),"")</f>
        <v/>
      </c>
    </row>
    <row r="108" spans="4:83" x14ac:dyDescent="0.35">
      <c r="D108" s="1">
        <f>Resultats!C$7</f>
        <v>30</v>
      </c>
      <c r="E108" s="1">
        <f>Resultats!E$7</f>
        <v>3</v>
      </c>
      <c r="F108" s="1">
        <v>8</v>
      </c>
      <c r="G108" s="1">
        <v>43</v>
      </c>
      <c r="H108" s="1" t="str">
        <f>CONCATENATE(DiaA[[#This Row],[Dia]],DiaA[[#This Row],[Mes]],DiaA[[#This Row],[Hora]],DiaA[[#This Row],[Min]])</f>
        <v>303843</v>
      </c>
      <c r="I108" s="1" t="str">
        <f>CONCATENATE(TEXT(DiaA[[#This Row],[Hora]],"00"),":",TEXT(DiaA[[#This Row],[Min]],"00"))</f>
        <v>08:43</v>
      </c>
      <c r="J108" s="1" t="str">
        <f>IFERROR(VLOOKUP(DiaA[[#This Row],[CONCATENA]],Dades[[#All],[Columna1]:[LAT]],3,FALSE),"")</f>
        <v/>
      </c>
      <c r="K108" s="1" t="str">
        <f>IFERROR(10^(DiaA[[#This Row],[LAT]]/10),"")</f>
        <v/>
      </c>
      <c r="M108" s="2">
        <f>Resultats!C$7</f>
        <v>30</v>
      </c>
      <c r="N108" s="2">
        <f>Resultats!E$7</f>
        <v>3</v>
      </c>
      <c r="O108" s="2">
        <v>22</v>
      </c>
      <c r="P108" s="2">
        <v>43</v>
      </c>
      <c r="Q108" s="2" t="str">
        <f>CONCATENATE(VespreA[[#This Row],[Dia]],VespreA[[#This Row],[Mes]],VespreA[[#This Row],[Hora]],VespreA[[#This Row],[Min]])</f>
        <v>3032243</v>
      </c>
      <c r="R108" s="2" t="str">
        <f>CONCATENATE(TEXT(VespreA[[#This Row],[Hora]],"00"),":",TEXT(VespreA[[#This Row],[Min]],"00"))</f>
        <v>22:43</v>
      </c>
      <c r="S108" s="2" t="str">
        <f>IFERROR(VLOOKUP(VespreA[[#This Row],[CONCATENA]],Dades[[#All],[Columna1]:[LAT]],3,FALSE),"")</f>
        <v/>
      </c>
      <c r="T108" s="4" t="str">
        <f>IFERROR(10^(VespreA[[#This Row],[LAT]]/10),"")</f>
        <v/>
      </c>
      <c r="V108" s="4">
        <f>Resultats!C$7</f>
        <v>30</v>
      </c>
      <c r="W108" s="12">
        <f>Resultats!E$7</f>
        <v>3</v>
      </c>
      <c r="X108" s="3">
        <v>0</v>
      </c>
      <c r="Y108" s="4">
        <v>43</v>
      </c>
      <c r="Z108" s="4" t="str">
        <f>CONCATENATE(NitA[[#This Row],[Dia]],NitA[[#This Row],[Mes]],NitA[[#This Row],[Hora]],NitA[[#This Row],[Min]])</f>
        <v>303043</v>
      </c>
      <c r="AA108" s="4" t="str">
        <f>CONCATENATE(TEXT(NitA[[#This Row],[Hora]],"00"),":",TEXT(NitA[[#This Row],[Min]],"00"))</f>
        <v>00:43</v>
      </c>
      <c r="AB108" s="12" t="str">
        <f>IFERROR(VLOOKUP(NitA[[#This Row],[CONCATENA]],Dades[[#All],[Columna1]:[LAT]],3,FALSE),"")</f>
        <v/>
      </c>
      <c r="AC108" s="12" t="str">
        <f>IFERROR(10^(NitA[[#This Row],[LAT]]/10),"")</f>
        <v/>
      </c>
      <c r="AE108" s="1">
        <f>Resultats!C$22</f>
        <v>30</v>
      </c>
      <c r="AF108" s="1">
        <f>Resultats!E$22</f>
        <v>3</v>
      </c>
      <c r="AG108" s="1">
        <v>8</v>
      </c>
      <c r="AH108" s="1">
        <v>43</v>
      </c>
      <c r="AI108" s="1" t="str">
        <f>CONCATENATE(DiaB[[#This Row],[Dia]],DiaB[[#This Row],[Mes]],DiaB[[#This Row],[Hora]],DiaB[[#This Row],[Min]])</f>
        <v>303843</v>
      </c>
      <c r="AJ108" s="1" t="str">
        <f>CONCATENATE(TEXT(DiaB[[#This Row],[Hora]],"00"),":",TEXT(DiaB[[#This Row],[Min]],"00"))</f>
        <v>08:43</v>
      </c>
      <c r="AK108" s="1" t="str">
        <f>IFERROR(VLOOKUP(DiaB[[#This Row],[CONCATENA]],Dades[[#All],[Columna1]:[LAT]],3,FALSE),"")</f>
        <v/>
      </c>
      <c r="AL108" s="1" t="str">
        <f>IFERROR(10^(DiaB[[#This Row],[LAT]]/10),"")</f>
        <v/>
      </c>
      <c r="AN108" s="2">
        <f>Resultats!C$22</f>
        <v>30</v>
      </c>
      <c r="AO108" s="2">
        <f>Resultats!E$22</f>
        <v>3</v>
      </c>
      <c r="AP108" s="2">
        <v>22</v>
      </c>
      <c r="AQ108" s="2">
        <v>43</v>
      </c>
      <c r="AR108" s="2" t="str">
        <f>CONCATENATE(VespreB[[#This Row],[Dia]],VespreB[[#This Row],[Mes]],VespreB[[#This Row],[Hora]],VespreB[[#This Row],[Min]])</f>
        <v>3032243</v>
      </c>
      <c r="AS108" s="2" t="str">
        <f>CONCATENATE(TEXT(VespreB[[#This Row],[Hora]],"00"),":",TEXT(VespreB[[#This Row],[Min]],"00"))</f>
        <v>22:43</v>
      </c>
      <c r="AT108" s="2" t="str">
        <f>IFERROR(VLOOKUP(VespreB[[#This Row],[CONCATENA]],Dades[[#All],[Columna1]:[LAT]],3,FALSE),"")</f>
        <v/>
      </c>
      <c r="AU108" s="4" t="str">
        <f>IFERROR(10^(VespreB[[#This Row],[LAT]]/10),"")</f>
        <v/>
      </c>
      <c r="AW108" s="4">
        <f>Resultats!C$22</f>
        <v>30</v>
      </c>
      <c r="AX108" s="12">
        <f>Resultats!E$22</f>
        <v>3</v>
      </c>
      <c r="AY108" s="3">
        <v>0</v>
      </c>
      <c r="AZ108" s="4">
        <v>43</v>
      </c>
      <c r="BA108" s="4" t="str">
        <f>CONCATENATE(NitB[[#This Row],[Dia]],NitB[[#This Row],[Mes]],NitB[[#This Row],[Hora]],NitB[[#This Row],[Min]])</f>
        <v>303043</v>
      </c>
      <c r="BB108" s="4" t="str">
        <f>CONCATENATE(TEXT(NitB[[#This Row],[Hora]],"00"),":",TEXT(NitB[[#This Row],[Min]],"00"))</f>
        <v>00:43</v>
      </c>
      <c r="BC108" s="12" t="str">
        <f>IFERROR(VLOOKUP(NitB[[#This Row],[CONCATENA]],Dades[[#All],[Columna1]:[LAT]],3,FALSE),"")</f>
        <v/>
      </c>
      <c r="BD108" s="12" t="str">
        <f>IFERROR(10^(NitB[[#This Row],[LAT]]/10),"")</f>
        <v/>
      </c>
      <c r="BF108" s="1">
        <f>Resultats!C$37</f>
        <v>30</v>
      </c>
      <c r="BG108" s="1">
        <f>Resultats!E$37</f>
        <v>3</v>
      </c>
      <c r="BH108" s="1">
        <v>8</v>
      </c>
      <c r="BI108" s="1">
        <v>43</v>
      </c>
      <c r="BJ108" s="1" t="str">
        <f>CONCATENATE(DiaC[[#This Row],[Dia]],DiaC[[#This Row],[Mes]],DiaC[[#This Row],[Hora]],DiaC[[#This Row],[Min]])</f>
        <v>303843</v>
      </c>
      <c r="BK108" s="1" t="str">
        <f>CONCATENATE(TEXT(DiaC[[#This Row],[Hora]],"00"),":",TEXT(DiaC[[#This Row],[Min]],"00"))</f>
        <v>08:43</v>
      </c>
      <c r="BL108" s="1" t="str">
        <f>IFERROR(VLOOKUP(DiaC[[#This Row],[CONCATENA]],Dades[[#All],[Columna1]:[LAT]],3,FALSE),"")</f>
        <v/>
      </c>
      <c r="BM108" s="1" t="str">
        <f>IFERROR(10^(DiaC[[#This Row],[LAT]]/10),"")</f>
        <v/>
      </c>
      <c r="BO108" s="2">
        <f>Resultats!C$37</f>
        <v>30</v>
      </c>
      <c r="BP108" s="2">
        <f>Resultats!E$37</f>
        <v>3</v>
      </c>
      <c r="BQ108" s="2">
        <v>22</v>
      </c>
      <c r="BR108" s="2">
        <v>43</v>
      </c>
      <c r="BS108" s="2" t="str">
        <f>CONCATENATE(VespreC[[#This Row],[Dia]],VespreC[[#This Row],[Mes]],VespreC[[#This Row],[Hora]],VespreC[[#This Row],[Min]])</f>
        <v>3032243</v>
      </c>
      <c r="BT108" s="2" t="str">
        <f>CONCATENATE(TEXT(VespreC[[#This Row],[Hora]],"00"),":",TEXT(VespreC[[#This Row],[Min]],"00"))</f>
        <v>22:43</v>
      </c>
      <c r="BU108" s="2" t="str">
        <f>IFERROR(VLOOKUP(VespreC[[#This Row],[CONCATENA]],Dades[[#All],[Columna1]:[LAT]],3,FALSE),"")</f>
        <v/>
      </c>
      <c r="BV108" s="4" t="str">
        <f>IFERROR(10^(VespreC[[#This Row],[LAT]]/10),"")</f>
        <v/>
      </c>
      <c r="BX108" s="4">
        <f>Resultats!C$37</f>
        <v>30</v>
      </c>
      <c r="BY108" s="12">
        <f>Resultats!E$37</f>
        <v>3</v>
      </c>
      <c r="BZ108" s="3">
        <v>0</v>
      </c>
      <c r="CA108" s="4">
        <v>43</v>
      </c>
      <c r="CB108" s="4" t="str">
        <f>CONCATENATE(NitC[[#This Row],[Dia]],NitC[[#This Row],[Mes]],NitC[[#This Row],[Hora]],NitC[[#This Row],[Min]])</f>
        <v>303043</v>
      </c>
      <c r="CC108" s="4" t="str">
        <f>CONCATENATE(TEXT(NitC[[#This Row],[Hora]],"00"),":",TEXT(NitC[[#This Row],[Min]],"00"))</f>
        <v>00:43</v>
      </c>
      <c r="CD108" s="12" t="str">
        <f>IFERROR(VLOOKUP(NitC[[#This Row],[CONCATENA]],Dades[[#All],[Columna1]:[LAT]],3,FALSE),"")</f>
        <v/>
      </c>
      <c r="CE108" s="12" t="str">
        <f>IFERROR(10^(NitC[[#This Row],[LAT]]/10),"")</f>
        <v/>
      </c>
    </row>
    <row r="109" spans="4:83" x14ac:dyDescent="0.35">
      <c r="D109" s="1">
        <f>Resultats!C$7</f>
        <v>30</v>
      </c>
      <c r="E109" s="1">
        <f>Resultats!E$7</f>
        <v>3</v>
      </c>
      <c r="F109" s="1">
        <v>8</v>
      </c>
      <c r="G109" s="1">
        <v>44</v>
      </c>
      <c r="H109" s="1" t="str">
        <f>CONCATENATE(DiaA[[#This Row],[Dia]],DiaA[[#This Row],[Mes]],DiaA[[#This Row],[Hora]],DiaA[[#This Row],[Min]])</f>
        <v>303844</v>
      </c>
      <c r="I109" s="1" t="str">
        <f>CONCATENATE(TEXT(DiaA[[#This Row],[Hora]],"00"),":",TEXT(DiaA[[#This Row],[Min]],"00"))</f>
        <v>08:44</v>
      </c>
      <c r="J109" s="1" t="str">
        <f>IFERROR(VLOOKUP(DiaA[[#This Row],[CONCATENA]],Dades[[#All],[Columna1]:[LAT]],3,FALSE),"")</f>
        <v/>
      </c>
      <c r="K109" s="1" t="str">
        <f>IFERROR(10^(DiaA[[#This Row],[LAT]]/10),"")</f>
        <v/>
      </c>
      <c r="M109" s="2">
        <f>Resultats!C$7</f>
        <v>30</v>
      </c>
      <c r="N109" s="2">
        <f>Resultats!E$7</f>
        <v>3</v>
      </c>
      <c r="O109" s="2">
        <v>22</v>
      </c>
      <c r="P109" s="2">
        <v>44</v>
      </c>
      <c r="Q109" s="2" t="str">
        <f>CONCATENATE(VespreA[[#This Row],[Dia]],VespreA[[#This Row],[Mes]],VespreA[[#This Row],[Hora]],VespreA[[#This Row],[Min]])</f>
        <v>3032244</v>
      </c>
      <c r="R109" s="2" t="str">
        <f>CONCATENATE(TEXT(VespreA[[#This Row],[Hora]],"00"),":",TEXT(VespreA[[#This Row],[Min]],"00"))</f>
        <v>22:44</v>
      </c>
      <c r="S109" s="2" t="str">
        <f>IFERROR(VLOOKUP(VespreA[[#This Row],[CONCATENA]],Dades[[#All],[Columna1]:[LAT]],3,FALSE),"")</f>
        <v/>
      </c>
      <c r="T109" s="4" t="str">
        <f>IFERROR(10^(VespreA[[#This Row],[LAT]]/10),"")</f>
        <v/>
      </c>
      <c r="V109" s="4">
        <f>Resultats!C$7</f>
        <v>30</v>
      </c>
      <c r="W109" s="12">
        <f>Resultats!E$7</f>
        <v>3</v>
      </c>
      <c r="X109" s="3">
        <v>0</v>
      </c>
      <c r="Y109" s="4">
        <v>44</v>
      </c>
      <c r="Z109" s="4" t="str">
        <f>CONCATENATE(NitA[[#This Row],[Dia]],NitA[[#This Row],[Mes]],NitA[[#This Row],[Hora]],NitA[[#This Row],[Min]])</f>
        <v>303044</v>
      </c>
      <c r="AA109" s="4" t="str">
        <f>CONCATENATE(TEXT(NitA[[#This Row],[Hora]],"00"),":",TEXT(NitA[[#This Row],[Min]],"00"))</f>
        <v>00:44</v>
      </c>
      <c r="AB109" s="12" t="str">
        <f>IFERROR(VLOOKUP(NitA[[#This Row],[CONCATENA]],Dades[[#All],[Columna1]:[LAT]],3,FALSE),"")</f>
        <v/>
      </c>
      <c r="AC109" s="12" t="str">
        <f>IFERROR(10^(NitA[[#This Row],[LAT]]/10),"")</f>
        <v/>
      </c>
      <c r="AE109" s="1">
        <f>Resultats!C$22</f>
        <v>30</v>
      </c>
      <c r="AF109" s="1">
        <f>Resultats!E$22</f>
        <v>3</v>
      </c>
      <c r="AG109" s="1">
        <v>8</v>
      </c>
      <c r="AH109" s="1">
        <v>44</v>
      </c>
      <c r="AI109" s="1" t="str">
        <f>CONCATENATE(DiaB[[#This Row],[Dia]],DiaB[[#This Row],[Mes]],DiaB[[#This Row],[Hora]],DiaB[[#This Row],[Min]])</f>
        <v>303844</v>
      </c>
      <c r="AJ109" s="1" t="str">
        <f>CONCATENATE(TEXT(DiaB[[#This Row],[Hora]],"00"),":",TEXT(DiaB[[#This Row],[Min]],"00"))</f>
        <v>08:44</v>
      </c>
      <c r="AK109" s="1" t="str">
        <f>IFERROR(VLOOKUP(DiaB[[#This Row],[CONCATENA]],Dades[[#All],[Columna1]:[LAT]],3,FALSE),"")</f>
        <v/>
      </c>
      <c r="AL109" s="1" t="str">
        <f>IFERROR(10^(DiaB[[#This Row],[LAT]]/10),"")</f>
        <v/>
      </c>
      <c r="AN109" s="2">
        <f>Resultats!C$22</f>
        <v>30</v>
      </c>
      <c r="AO109" s="2">
        <f>Resultats!E$22</f>
        <v>3</v>
      </c>
      <c r="AP109" s="2">
        <v>22</v>
      </c>
      <c r="AQ109" s="2">
        <v>44</v>
      </c>
      <c r="AR109" s="2" t="str">
        <f>CONCATENATE(VespreB[[#This Row],[Dia]],VespreB[[#This Row],[Mes]],VespreB[[#This Row],[Hora]],VespreB[[#This Row],[Min]])</f>
        <v>3032244</v>
      </c>
      <c r="AS109" s="2" t="str">
        <f>CONCATENATE(TEXT(VespreB[[#This Row],[Hora]],"00"),":",TEXT(VespreB[[#This Row],[Min]],"00"))</f>
        <v>22:44</v>
      </c>
      <c r="AT109" s="2" t="str">
        <f>IFERROR(VLOOKUP(VespreB[[#This Row],[CONCATENA]],Dades[[#All],[Columna1]:[LAT]],3,FALSE),"")</f>
        <v/>
      </c>
      <c r="AU109" s="4" t="str">
        <f>IFERROR(10^(VespreB[[#This Row],[LAT]]/10),"")</f>
        <v/>
      </c>
      <c r="AW109" s="4">
        <f>Resultats!C$22</f>
        <v>30</v>
      </c>
      <c r="AX109" s="12">
        <f>Resultats!E$22</f>
        <v>3</v>
      </c>
      <c r="AY109" s="3">
        <v>0</v>
      </c>
      <c r="AZ109" s="4">
        <v>44</v>
      </c>
      <c r="BA109" s="4" t="str">
        <f>CONCATENATE(NitB[[#This Row],[Dia]],NitB[[#This Row],[Mes]],NitB[[#This Row],[Hora]],NitB[[#This Row],[Min]])</f>
        <v>303044</v>
      </c>
      <c r="BB109" s="4" t="str">
        <f>CONCATENATE(TEXT(NitB[[#This Row],[Hora]],"00"),":",TEXT(NitB[[#This Row],[Min]],"00"))</f>
        <v>00:44</v>
      </c>
      <c r="BC109" s="12" t="str">
        <f>IFERROR(VLOOKUP(NitB[[#This Row],[CONCATENA]],Dades[[#All],[Columna1]:[LAT]],3,FALSE),"")</f>
        <v/>
      </c>
      <c r="BD109" s="12" t="str">
        <f>IFERROR(10^(NitB[[#This Row],[LAT]]/10),"")</f>
        <v/>
      </c>
      <c r="BF109" s="1">
        <f>Resultats!C$37</f>
        <v>30</v>
      </c>
      <c r="BG109" s="1">
        <f>Resultats!E$37</f>
        <v>3</v>
      </c>
      <c r="BH109" s="1">
        <v>8</v>
      </c>
      <c r="BI109" s="1">
        <v>44</v>
      </c>
      <c r="BJ109" s="1" t="str">
        <f>CONCATENATE(DiaC[[#This Row],[Dia]],DiaC[[#This Row],[Mes]],DiaC[[#This Row],[Hora]],DiaC[[#This Row],[Min]])</f>
        <v>303844</v>
      </c>
      <c r="BK109" s="1" t="str">
        <f>CONCATENATE(TEXT(DiaC[[#This Row],[Hora]],"00"),":",TEXT(DiaC[[#This Row],[Min]],"00"))</f>
        <v>08:44</v>
      </c>
      <c r="BL109" s="1" t="str">
        <f>IFERROR(VLOOKUP(DiaC[[#This Row],[CONCATENA]],Dades[[#All],[Columna1]:[LAT]],3,FALSE),"")</f>
        <v/>
      </c>
      <c r="BM109" s="1" t="str">
        <f>IFERROR(10^(DiaC[[#This Row],[LAT]]/10),"")</f>
        <v/>
      </c>
      <c r="BO109" s="2">
        <f>Resultats!C$37</f>
        <v>30</v>
      </c>
      <c r="BP109" s="2">
        <f>Resultats!E$37</f>
        <v>3</v>
      </c>
      <c r="BQ109" s="2">
        <v>22</v>
      </c>
      <c r="BR109" s="2">
        <v>44</v>
      </c>
      <c r="BS109" s="2" t="str">
        <f>CONCATENATE(VespreC[[#This Row],[Dia]],VespreC[[#This Row],[Mes]],VespreC[[#This Row],[Hora]],VespreC[[#This Row],[Min]])</f>
        <v>3032244</v>
      </c>
      <c r="BT109" s="2" t="str">
        <f>CONCATENATE(TEXT(VespreC[[#This Row],[Hora]],"00"),":",TEXT(VespreC[[#This Row],[Min]],"00"))</f>
        <v>22:44</v>
      </c>
      <c r="BU109" s="2" t="str">
        <f>IFERROR(VLOOKUP(VespreC[[#This Row],[CONCATENA]],Dades[[#All],[Columna1]:[LAT]],3,FALSE),"")</f>
        <v/>
      </c>
      <c r="BV109" s="4" t="str">
        <f>IFERROR(10^(VespreC[[#This Row],[LAT]]/10),"")</f>
        <v/>
      </c>
      <c r="BX109" s="4">
        <f>Resultats!C$37</f>
        <v>30</v>
      </c>
      <c r="BY109" s="12">
        <f>Resultats!E$37</f>
        <v>3</v>
      </c>
      <c r="BZ109" s="3">
        <v>0</v>
      </c>
      <c r="CA109" s="4">
        <v>44</v>
      </c>
      <c r="CB109" s="4" t="str">
        <f>CONCATENATE(NitC[[#This Row],[Dia]],NitC[[#This Row],[Mes]],NitC[[#This Row],[Hora]],NitC[[#This Row],[Min]])</f>
        <v>303044</v>
      </c>
      <c r="CC109" s="4" t="str">
        <f>CONCATENATE(TEXT(NitC[[#This Row],[Hora]],"00"),":",TEXT(NitC[[#This Row],[Min]],"00"))</f>
        <v>00:44</v>
      </c>
      <c r="CD109" s="12" t="str">
        <f>IFERROR(VLOOKUP(NitC[[#This Row],[CONCATENA]],Dades[[#All],[Columna1]:[LAT]],3,FALSE),"")</f>
        <v/>
      </c>
      <c r="CE109" s="12" t="str">
        <f>IFERROR(10^(NitC[[#This Row],[LAT]]/10),"")</f>
        <v/>
      </c>
    </row>
    <row r="110" spans="4:83" x14ac:dyDescent="0.35">
      <c r="D110" s="1">
        <f>Resultats!C$7</f>
        <v>30</v>
      </c>
      <c r="E110" s="1">
        <f>Resultats!E$7</f>
        <v>3</v>
      </c>
      <c r="F110" s="1">
        <v>8</v>
      </c>
      <c r="G110" s="1">
        <v>45</v>
      </c>
      <c r="H110" s="1" t="str">
        <f>CONCATENATE(DiaA[[#This Row],[Dia]],DiaA[[#This Row],[Mes]],DiaA[[#This Row],[Hora]],DiaA[[#This Row],[Min]])</f>
        <v>303845</v>
      </c>
      <c r="I110" s="1" t="str">
        <f>CONCATENATE(TEXT(DiaA[[#This Row],[Hora]],"00"),":",TEXT(DiaA[[#This Row],[Min]],"00"))</f>
        <v>08:45</v>
      </c>
      <c r="J110" s="1" t="str">
        <f>IFERROR(VLOOKUP(DiaA[[#This Row],[CONCATENA]],Dades[[#All],[Columna1]:[LAT]],3,FALSE),"")</f>
        <v/>
      </c>
      <c r="K110" s="1" t="str">
        <f>IFERROR(10^(DiaA[[#This Row],[LAT]]/10),"")</f>
        <v/>
      </c>
      <c r="M110" s="2">
        <f>Resultats!C$7</f>
        <v>30</v>
      </c>
      <c r="N110" s="2">
        <f>Resultats!E$7</f>
        <v>3</v>
      </c>
      <c r="O110" s="2">
        <v>22</v>
      </c>
      <c r="P110" s="2">
        <v>45</v>
      </c>
      <c r="Q110" s="2" t="str">
        <f>CONCATENATE(VespreA[[#This Row],[Dia]],VespreA[[#This Row],[Mes]],VespreA[[#This Row],[Hora]],VespreA[[#This Row],[Min]])</f>
        <v>3032245</v>
      </c>
      <c r="R110" s="2" t="str">
        <f>CONCATENATE(TEXT(VespreA[[#This Row],[Hora]],"00"),":",TEXT(VespreA[[#This Row],[Min]],"00"))</f>
        <v>22:45</v>
      </c>
      <c r="S110" s="2" t="str">
        <f>IFERROR(VLOOKUP(VespreA[[#This Row],[CONCATENA]],Dades[[#All],[Columna1]:[LAT]],3,FALSE),"")</f>
        <v/>
      </c>
      <c r="T110" s="4" t="str">
        <f>IFERROR(10^(VespreA[[#This Row],[LAT]]/10),"")</f>
        <v/>
      </c>
      <c r="V110" s="4">
        <f>Resultats!C$7</f>
        <v>30</v>
      </c>
      <c r="W110" s="12">
        <f>Resultats!E$7</f>
        <v>3</v>
      </c>
      <c r="X110" s="3">
        <v>0</v>
      </c>
      <c r="Y110" s="4">
        <v>45</v>
      </c>
      <c r="Z110" s="4" t="str">
        <f>CONCATENATE(NitA[[#This Row],[Dia]],NitA[[#This Row],[Mes]],NitA[[#This Row],[Hora]],NitA[[#This Row],[Min]])</f>
        <v>303045</v>
      </c>
      <c r="AA110" s="4" t="str">
        <f>CONCATENATE(TEXT(NitA[[#This Row],[Hora]],"00"),":",TEXT(NitA[[#This Row],[Min]],"00"))</f>
        <v>00:45</v>
      </c>
      <c r="AB110" s="12" t="str">
        <f>IFERROR(VLOOKUP(NitA[[#This Row],[CONCATENA]],Dades[[#All],[Columna1]:[LAT]],3,FALSE),"")</f>
        <v/>
      </c>
      <c r="AC110" s="12" t="str">
        <f>IFERROR(10^(NitA[[#This Row],[LAT]]/10),"")</f>
        <v/>
      </c>
      <c r="AE110" s="1">
        <f>Resultats!C$22</f>
        <v>30</v>
      </c>
      <c r="AF110" s="1">
        <f>Resultats!E$22</f>
        <v>3</v>
      </c>
      <c r="AG110" s="1">
        <v>8</v>
      </c>
      <c r="AH110" s="1">
        <v>45</v>
      </c>
      <c r="AI110" s="1" t="str">
        <f>CONCATENATE(DiaB[[#This Row],[Dia]],DiaB[[#This Row],[Mes]],DiaB[[#This Row],[Hora]],DiaB[[#This Row],[Min]])</f>
        <v>303845</v>
      </c>
      <c r="AJ110" s="1" t="str">
        <f>CONCATENATE(TEXT(DiaB[[#This Row],[Hora]],"00"),":",TEXT(DiaB[[#This Row],[Min]],"00"))</f>
        <v>08:45</v>
      </c>
      <c r="AK110" s="1" t="str">
        <f>IFERROR(VLOOKUP(DiaB[[#This Row],[CONCATENA]],Dades[[#All],[Columna1]:[LAT]],3,FALSE),"")</f>
        <v/>
      </c>
      <c r="AL110" s="1" t="str">
        <f>IFERROR(10^(DiaB[[#This Row],[LAT]]/10),"")</f>
        <v/>
      </c>
      <c r="AN110" s="2">
        <f>Resultats!C$22</f>
        <v>30</v>
      </c>
      <c r="AO110" s="2">
        <f>Resultats!E$22</f>
        <v>3</v>
      </c>
      <c r="AP110" s="2">
        <v>22</v>
      </c>
      <c r="AQ110" s="2">
        <v>45</v>
      </c>
      <c r="AR110" s="2" t="str">
        <f>CONCATENATE(VespreB[[#This Row],[Dia]],VespreB[[#This Row],[Mes]],VespreB[[#This Row],[Hora]],VespreB[[#This Row],[Min]])</f>
        <v>3032245</v>
      </c>
      <c r="AS110" s="2" t="str">
        <f>CONCATENATE(TEXT(VespreB[[#This Row],[Hora]],"00"),":",TEXT(VespreB[[#This Row],[Min]],"00"))</f>
        <v>22:45</v>
      </c>
      <c r="AT110" s="2" t="str">
        <f>IFERROR(VLOOKUP(VespreB[[#This Row],[CONCATENA]],Dades[[#All],[Columna1]:[LAT]],3,FALSE),"")</f>
        <v/>
      </c>
      <c r="AU110" s="4" t="str">
        <f>IFERROR(10^(VespreB[[#This Row],[LAT]]/10),"")</f>
        <v/>
      </c>
      <c r="AW110" s="4">
        <f>Resultats!C$22</f>
        <v>30</v>
      </c>
      <c r="AX110" s="12">
        <f>Resultats!E$22</f>
        <v>3</v>
      </c>
      <c r="AY110" s="3">
        <v>0</v>
      </c>
      <c r="AZ110" s="4">
        <v>45</v>
      </c>
      <c r="BA110" s="4" t="str">
        <f>CONCATENATE(NitB[[#This Row],[Dia]],NitB[[#This Row],[Mes]],NitB[[#This Row],[Hora]],NitB[[#This Row],[Min]])</f>
        <v>303045</v>
      </c>
      <c r="BB110" s="4" t="str">
        <f>CONCATENATE(TEXT(NitB[[#This Row],[Hora]],"00"),":",TEXT(NitB[[#This Row],[Min]],"00"))</f>
        <v>00:45</v>
      </c>
      <c r="BC110" s="12" t="str">
        <f>IFERROR(VLOOKUP(NitB[[#This Row],[CONCATENA]],Dades[[#All],[Columna1]:[LAT]],3,FALSE),"")</f>
        <v/>
      </c>
      <c r="BD110" s="12" t="str">
        <f>IFERROR(10^(NitB[[#This Row],[LAT]]/10),"")</f>
        <v/>
      </c>
      <c r="BF110" s="1">
        <f>Resultats!C$37</f>
        <v>30</v>
      </c>
      <c r="BG110" s="1">
        <f>Resultats!E$37</f>
        <v>3</v>
      </c>
      <c r="BH110" s="1">
        <v>8</v>
      </c>
      <c r="BI110" s="1">
        <v>45</v>
      </c>
      <c r="BJ110" s="1" t="str">
        <f>CONCATENATE(DiaC[[#This Row],[Dia]],DiaC[[#This Row],[Mes]],DiaC[[#This Row],[Hora]],DiaC[[#This Row],[Min]])</f>
        <v>303845</v>
      </c>
      <c r="BK110" s="1" t="str">
        <f>CONCATENATE(TEXT(DiaC[[#This Row],[Hora]],"00"),":",TEXT(DiaC[[#This Row],[Min]],"00"))</f>
        <v>08:45</v>
      </c>
      <c r="BL110" s="1" t="str">
        <f>IFERROR(VLOOKUP(DiaC[[#This Row],[CONCATENA]],Dades[[#All],[Columna1]:[LAT]],3,FALSE),"")</f>
        <v/>
      </c>
      <c r="BM110" s="1" t="str">
        <f>IFERROR(10^(DiaC[[#This Row],[LAT]]/10),"")</f>
        <v/>
      </c>
      <c r="BO110" s="2">
        <f>Resultats!C$37</f>
        <v>30</v>
      </c>
      <c r="BP110" s="2">
        <f>Resultats!E$37</f>
        <v>3</v>
      </c>
      <c r="BQ110" s="2">
        <v>22</v>
      </c>
      <c r="BR110" s="2">
        <v>45</v>
      </c>
      <c r="BS110" s="2" t="str">
        <f>CONCATENATE(VespreC[[#This Row],[Dia]],VespreC[[#This Row],[Mes]],VespreC[[#This Row],[Hora]],VespreC[[#This Row],[Min]])</f>
        <v>3032245</v>
      </c>
      <c r="BT110" s="2" t="str">
        <f>CONCATENATE(TEXT(VespreC[[#This Row],[Hora]],"00"),":",TEXT(VespreC[[#This Row],[Min]],"00"))</f>
        <v>22:45</v>
      </c>
      <c r="BU110" s="2" t="str">
        <f>IFERROR(VLOOKUP(VespreC[[#This Row],[CONCATENA]],Dades[[#All],[Columna1]:[LAT]],3,FALSE),"")</f>
        <v/>
      </c>
      <c r="BV110" s="4" t="str">
        <f>IFERROR(10^(VespreC[[#This Row],[LAT]]/10),"")</f>
        <v/>
      </c>
      <c r="BX110" s="4">
        <f>Resultats!C$37</f>
        <v>30</v>
      </c>
      <c r="BY110" s="12">
        <f>Resultats!E$37</f>
        <v>3</v>
      </c>
      <c r="BZ110" s="3">
        <v>0</v>
      </c>
      <c r="CA110" s="4">
        <v>45</v>
      </c>
      <c r="CB110" s="4" t="str">
        <f>CONCATENATE(NitC[[#This Row],[Dia]],NitC[[#This Row],[Mes]],NitC[[#This Row],[Hora]],NitC[[#This Row],[Min]])</f>
        <v>303045</v>
      </c>
      <c r="CC110" s="4" t="str">
        <f>CONCATENATE(TEXT(NitC[[#This Row],[Hora]],"00"),":",TEXT(NitC[[#This Row],[Min]],"00"))</f>
        <v>00:45</v>
      </c>
      <c r="CD110" s="12" t="str">
        <f>IFERROR(VLOOKUP(NitC[[#This Row],[CONCATENA]],Dades[[#All],[Columna1]:[LAT]],3,FALSE),"")</f>
        <v/>
      </c>
      <c r="CE110" s="12" t="str">
        <f>IFERROR(10^(NitC[[#This Row],[LAT]]/10),"")</f>
        <v/>
      </c>
    </row>
    <row r="111" spans="4:83" x14ac:dyDescent="0.35">
      <c r="D111" s="1">
        <f>Resultats!C$7</f>
        <v>30</v>
      </c>
      <c r="E111" s="1">
        <f>Resultats!E$7</f>
        <v>3</v>
      </c>
      <c r="F111" s="1">
        <v>8</v>
      </c>
      <c r="G111" s="1">
        <v>46</v>
      </c>
      <c r="H111" s="1" t="str">
        <f>CONCATENATE(DiaA[[#This Row],[Dia]],DiaA[[#This Row],[Mes]],DiaA[[#This Row],[Hora]],DiaA[[#This Row],[Min]])</f>
        <v>303846</v>
      </c>
      <c r="I111" s="1" t="str">
        <f>CONCATENATE(TEXT(DiaA[[#This Row],[Hora]],"00"),":",TEXT(DiaA[[#This Row],[Min]],"00"))</f>
        <v>08:46</v>
      </c>
      <c r="J111" s="1" t="str">
        <f>IFERROR(VLOOKUP(DiaA[[#This Row],[CONCATENA]],Dades[[#All],[Columna1]:[LAT]],3,FALSE),"")</f>
        <v/>
      </c>
      <c r="K111" s="1" t="str">
        <f>IFERROR(10^(DiaA[[#This Row],[LAT]]/10),"")</f>
        <v/>
      </c>
      <c r="M111" s="2">
        <f>Resultats!C$7</f>
        <v>30</v>
      </c>
      <c r="N111" s="2">
        <f>Resultats!E$7</f>
        <v>3</v>
      </c>
      <c r="O111" s="2">
        <v>22</v>
      </c>
      <c r="P111" s="2">
        <v>46</v>
      </c>
      <c r="Q111" s="2" t="str">
        <f>CONCATENATE(VespreA[[#This Row],[Dia]],VespreA[[#This Row],[Mes]],VespreA[[#This Row],[Hora]],VespreA[[#This Row],[Min]])</f>
        <v>3032246</v>
      </c>
      <c r="R111" s="2" t="str">
        <f>CONCATENATE(TEXT(VespreA[[#This Row],[Hora]],"00"),":",TEXT(VespreA[[#This Row],[Min]],"00"))</f>
        <v>22:46</v>
      </c>
      <c r="S111" s="2" t="str">
        <f>IFERROR(VLOOKUP(VespreA[[#This Row],[CONCATENA]],Dades[[#All],[Columna1]:[LAT]],3,FALSE),"")</f>
        <v/>
      </c>
      <c r="T111" s="4" t="str">
        <f>IFERROR(10^(VespreA[[#This Row],[LAT]]/10),"")</f>
        <v/>
      </c>
      <c r="V111" s="4">
        <f>Resultats!C$7</f>
        <v>30</v>
      </c>
      <c r="W111" s="12">
        <f>Resultats!E$7</f>
        <v>3</v>
      </c>
      <c r="X111" s="3">
        <v>0</v>
      </c>
      <c r="Y111" s="4">
        <v>46</v>
      </c>
      <c r="Z111" s="4" t="str">
        <f>CONCATENATE(NitA[[#This Row],[Dia]],NitA[[#This Row],[Mes]],NitA[[#This Row],[Hora]],NitA[[#This Row],[Min]])</f>
        <v>303046</v>
      </c>
      <c r="AA111" s="4" t="str">
        <f>CONCATENATE(TEXT(NitA[[#This Row],[Hora]],"00"),":",TEXT(NitA[[#This Row],[Min]],"00"))</f>
        <v>00:46</v>
      </c>
      <c r="AB111" s="12" t="str">
        <f>IFERROR(VLOOKUP(NitA[[#This Row],[CONCATENA]],Dades[[#All],[Columna1]:[LAT]],3,FALSE),"")</f>
        <v/>
      </c>
      <c r="AC111" s="12" t="str">
        <f>IFERROR(10^(NitA[[#This Row],[LAT]]/10),"")</f>
        <v/>
      </c>
      <c r="AE111" s="1">
        <f>Resultats!C$22</f>
        <v>30</v>
      </c>
      <c r="AF111" s="1">
        <f>Resultats!E$22</f>
        <v>3</v>
      </c>
      <c r="AG111" s="1">
        <v>8</v>
      </c>
      <c r="AH111" s="1">
        <v>46</v>
      </c>
      <c r="AI111" s="1" t="str">
        <f>CONCATENATE(DiaB[[#This Row],[Dia]],DiaB[[#This Row],[Mes]],DiaB[[#This Row],[Hora]],DiaB[[#This Row],[Min]])</f>
        <v>303846</v>
      </c>
      <c r="AJ111" s="1" t="str">
        <f>CONCATENATE(TEXT(DiaB[[#This Row],[Hora]],"00"),":",TEXT(DiaB[[#This Row],[Min]],"00"))</f>
        <v>08:46</v>
      </c>
      <c r="AK111" s="1" t="str">
        <f>IFERROR(VLOOKUP(DiaB[[#This Row],[CONCATENA]],Dades[[#All],[Columna1]:[LAT]],3,FALSE),"")</f>
        <v/>
      </c>
      <c r="AL111" s="1" t="str">
        <f>IFERROR(10^(DiaB[[#This Row],[LAT]]/10),"")</f>
        <v/>
      </c>
      <c r="AN111" s="2">
        <f>Resultats!C$22</f>
        <v>30</v>
      </c>
      <c r="AO111" s="2">
        <f>Resultats!E$22</f>
        <v>3</v>
      </c>
      <c r="AP111" s="2">
        <v>22</v>
      </c>
      <c r="AQ111" s="2">
        <v>46</v>
      </c>
      <c r="AR111" s="2" t="str">
        <f>CONCATENATE(VespreB[[#This Row],[Dia]],VespreB[[#This Row],[Mes]],VespreB[[#This Row],[Hora]],VespreB[[#This Row],[Min]])</f>
        <v>3032246</v>
      </c>
      <c r="AS111" s="2" t="str">
        <f>CONCATENATE(TEXT(VespreB[[#This Row],[Hora]],"00"),":",TEXT(VespreB[[#This Row],[Min]],"00"))</f>
        <v>22:46</v>
      </c>
      <c r="AT111" s="2" t="str">
        <f>IFERROR(VLOOKUP(VespreB[[#This Row],[CONCATENA]],Dades[[#All],[Columna1]:[LAT]],3,FALSE),"")</f>
        <v/>
      </c>
      <c r="AU111" s="4" t="str">
        <f>IFERROR(10^(VespreB[[#This Row],[LAT]]/10),"")</f>
        <v/>
      </c>
      <c r="AW111" s="4">
        <f>Resultats!C$22</f>
        <v>30</v>
      </c>
      <c r="AX111" s="12">
        <f>Resultats!E$22</f>
        <v>3</v>
      </c>
      <c r="AY111" s="3">
        <v>0</v>
      </c>
      <c r="AZ111" s="4">
        <v>46</v>
      </c>
      <c r="BA111" s="4" t="str">
        <f>CONCATENATE(NitB[[#This Row],[Dia]],NitB[[#This Row],[Mes]],NitB[[#This Row],[Hora]],NitB[[#This Row],[Min]])</f>
        <v>303046</v>
      </c>
      <c r="BB111" s="4" t="str">
        <f>CONCATENATE(TEXT(NitB[[#This Row],[Hora]],"00"),":",TEXT(NitB[[#This Row],[Min]],"00"))</f>
        <v>00:46</v>
      </c>
      <c r="BC111" s="12" t="str">
        <f>IFERROR(VLOOKUP(NitB[[#This Row],[CONCATENA]],Dades[[#All],[Columna1]:[LAT]],3,FALSE),"")</f>
        <v/>
      </c>
      <c r="BD111" s="12" t="str">
        <f>IFERROR(10^(NitB[[#This Row],[LAT]]/10),"")</f>
        <v/>
      </c>
      <c r="BF111" s="1">
        <f>Resultats!C$37</f>
        <v>30</v>
      </c>
      <c r="BG111" s="1">
        <f>Resultats!E$37</f>
        <v>3</v>
      </c>
      <c r="BH111" s="1">
        <v>8</v>
      </c>
      <c r="BI111" s="1">
        <v>46</v>
      </c>
      <c r="BJ111" s="1" t="str">
        <f>CONCATENATE(DiaC[[#This Row],[Dia]],DiaC[[#This Row],[Mes]],DiaC[[#This Row],[Hora]],DiaC[[#This Row],[Min]])</f>
        <v>303846</v>
      </c>
      <c r="BK111" s="1" t="str">
        <f>CONCATENATE(TEXT(DiaC[[#This Row],[Hora]],"00"),":",TEXT(DiaC[[#This Row],[Min]],"00"))</f>
        <v>08:46</v>
      </c>
      <c r="BL111" s="1" t="str">
        <f>IFERROR(VLOOKUP(DiaC[[#This Row],[CONCATENA]],Dades[[#All],[Columna1]:[LAT]],3,FALSE),"")</f>
        <v/>
      </c>
      <c r="BM111" s="1" t="str">
        <f>IFERROR(10^(DiaC[[#This Row],[LAT]]/10),"")</f>
        <v/>
      </c>
      <c r="BO111" s="2">
        <f>Resultats!C$37</f>
        <v>30</v>
      </c>
      <c r="BP111" s="2">
        <f>Resultats!E$37</f>
        <v>3</v>
      </c>
      <c r="BQ111" s="2">
        <v>22</v>
      </c>
      <c r="BR111" s="2">
        <v>46</v>
      </c>
      <c r="BS111" s="2" t="str">
        <f>CONCATENATE(VespreC[[#This Row],[Dia]],VespreC[[#This Row],[Mes]],VespreC[[#This Row],[Hora]],VespreC[[#This Row],[Min]])</f>
        <v>3032246</v>
      </c>
      <c r="BT111" s="2" t="str">
        <f>CONCATENATE(TEXT(VespreC[[#This Row],[Hora]],"00"),":",TEXT(VespreC[[#This Row],[Min]],"00"))</f>
        <v>22:46</v>
      </c>
      <c r="BU111" s="2" t="str">
        <f>IFERROR(VLOOKUP(VespreC[[#This Row],[CONCATENA]],Dades[[#All],[Columna1]:[LAT]],3,FALSE),"")</f>
        <v/>
      </c>
      <c r="BV111" s="4" t="str">
        <f>IFERROR(10^(VespreC[[#This Row],[LAT]]/10),"")</f>
        <v/>
      </c>
      <c r="BX111" s="4">
        <f>Resultats!C$37</f>
        <v>30</v>
      </c>
      <c r="BY111" s="12">
        <f>Resultats!E$37</f>
        <v>3</v>
      </c>
      <c r="BZ111" s="3">
        <v>0</v>
      </c>
      <c r="CA111" s="4">
        <v>46</v>
      </c>
      <c r="CB111" s="4" t="str">
        <f>CONCATENATE(NitC[[#This Row],[Dia]],NitC[[#This Row],[Mes]],NitC[[#This Row],[Hora]],NitC[[#This Row],[Min]])</f>
        <v>303046</v>
      </c>
      <c r="CC111" s="4" t="str">
        <f>CONCATENATE(TEXT(NitC[[#This Row],[Hora]],"00"),":",TEXT(NitC[[#This Row],[Min]],"00"))</f>
        <v>00:46</v>
      </c>
      <c r="CD111" s="12" t="str">
        <f>IFERROR(VLOOKUP(NitC[[#This Row],[CONCATENA]],Dades[[#All],[Columna1]:[LAT]],3,FALSE),"")</f>
        <v/>
      </c>
      <c r="CE111" s="12" t="str">
        <f>IFERROR(10^(NitC[[#This Row],[LAT]]/10),"")</f>
        <v/>
      </c>
    </row>
    <row r="112" spans="4:83" x14ac:dyDescent="0.35">
      <c r="D112" s="1">
        <f>Resultats!C$7</f>
        <v>30</v>
      </c>
      <c r="E112" s="1">
        <f>Resultats!E$7</f>
        <v>3</v>
      </c>
      <c r="F112" s="1">
        <v>8</v>
      </c>
      <c r="G112" s="1">
        <v>47</v>
      </c>
      <c r="H112" s="1" t="str">
        <f>CONCATENATE(DiaA[[#This Row],[Dia]],DiaA[[#This Row],[Mes]],DiaA[[#This Row],[Hora]],DiaA[[#This Row],[Min]])</f>
        <v>303847</v>
      </c>
      <c r="I112" s="1" t="str">
        <f>CONCATENATE(TEXT(DiaA[[#This Row],[Hora]],"00"),":",TEXT(DiaA[[#This Row],[Min]],"00"))</f>
        <v>08:47</v>
      </c>
      <c r="J112" s="1" t="str">
        <f>IFERROR(VLOOKUP(DiaA[[#This Row],[CONCATENA]],Dades[[#All],[Columna1]:[LAT]],3,FALSE),"")</f>
        <v/>
      </c>
      <c r="K112" s="1" t="str">
        <f>IFERROR(10^(DiaA[[#This Row],[LAT]]/10),"")</f>
        <v/>
      </c>
      <c r="M112" s="2">
        <f>Resultats!C$7</f>
        <v>30</v>
      </c>
      <c r="N112" s="2">
        <f>Resultats!E$7</f>
        <v>3</v>
      </c>
      <c r="O112" s="2">
        <v>22</v>
      </c>
      <c r="P112" s="2">
        <v>47</v>
      </c>
      <c r="Q112" s="2" t="str">
        <f>CONCATENATE(VespreA[[#This Row],[Dia]],VespreA[[#This Row],[Mes]],VespreA[[#This Row],[Hora]],VespreA[[#This Row],[Min]])</f>
        <v>3032247</v>
      </c>
      <c r="R112" s="2" t="str">
        <f>CONCATENATE(TEXT(VespreA[[#This Row],[Hora]],"00"),":",TEXT(VespreA[[#This Row],[Min]],"00"))</f>
        <v>22:47</v>
      </c>
      <c r="S112" s="2" t="str">
        <f>IFERROR(VLOOKUP(VespreA[[#This Row],[CONCATENA]],Dades[[#All],[Columna1]:[LAT]],3,FALSE),"")</f>
        <v/>
      </c>
      <c r="T112" s="4" t="str">
        <f>IFERROR(10^(VespreA[[#This Row],[LAT]]/10),"")</f>
        <v/>
      </c>
      <c r="V112" s="4">
        <f>Resultats!C$7</f>
        <v>30</v>
      </c>
      <c r="W112" s="12">
        <f>Resultats!E$7</f>
        <v>3</v>
      </c>
      <c r="X112" s="3">
        <v>0</v>
      </c>
      <c r="Y112" s="4">
        <v>47</v>
      </c>
      <c r="Z112" s="4" t="str">
        <f>CONCATENATE(NitA[[#This Row],[Dia]],NitA[[#This Row],[Mes]],NitA[[#This Row],[Hora]],NitA[[#This Row],[Min]])</f>
        <v>303047</v>
      </c>
      <c r="AA112" s="4" t="str">
        <f>CONCATENATE(TEXT(NitA[[#This Row],[Hora]],"00"),":",TEXT(NitA[[#This Row],[Min]],"00"))</f>
        <v>00:47</v>
      </c>
      <c r="AB112" s="12" t="str">
        <f>IFERROR(VLOOKUP(NitA[[#This Row],[CONCATENA]],Dades[[#All],[Columna1]:[LAT]],3,FALSE),"")</f>
        <v/>
      </c>
      <c r="AC112" s="12" t="str">
        <f>IFERROR(10^(NitA[[#This Row],[LAT]]/10),"")</f>
        <v/>
      </c>
      <c r="AE112" s="1">
        <f>Resultats!C$22</f>
        <v>30</v>
      </c>
      <c r="AF112" s="1">
        <f>Resultats!E$22</f>
        <v>3</v>
      </c>
      <c r="AG112" s="1">
        <v>8</v>
      </c>
      <c r="AH112" s="1">
        <v>47</v>
      </c>
      <c r="AI112" s="1" t="str">
        <f>CONCATENATE(DiaB[[#This Row],[Dia]],DiaB[[#This Row],[Mes]],DiaB[[#This Row],[Hora]],DiaB[[#This Row],[Min]])</f>
        <v>303847</v>
      </c>
      <c r="AJ112" s="1" t="str">
        <f>CONCATENATE(TEXT(DiaB[[#This Row],[Hora]],"00"),":",TEXT(DiaB[[#This Row],[Min]],"00"))</f>
        <v>08:47</v>
      </c>
      <c r="AK112" s="1" t="str">
        <f>IFERROR(VLOOKUP(DiaB[[#This Row],[CONCATENA]],Dades[[#All],[Columna1]:[LAT]],3,FALSE),"")</f>
        <v/>
      </c>
      <c r="AL112" s="1" t="str">
        <f>IFERROR(10^(DiaB[[#This Row],[LAT]]/10),"")</f>
        <v/>
      </c>
      <c r="AN112" s="2">
        <f>Resultats!C$22</f>
        <v>30</v>
      </c>
      <c r="AO112" s="2">
        <f>Resultats!E$22</f>
        <v>3</v>
      </c>
      <c r="AP112" s="2">
        <v>22</v>
      </c>
      <c r="AQ112" s="2">
        <v>47</v>
      </c>
      <c r="AR112" s="2" t="str">
        <f>CONCATENATE(VespreB[[#This Row],[Dia]],VespreB[[#This Row],[Mes]],VespreB[[#This Row],[Hora]],VespreB[[#This Row],[Min]])</f>
        <v>3032247</v>
      </c>
      <c r="AS112" s="2" t="str">
        <f>CONCATENATE(TEXT(VespreB[[#This Row],[Hora]],"00"),":",TEXT(VespreB[[#This Row],[Min]],"00"))</f>
        <v>22:47</v>
      </c>
      <c r="AT112" s="2" t="str">
        <f>IFERROR(VLOOKUP(VespreB[[#This Row],[CONCATENA]],Dades[[#All],[Columna1]:[LAT]],3,FALSE),"")</f>
        <v/>
      </c>
      <c r="AU112" s="4" t="str">
        <f>IFERROR(10^(VespreB[[#This Row],[LAT]]/10),"")</f>
        <v/>
      </c>
      <c r="AW112" s="4">
        <f>Resultats!C$22</f>
        <v>30</v>
      </c>
      <c r="AX112" s="12">
        <f>Resultats!E$22</f>
        <v>3</v>
      </c>
      <c r="AY112" s="3">
        <v>0</v>
      </c>
      <c r="AZ112" s="4">
        <v>47</v>
      </c>
      <c r="BA112" s="4" t="str">
        <f>CONCATENATE(NitB[[#This Row],[Dia]],NitB[[#This Row],[Mes]],NitB[[#This Row],[Hora]],NitB[[#This Row],[Min]])</f>
        <v>303047</v>
      </c>
      <c r="BB112" s="4" t="str">
        <f>CONCATENATE(TEXT(NitB[[#This Row],[Hora]],"00"),":",TEXT(NitB[[#This Row],[Min]],"00"))</f>
        <v>00:47</v>
      </c>
      <c r="BC112" s="12" t="str">
        <f>IFERROR(VLOOKUP(NitB[[#This Row],[CONCATENA]],Dades[[#All],[Columna1]:[LAT]],3,FALSE),"")</f>
        <v/>
      </c>
      <c r="BD112" s="12" t="str">
        <f>IFERROR(10^(NitB[[#This Row],[LAT]]/10),"")</f>
        <v/>
      </c>
      <c r="BF112" s="1">
        <f>Resultats!C$37</f>
        <v>30</v>
      </c>
      <c r="BG112" s="1">
        <f>Resultats!E$37</f>
        <v>3</v>
      </c>
      <c r="BH112" s="1">
        <v>8</v>
      </c>
      <c r="BI112" s="1">
        <v>47</v>
      </c>
      <c r="BJ112" s="1" t="str">
        <f>CONCATENATE(DiaC[[#This Row],[Dia]],DiaC[[#This Row],[Mes]],DiaC[[#This Row],[Hora]],DiaC[[#This Row],[Min]])</f>
        <v>303847</v>
      </c>
      <c r="BK112" s="1" t="str">
        <f>CONCATENATE(TEXT(DiaC[[#This Row],[Hora]],"00"),":",TEXT(DiaC[[#This Row],[Min]],"00"))</f>
        <v>08:47</v>
      </c>
      <c r="BL112" s="1" t="str">
        <f>IFERROR(VLOOKUP(DiaC[[#This Row],[CONCATENA]],Dades[[#All],[Columna1]:[LAT]],3,FALSE),"")</f>
        <v/>
      </c>
      <c r="BM112" s="1" t="str">
        <f>IFERROR(10^(DiaC[[#This Row],[LAT]]/10),"")</f>
        <v/>
      </c>
      <c r="BO112" s="2">
        <f>Resultats!C$37</f>
        <v>30</v>
      </c>
      <c r="BP112" s="2">
        <f>Resultats!E$37</f>
        <v>3</v>
      </c>
      <c r="BQ112" s="2">
        <v>22</v>
      </c>
      <c r="BR112" s="2">
        <v>47</v>
      </c>
      <c r="BS112" s="2" t="str">
        <f>CONCATENATE(VespreC[[#This Row],[Dia]],VespreC[[#This Row],[Mes]],VespreC[[#This Row],[Hora]],VespreC[[#This Row],[Min]])</f>
        <v>3032247</v>
      </c>
      <c r="BT112" s="2" t="str">
        <f>CONCATENATE(TEXT(VespreC[[#This Row],[Hora]],"00"),":",TEXT(VespreC[[#This Row],[Min]],"00"))</f>
        <v>22:47</v>
      </c>
      <c r="BU112" s="2" t="str">
        <f>IFERROR(VLOOKUP(VespreC[[#This Row],[CONCATENA]],Dades[[#All],[Columna1]:[LAT]],3,FALSE),"")</f>
        <v/>
      </c>
      <c r="BV112" s="4" t="str">
        <f>IFERROR(10^(VespreC[[#This Row],[LAT]]/10),"")</f>
        <v/>
      </c>
      <c r="BX112" s="4">
        <f>Resultats!C$37</f>
        <v>30</v>
      </c>
      <c r="BY112" s="12">
        <f>Resultats!E$37</f>
        <v>3</v>
      </c>
      <c r="BZ112" s="3">
        <v>0</v>
      </c>
      <c r="CA112" s="4">
        <v>47</v>
      </c>
      <c r="CB112" s="4" t="str">
        <f>CONCATENATE(NitC[[#This Row],[Dia]],NitC[[#This Row],[Mes]],NitC[[#This Row],[Hora]],NitC[[#This Row],[Min]])</f>
        <v>303047</v>
      </c>
      <c r="CC112" s="4" t="str">
        <f>CONCATENATE(TEXT(NitC[[#This Row],[Hora]],"00"),":",TEXT(NitC[[#This Row],[Min]],"00"))</f>
        <v>00:47</v>
      </c>
      <c r="CD112" s="12" t="str">
        <f>IFERROR(VLOOKUP(NitC[[#This Row],[CONCATENA]],Dades[[#All],[Columna1]:[LAT]],3,FALSE),"")</f>
        <v/>
      </c>
      <c r="CE112" s="12" t="str">
        <f>IFERROR(10^(NitC[[#This Row],[LAT]]/10),"")</f>
        <v/>
      </c>
    </row>
    <row r="113" spans="4:83" x14ac:dyDescent="0.35">
      <c r="D113" s="1">
        <f>Resultats!C$7</f>
        <v>30</v>
      </c>
      <c r="E113" s="1">
        <f>Resultats!E$7</f>
        <v>3</v>
      </c>
      <c r="F113" s="1">
        <v>8</v>
      </c>
      <c r="G113" s="1">
        <v>48</v>
      </c>
      <c r="H113" s="1" t="str">
        <f>CONCATENATE(DiaA[[#This Row],[Dia]],DiaA[[#This Row],[Mes]],DiaA[[#This Row],[Hora]],DiaA[[#This Row],[Min]])</f>
        <v>303848</v>
      </c>
      <c r="I113" s="1" t="str">
        <f>CONCATENATE(TEXT(DiaA[[#This Row],[Hora]],"00"),":",TEXT(DiaA[[#This Row],[Min]],"00"))</f>
        <v>08:48</v>
      </c>
      <c r="J113" s="1" t="str">
        <f>IFERROR(VLOOKUP(DiaA[[#This Row],[CONCATENA]],Dades[[#All],[Columna1]:[LAT]],3,FALSE),"")</f>
        <v/>
      </c>
      <c r="K113" s="1" t="str">
        <f>IFERROR(10^(DiaA[[#This Row],[LAT]]/10),"")</f>
        <v/>
      </c>
      <c r="M113" s="2">
        <f>Resultats!C$7</f>
        <v>30</v>
      </c>
      <c r="N113" s="2">
        <f>Resultats!E$7</f>
        <v>3</v>
      </c>
      <c r="O113" s="2">
        <v>22</v>
      </c>
      <c r="P113" s="2">
        <v>48</v>
      </c>
      <c r="Q113" s="2" t="str">
        <f>CONCATENATE(VespreA[[#This Row],[Dia]],VespreA[[#This Row],[Mes]],VespreA[[#This Row],[Hora]],VespreA[[#This Row],[Min]])</f>
        <v>3032248</v>
      </c>
      <c r="R113" s="2" t="str">
        <f>CONCATENATE(TEXT(VespreA[[#This Row],[Hora]],"00"),":",TEXT(VespreA[[#This Row],[Min]],"00"))</f>
        <v>22:48</v>
      </c>
      <c r="S113" s="2" t="str">
        <f>IFERROR(VLOOKUP(VespreA[[#This Row],[CONCATENA]],Dades[[#All],[Columna1]:[LAT]],3,FALSE),"")</f>
        <v/>
      </c>
      <c r="T113" s="4" t="str">
        <f>IFERROR(10^(VespreA[[#This Row],[LAT]]/10),"")</f>
        <v/>
      </c>
      <c r="V113" s="4">
        <f>Resultats!C$7</f>
        <v>30</v>
      </c>
      <c r="W113" s="12">
        <f>Resultats!E$7</f>
        <v>3</v>
      </c>
      <c r="X113" s="3">
        <v>0</v>
      </c>
      <c r="Y113" s="4">
        <v>48</v>
      </c>
      <c r="Z113" s="4" t="str">
        <f>CONCATENATE(NitA[[#This Row],[Dia]],NitA[[#This Row],[Mes]],NitA[[#This Row],[Hora]],NitA[[#This Row],[Min]])</f>
        <v>303048</v>
      </c>
      <c r="AA113" s="4" t="str">
        <f>CONCATENATE(TEXT(NitA[[#This Row],[Hora]],"00"),":",TEXT(NitA[[#This Row],[Min]],"00"))</f>
        <v>00:48</v>
      </c>
      <c r="AB113" s="12" t="str">
        <f>IFERROR(VLOOKUP(NitA[[#This Row],[CONCATENA]],Dades[[#All],[Columna1]:[LAT]],3,FALSE),"")</f>
        <v/>
      </c>
      <c r="AC113" s="12" t="str">
        <f>IFERROR(10^(NitA[[#This Row],[LAT]]/10),"")</f>
        <v/>
      </c>
      <c r="AE113" s="1">
        <f>Resultats!C$22</f>
        <v>30</v>
      </c>
      <c r="AF113" s="1">
        <f>Resultats!E$22</f>
        <v>3</v>
      </c>
      <c r="AG113" s="1">
        <v>8</v>
      </c>
      <c r="AH113" s="1">
        <v>48</v>
      </c>
      <c r="AI113" s="1" t="str">
        <f>CONCATENATE(DiaB[[#This Row],[Dia]],DiaB[[#This Row],[Mes]],DiaB[[#This Row],[Hora]],DiaB[[#This Row],[Min]])</f>
        <v>303848</v>
      </c>
      <c r="AJ113" s="1" t="str">
        <f>CONCATENATE(TEXT(DiaB[[#This Row],[Hora]],"00"),":",TEXT(DiaB[[#This Row],[Min]],"00"))</f>
        <v>08:48</v>
      </c>
      <c r="AK113" s="1" t="str">
        <f>IFERROR(VLOOKUP(DiaB[[#This Row],[CONCATENA]],Dades[[#All],[Columna1]:[LAT]],3,FALSE),"")</f>
        <v/>
      </c>
      <c r="AL113" s="1" t="str">
        <f>IFERROR(10^(DiaB[[#This Row],[LAT]]/10),"")</f>
        <v/>
      </c>
      <c r="AN113" s="2">
        <f>Resultats!C$22</f>
        <v>30</v>
      </c>
      <c r="AO113" s="2">
        <f>Resultats!E$22</f>
        <v>3</v>
      </c>
      <c r="AP113" s="2">
        <v>22</v>
      </c>
      <c r="AQ113" s="2">
        <v>48</v>
      </c>
      <c r="AR113" s="2" t="str">
        <f>CONCATENATE(VespreB[[#This Row],[Dia]],VespreB[[#This Row],[Mes]],VespreB[[#This Row],[Hora]],VespreB[[#This Row],[Min]])</f>
        <v>3032248</v>
      </c>
      <c r="AS113" s="2" t="str">
        <f>CONCATENATE(TEXT(VespreB[[#This Row],[Hora]],"00"),":",TEXT(VespreB[[#This Row],[Min]],"00"))</f>
        <v>22:48</v>
      </c>
      <c r="AT113" s="2" t="str">
        <f>IFERROR(VLOOKUP(VespreB[[#This Row],[CONCATENA]],Dades[[#All],[Columna1]:[LAT]],3,FALSE),"")</f>
        <v/>
      </c>
      <c r="AU113" s="4" t="str">
        <f>IFERROR(10^(VespreB[[#This Row],[LAT]]/10),"")</f>
        <v/>
      </c>
      <c r="AW113" s="4">
        <f>Resultats!C$22</f>
        <v>30</v>
      </c>
      <c r="AX113" s="12">
        <f>Resultats!E$22</f>
        <v>3</v>
      </c>
      <c r="AY113" s="3">
        <v>0</v>
      </c>
      <c r="AZ113" s="4">
        <v>48</v>
      </c>
      <c r="BA113" s="4" t="str">
        <f>CONCATENATE(NitB[[#This Row],[Dia]],NitB[[#This Row],[Mes]],NitB[[#This Row],[Hora]],NitB[[#This Row],[Min]])</f>
        <v>303048</v>
      </c>
      <c r="BB113" s="4" t="str">
        <f>CONCATENATE(TEXT(NitB[[#This Row],[Hora]],"00"),":",TEXT(NitB[[#This Row],[Min]],"00"))</f>
        <v>00:48</v>
      </c>
      <c r="BC113" s="12" t="str">
        <f>IFERROR(VLOOKUP(NitB[[#This Row],[CONCATENA]],Dades[[#All],[Columna1]:[LAT]],3,FALSE),"")</f>
        <v/>
      </c>
      <c r="BD113" s="12" t="str">
        <f>IFERROR(10^(NitB[[#This Row],[LAT]]/10),"")</f>
        <v/>
      </c>
      <c r="BF113" s="1">
        <f>Resultats!C$37</f>
        <v>30</v>
      </c>
      <c r="BG113" s="1">
        <f>Resultats!E$37</f>
        <v>3</v>
      </c>
      <c r="BH113" s="1">
        <v>8</v>
      </c>
      <c r="BI113" s="1">
        <v>48</v>
      </c>
      <c r="BJ113" s="1" t="str">
        <f>CONCATENATE(DiaC[[#This Row],[Dia]],DiaC[[#This Row],[Mes]],DiaC[[#This Row],[Hora]],DiaC[[#This Row],[Min]])</f>
        <v>303848</v>
      </c>
      <c r="BK113" s="1" t="str">
        <f>CONCATENATE(TEXT(DiaC[[#This Row],[Hora]],"00"),":",TEXT(DiaC[[#This Row],[Min]],"00"))</f>
        <v>08:48</v>
      </c>
      <c r="BL113" s="1" t="str">
        <f>IFERROR(VLOOKUP(DiaC[[#This Row],[CONCATENA]],Dades[[#All],[Columna1]:[LAT]],3,FALSE),"")</f>
        <v/>
      </c>
      <c r="BM113" s="1" t="str">
        <f>IFERROR(10^(DiaC[[#This Row],[LAT]]/10),"")</f>
        <v/>
      </c>
      <c r="BO113" s="2">
        <f>Resultats!C$37</f>
        <v>30</v>
      </c>
      <c r="BP113" s="2">
        <f>Resultats!E$37</f>
        <v>3</v>
      </c>
      <c r="BQ113" s="2">
        <v>22</v>
      </c>
      <c r="BR113" s="2">
        <v>48</v>
      </c>
      <c r="BS113" s="2" t="str">
        <f>CONCATENATE(VespreC[[#This Row],[Dia]],VespreC[[#This Row],[Mes]],VespreC[[#This Row],[Hora]],VespreC[[#This Row],[Min]])</f>
        <v>3032248</v>
      </c>
      <c r="BT113" s="2" t="str">
        <f>CONCATENATE(TEXT(VespreC[[#This Row],[Hora]],"00"),":",TEXT(VespreC[[#This Row],[Min]],"00"))</f>
        <v>22:48</v>
      </c>
      <c r="BU113" s="2" t="str">
        <f>IFERROR(VLOOKUP(VespreC[[#This Row],[CONCATENA]],Dades[[#All],[Columna1]:[LAT]],3,FALSE),"")</f>
        <v/>
      </c>
      <c r="BV113" s="4" t="str">
        <f>IFERROR(10^(VespreC[[#This Row],[LAT]]/10),"")</f>
        <v/>
      </c>
      <c r="BX113" s="4">
        <f>Resultats!C$37</f>
        <v>30</v>
      </c>
      <c r="BY113" s="12">
        <f>Resultats!E$37</f>
        <v>3</v>
      </c>
      <c r="BZ113" s="3">
        <v>0</v>
      </c>
      <c r="CA113" s="4">
        <v>48</v>
      </c>
      <c r="CB113" s="4" t="str">
        <f>CONCATENATE(NitC[[#This Row],[Dia]],NitC[[#This Row],[Mes]],NitC[[#This Row],[Hora]],NitC[[#This Row],[Min]])</f>
        <v>303048</v>
      </c>
      <c r="CC113" s="4" t="str">
        <f>CONCATENATE(TEXT(NitC[[#This Row],[Hora]],"00"),":",TEXT(NitC[[#This Row],[Min]],"00"))</f>
        <v>00:48</v>
      </c>
      <c r="CD113" s="12" t="str">
        <f>IFERROR(VLOOKUP(NitC[[#This Row],[CONCATENA]],Dades[[#All],[Columna1]:[LAT]],3,FALSE),"")</f>
        <v/>
      </c>
      <c r="CE113" s="12" t="str">
        <f>IFERROR(10^(NitC[[#This Row],[LAT]]/10),"")</f>
        <v/>
      </c>
    </row>
    <row r="114" spans="4:83" x14ac:dyDescent="0.35">
      <c r="D114" s="1">
        <f>Resultats!C$7</f>
        <v>30</v>
      </c>
      <c r="E114" s="1">
        <f>Resultats!E$7</f>
        <v>3</v>
      </c>
      <c r="F114" s="1">
        <v>8</v>
      </c>
      <c r="G114" s="1">
        <v>49</v>
      </c>
      <c r="H114" s="1" t="str">
        <f>CONCATENATE(DiaA[[#This Row],[Dia]],DiaA[[#This Row],[Mes]],DiaA[[#This Row],[Hora]],DiaA[[#This Row],[Min]])</f>
        <v>303849</v>
      </c>
      <c r="I114" s="1" t="str">
        <f>CONCATENATE(TEXT(DiaA[[#This Row],[Hora]],"00"),":",TEXT(DiaA[[#This Row],[Min]],"00"))</f>
        <v>08:49</v>
      </c>
      <c r="J114" s="1" t="str">
        <f>IFERROR(VLOOKUP(DiaA[[#This Row],[CONCATENA]],Dades[[#All],[Columna1]:[LAT]],3,FALSE),"")</f>
        <v/>
      </c>
      <c r="K114" s="1" t="str">
        <f>IFERROR(10^(DiaA[[#This Row],[LAT]]/10),"")</f>
        <v/>
      </c>
      <c r="M114" s="2">
        <f>Resultats!C$7</f>
        <v>30</v>
      </c>
      <c r="N114" s="2">
        <f>Resultats!E$7</f>
        <v>3</v>
      </c>
      <c r="O114" s="2">
        <v>22</v>
      </c>
      <c r="P114" s="2">
        <v>49</v>
      </c>
      <c r="Q114" s="2" t="str">
        <f>CONCATENATE(VespreA[[#This Row],[Dia]],VespreA[[#This Row],[Mes]],VespreA[[#This Row],[Hora]],VespreA[[#This Row],[Min]])</f>
        <v>3032249</v>
      </c>
      <c r="R114" s="2" t="str">
        <f>CONCATENATE(TEXT(VespreA[[#This Row],[Hora]],"00"),":",TEXT(VespreA[[#This Row],[Min]],"00"))</f>
        <v>22:49</v>
      </c>
      <c r="S114" s="2" t="str">
        <f>IFERROR(VLOOKUP(VespreA[[#This Row],[CONCATENA]],Dades[[#All],[Columna1]:[LAT]],3,FALSE),"")</f>
        <v/>
      </c>
      <c r="T114" s="4" t="str">
        <f>IFERROR(10^(VespreA[[#This Row],[LAT]]/10),"")</f>
        <v/>
      </c>
      <c r="V114" s="4">
        <f>Resultats!C$7</f>
        <v>30</v>
      </c>
      <c r="W114" s="12">
        <f>Resultats!E$7</f>
        <v>3</v>
      </c>
      <c r="X114" s="3">
        <v>0</v>
      </c>
      <c r="Y114" s="4">
        <v>49</v>
      </c>
      <c r="Z114" s="4" t="str">
        <f>CONCATENATE(NitA[[#This Row],[Dia]],NitA[[#This Row],[Mes]],NitA[[#This Row],[Hora]],NitA[[#This Row],[Min]])</f>
        <v>303049</v>
      </c>
      <c r="AA114" s="4" t="str">
        <f>CONCATENATE(TEXT(NitA[[#This Row],[Hora]],"00"),":",TEXT(NitA[[#This Row],[Min]],"00"))</f>
        <v>00:49</v>
      </c>
      <c r="AB114" s="12" t="str">
        <f>IFERROR(VLOOKUP(NitA[[#This Row],[CONCATENA]],Dades[[#All],[Columna1]:[LAT]],3,FALSE),"")</f>
        <v/>
      </c>
      <c r="AC114" s="12" t="str">
        <f>IFERROR(10^(NitA[[#This Row],[LAT]]/10),"")</f>
        <v/>
      </c>
      <c r="AE114" s="1">
        <f>Resultats!C$22</f>
        <v>30</v>
      </c>
      <c r="AF114" s="1">
        <f>Resultats!E$22</f>
        <v>3</v>
      </c>
      <c r="AG114" s="1">
        <v>8</v>
      </c>
      <c r="AH114" s="1">
        <v>49</v>
      </c>
      <c r="AI114" s="1" t="str">
        <f>CONCATENATE(DiaB[[#This Row],[Dia]],DiaB[[#This Row],[Mes]],DiaB[[#This Row],[Hora]],DiaB[[#This Row],[Min]])</f>
        <v>303849</v>
      </c>
      <c r="AJ114" s="1" t="str">
        <f>CONCATENATE(TEXT(DiaB[[#This Row],[Hora]],"00"),":",TEXT(DiaB[[#This Row],[Min]],"00"))</f>
        <v>08:49</v>
      </c>
      <c r="AK114" s="1" t="str">
        <f>IFERROR(VLOOKUP(DiaB[[#This Row],[CONCATENA]],Dades[[#All],[Columna1]:[LAT]],3,FALSE),"")</f>
        <v/>
      </c>
      <c r="AL114" s="1" t="str">
        <f>IFERROR(10^(DiaB[[#This Row],[LAT]]/10),"")</f>
        <v/>
      </c>
      <c r="AN114" s="2">
        <f>Resultats!C$22</f>
        <v>30</v>
      </c>
      <c r="AO114" s="2">
        <f>Resultats!E$22</f>
        <v>3</v>
      </c>
      <c r="AP114" s="2">
        <v>22</v>
      </c>
      <c r="AQ114" s="2">
        <v>49</v>
      </c>
      <c r="AR114" s="2" t="str">
        <f>CONCATENATE(VespreB[[#This Row],[Dia]],VespreB[[#This Row],[Mes]],VespreB[[#This Row],[Hora]],VespreB[[#This Row],[Min]])</f>
        <v>3032249</v>
      </c>
      <c r="AS114" s="2" t="str">
        <f>CONCATENATE(TEXT(VespreB[[#This Row],[Hora]],"00"),":",TEXT(VespreB[[#This Row],[Min]],"00"))</f>
        <v>22:49</v>
      </c>
      <c r="AT114" s="2" t="str">
        <f>IFERROR(VLOOKUP(VespreB[[#This Row],[CONCATENA]],Dades[[#All],[Columna1]:[LAT]],3,FALSE),"")</f>
        <v/>
      </c>
      <c r="AU114" s="4" t="str">
        <f>IFERROR(10^(VespreB[[#This Row],[LAT]]/10),"")</f>
        <v/>
      </c>
      <c r="AW114" s="4">
        <f>Resultats!C$22</f>
        <v>30</v>
      </c>
      <c r="AX114" s="12">
        <f>Resultats!E$22</f>
        <v>3</v>
      </c>
      <c r="AY114" s="3">
        <v>0</v>
      </c>
      <c r="AZ114" s="4">
        <v>49</v>
      </c>
      <c r="BA114" s="4" t="str">
        <f>CONCATENATE(NitB[[#This Row],[Dia]],NitB[[#This Row],[Mes]],NitB[[#This Row],[Hora]],NitB[[#This Row],[Min]])</f>
        <v>303049</v>
      </c>
      <c r="BB114" s="4" t="str">
        <f>CONCATENATE(TEXT(NitB[[#This Row],[Hora]],"00"),":",TEXT(NitB[[#This Row],[Min]],"00"))</f>
        <v>00:49</v>
      </c>
      <c r="BC114" s="12" t="str">
        <f>IFERROR(VLOOKUP(NitB[[#This Row],[CONCATENA]],Dades[[#All],[Columna1]:[LAT]],3,FALSE),"")</f>
        <v/>
      </c>
      <c r="BD114" s="12" t="str">
        <f>IFERROR(10^(NitB[[#This Row],[LAT]]/10),"")</f>
        <v/>
      </c>
      <c r="BF114" s="1">
        <f>Resultats!C$37</f>
        <v>30</v>
      </c>
      <c r="BG114" s="1">
        <f>Resultats!E$37</f>
        <v>3</v>
      </c>
      <c r="BH114" s="1">
        <v>8</v>
      </c>
      <c r="BI114" s="1">
        <v>49</v>
      </c>
      <c r="BJ114" s="1" t="str">
        <f>CONCATENATE(DiaC[[#This Row],[Dia]],DiaC[[#This Row],[Mes]],DiaC[[#This Row],[Hora]],DiaC[[#This Row],[Min]])</f>
        <v>303849</v>
      </c>
      <c r="BK114" s="1" t="str">
        <f>CONCATENATE(TEXT(DiaC[[#This Row],[Hora]],"00"),":",TEXT(DiaC[[#This Row],[Min]],"00"))</f>
        <v>08:49</v>
      </c>
      <c r="BL114" s="1" t="str">
        <f>IFERROR(VLOOKUP(DiaC[[#This Row],[CONCATENA]],Dades[[#All],[Columna1]:[LAT]],3,FALSE),"")</f>
        <v/>
      </c>
      <c r="BM114" s="1" t="str">
        <f>IFERROR(10^(DiaC[[#This Row],[LAT]]/10),"")</f>
        <v/>
      </c>
      <c r="BO114" s="2">
        <f>Resultats!C$37</f>
        <v>30</v>
      </c>
      <c r="BP114" s="2">
        <f>Resultats!E$37</f>
        <v>3</v>
      </c>
      <c r="BQ114" s="2">
        <v>22</v>
      </c>
      <c r="BR114" s="2">
        <v>49</v>
      </c>
      <c r="BS114" s="2" t="str">
        <f>CONCATENATE(VespreC[[#This Row],[Dia]],VespreC[[#This Row],[Mes]],VespreC[[#This Row],[Hora]],VespreC[[#This Row],[Min]])</f>
        <v>3032249</v>
      </c>
      <c r="BT114" s="2" t="str">
        <f>CONCATENATE(TEXT(VespreC[[#This Row],[Hora]],"00"),":",TEXT(VespreC[[#This Row],[Min]],"00"))</f>
        <v>22:49</v>
      </c>
      <c r="BU114" s="2" t="str">
        <f>IFERROR(VLOOKUP(VespreC[[#This Row],[CONCATENA]],Dades[[#All],[Columna1]:[LAT]],3,FALSE),"")</f>
        <v/>
      </c>
      <c r="BV114" s="4" t="str">
        <f>IFERROR(10^(VespreC[[#This Row],[LAT]]/10),"")</f>
        <v/>
      </c>
      <c r="BX114" s="4">
        <f>Resultats!C$37</f>
        <v>30</v>
      </c>
      <c r="BY114" s="12">
        <f>Resultats!E$37</f>
        <v>3</v>
      </c>
      <c r="BZ114" s="3">
        <v>0</v>
      </c>
      <c r="CA114" s="4">
        <v>49</v>
      </c>
      <c r="CB114" s="4" t="str">
        <f>CONCATENATE(NitC[[#This Row],[Dia]],NitC[[#This Row],[Mes]],NitC[[#This Row],[Hora]],NitC[[#This Row],[Min]])</f>
        <v>303049</v>
      </c>
      <c r="CC114" s="4" t="str">
        <f>CONCATENATE(TEXT(NitC[[#This Row],[Hora]],"00"),":",TEXT(NitC[[#This Row],[Min]],"00"))</f>
        <v>00:49</v>
      </c>
      <c r="CD114" s="12" t="str">
        <f>IFERROR(VLOOKUP(NitC[[#This Row],[CONCATENA]],Dades[[#All],[Columna1]:[LAT]],3,FALSE),"")</f>
        <v/>
      </c>
      <c r="CE114" s="12" t="str">
        <f>IFERROR(10^(NitC[[#This Row],[LAT]]/10),"")</f>
        <v/>
      </c>
    </row>
    <row r="115" spans="4:83" x14ac:dyDescent="0.35">
      <c r="D115" s="1">
        <f>Resultats!C$7</f>
        <v>30</v>
      </c>
      <c r="E115" s="1">
        <f>Resultats!E$7</f>
        <v>3</v>
      </c>
      <c r="F115" s="1">
        <v>8</v>
      </c>
      <c r="G115" s="1">
        <v>50</v>
      </c>
      <c r="H115" s="1" t="str">
        <f>CONCATENATE(DiaA[[#This Row],[Dia]],DiaA[[#This Row],[Mes]],DiaA[[#This Row],[Hora]],DiaA[[#This Row],[Min]])</f>
        <v>303850</v>
      </c>
      <c r="I115" s="1" t="str">
        <f>CONCATENATE(TEXT(DiaA[[#This Row],[Hora]],"00"),":",TEXT(DiaA[[#This Row],[Min]],"00"))</f>
        <v>08:50</v>
      </c>
      <c r="J115" s="1" t="str">
        <f>IFERROR(VLOOKUP(DiaA[[#This Row],[CONCATENA]],Dades[[#All],[Columna1]:[LAT]],3,FALSE),"")</f>
        <v/>
      </c>
      <c r="K115" s="1" t="str">
        <f>IFERROR(10^(DiaA[[#This Row],[LAT]]/10),"")</f>
        <v/>
      </c>
      <c r="M115" s="2">
        <f>Resultats!C$7</f>
        <v>30</v>
      </c>
      <c r="N115" s="2">
        <f>Resultats!E$7</f>
        <v>3</v>
      </c>
      <c r="O115" s="2">
        <v>22</v>
      </c>
      <c r="P115" s="2">
        <v>50</v>
      </c>
      <c r="Q115" s="2" t="str">
        <f>CONCATENATE(VespreA[[#This Row],[Dia]],VespreA[[#This Row],[Mes]],VespreA[[#This Row],[Hora]],VespreA[[#This Row],[Min]])</f>
        <v>3032250</v>
      </c>
      <c r="R115" s="2" t="str">
        <f>CONCATENATE(TEXT(VespreA[[#This Row],[Hora]],"00"),":",TEXT(VespreA[[#This Row],[Min]],"00"))</f>
        <v>22:50</v>
      </c>
      <c r="S115" s="2" t="str">
        <f>IFERROR(VLOOKUP(VespreA[[#This Row],[CONCATENA]],Dades[[#All],[Columna1]:[LAT]],3,FALSE),"")</f>
        <v/>
      </c>
      <c r="T115" s="4" t="str">
        <f>IFERROR(10^(VespreA[[#This Row],[LAT]]/10),"")</f>
        <v/>
      </c>
      <c r="V115" s="4">
        <f>Resultats!C$7</f>
        <v>30</v>
      </c>
      <c r="W115" s="12">
        <f>Resultats!E$7</f>
        <v>3</v>
      </c>
      <c r="X115" s="3">
        <v>0</v>
      </c>
      <c r="Y115" s="4">
        <v>50</v>
      </c>
      <c r="Z115" s="4" t="str">
        <f>CONCATENATE(NitA[[#This Row],[Dia]],NitA[[#This Row],[Mes]],NitA[[#This Row],[Hora]],NitA[[#This Row],[Min]])</f>
        <v>303050</v>
      </c>
      <c r="AA115" s="4" t="str">
        <f>CONCATENATE(TEXT(NitA[[#This Row],[Hora]],"00"),":",TEXT(NitA[[#This Row],[Min]],"00"))</f>
        <v>00:50</v>
      </c>
      <c r="AB115" s="12" t="str">
        <f>IFERROR(VLOOKUP(NitA[[#This Row],[CONCATENA]],Dades[[#All],[Columna1]:[LAT]],3,FALSE),"")</f>
        <v/>
      </c>
      <c r="AC115" s="12" t="str">
        <f>IFERROR(10^(NitA[[#This Row],[LAT]]/10),"")</f>
        <v/>
      </c>
      <c r="AE115" s="1">
        <f>Resultats!C$22</f>
        <v>30</v>
      </c>
      <c r="AF115" s="1">
        <f>Resultats!E$22</f>
        <v>3</v>
      </c>
      <c r="AG115" s="1">
        <v>8</v>
      </c>
      <c r="AH115" s="1">
        <v>50</v>
      </c>
      <c r="AI115" s="1" t="str">
        <f>CONCATENATE(DiaB[[#This Row],[Dia]],DiaB[[#This Row],[Mes]],DiaB[[#This Row],[Hora]],DiaB[[#This Row],[Min]])</f>
        <v>303850</v>
      </c>
      <c r="AJ115" s="1" t="str">
        <f>CONCATENATE(TEXT(DiaB[[#This Row],[Hora]],"00"),":",TEXT(DiaB[[#This Row],[Min]],"00"))</f>
        <v>08:50</v>
      </c>
      <c r="AK115" s="1" t="str">
        <f>IFERROR(VLOOKUP(DiaB[[#This Row],[CONCATENA]],Dades[[#All],[Columna1]:[LAT]],3,FALSE),"")</f>
        <v/>
      </c>
      <c r="AL115" s="1" t="str">
        <f>IFERROR(10^(DiaB[[#This Row],[LAT]]/10),"")</f>
        <v/>
      </c>
      <c r="AN115" s="2">
        <f>Resultats!C$22</f>
        <v>30</v>
      </c>
      <c r="AO115" s="2">
        <f>Resultats!E$22</f>
        <v>3</v>
      </c>
      <c r="AP115" s="2">
        <v>22</v>
      </c>
      <c r="AQ115" s="2">
        <v>50</v>
      </c>
      <c r="AR115" s="2" t="str">
        <f>CONCATENATE(VespreB[[#This Row],[Dia]],VespreB[[#This Row],[Mes]],VespreB[[#This Row],[Hora]],VespreB[[#This Row],[Min]])</f>
        <v>3032250</v>
      </c>
      <c r="AS115" s="2" t="str">
        <f>CONCATENATE(TEXT(VespreB[[#This Row],[Hora]],"00"),":",TEXT(VespreB[[#This Row],[Min]],"00"))</f>
        <v>22:50</v>
      </c>
      <c r="AT115" s="2" t="str">
        <f>IFERROR(VLOOKUP(VespreB[[#This Row],[CONCATENA]],Dades[[#All],[Columna1]:[LAT]],3,FALSE),"")</f>
        <v/>
      </c>
      <c r="AU115" s="4" t="str">
        <f>IFERROR(10^(VespreB[[#This Row],[LAT]]/10),"")</f>
        <v/>
      </c>
      <c r="AW115" s="4">
        <f>Resultats!C$22</f>
        <v>30</v>
      </c>
      <c r="AX115" s="12">
        <f>Resultats!E$22</f>
        <v>3</v>
      </c>
      <c r="AY115" s="3">
        <v>0</v>
      </c>
      <c r="AZ115" s="4">
        <v>50</v>
      </c>
      <c r="BA115" s="4" t="str">
        <f>CONCATENATE(NitB[[#This Row],[Dia]],NitB[[#This Row],[Mes]],NitB[[#This Row],[Hora]],NitB[[#This Row],[Min]])</f>
        <v>303050</v>
      </c>
      <c r="BB115" s="4" t="str">
        <f>CONCATENATE(TEXT(NitB[[#This Row],[Hora]],"00"),":",TEXT(NitB[[#This Row],[Min]],"00"))</f>
        <v>00:50</v>
      </c>
      <c r="BC115" s="12" t="str">
        <f>IFERROR(VLOOKUP(NitB[[#This Row],[CONCATENA]],Dades[[#All],[Columna1]:[LAT]],3,FALSE),"")</f>
        <v/>
      </c>
      <c r="BD115" s="12" t="str">
        <f>IFERROR(10^(NitB[[#This Row],[LAT]]/10),"")</f>
        <v/>
      </c>
      <c r="BF115" s="1">
        <f>Resultats!C$37</f>
        <v>30</v>
      </c>
      <c r="BG115" s="1">
        <f>Resultats!E$37</f>
        <v>3</v>
      </c>
      <c r="BH115" s="1">
        <v>8</v>
      </c>
      <c r="BI115" s="1">
        <v>50</v>
      </c>
      <c r="BJ115" s="1" t="str">
        <f>CONCATENATE(DiaC[[#This Row],[Dia]],DiaC[[#This Row],[Mes]],DiaC[[#This Row],[Hora]],DiaC[[#This Row],[Min]])</f>
        <v>303850</v>
      </c>
      <c r="BK115" s="1" t="str">
        <f>CONCATENATE(TEXT(DiaC[[#This Row],[Hora]],"00"),":",TEXT(DiaC[[#This Row],[Min]],"00"))</f>
        <v>08:50</v>
      </c>
      <c r="BL115" s="1" t="str">
        <f>IFERROR(VLOOKUP(DiaC[[#This Row],[CONCATENA]],Dades[[#All],[Columna1]:[LAT]],3,FALSE),"")</f>
        <v/>
      </c>
      <c r="BM115" s="1" t="str">
        <f>IFERROR(10^(DiaC[[#This Row],[LAT]]/10),"")</f>
        <v/>
      </c>
      <c r="BO115" s="2">
        <f>Resultats!C$37</f>
        <v>30</v>
      </c>
      <c r="BP115" s="2">
        <f>Resultats!E$37</f>
        <v>3</v>
      </c>
      <c r="BQ115" s="2">
        <v>22</v>
      </c>
      <c r="BR115" s="2">
        <v>50</v>
      </c>
      <c r="BS115" s="2" t="str">
        <f>CONCATENATE(VespreC[[#This Row],[Dia]],VespreC[[#This Row],[Mes]],VespreC[[#This Row],[Hora]],VespreC[[#This Row],[Min]])</f>
        <v>3032250</v>
      </c>
      <c r="BT115" s="2" t="str">
        <f>CONCATENATE(TEXT(VespreC[[#This Row],[Hora]],"00"),":",TEXT(VespreC[[#This Row],[Min]],"00"))</f>
        <v>22:50</v>
      </c>
      <c r="BU115" s="2" t="str">
        <f>IFERROR(VLOOKUP(VespreC[[#This Row],[CONCATENA]],Dades[[#All],[Columna1]:[LAT]],3,FALSE),"")</f>
        <v/>
      </c>
      <c r="BV115" s="4" t="str">
        <f>IFERROR(10^(VespreC[[#This Row],[LAT]]/10),"")</f>
        <v/>
      </c>
      <c r="BX115" s="4">
        <f>Resultats!C$37</f>
        <v>30</v>
      </c>
      <c r="BY115" s="12">
        <f>Resultats!E$37</f>
        <v>3</v>
      </c>
      <c r="BZ115" s="3">
        <v>0</v>
      </c>
      <c r="CA115" s="4">
        <v>50</v>
      </c>
      <c r="CB115" s="4" t="str">
        <f>CONCATENATE(NitC[[#This Row],[Dia]],NitC[[#This Row],[Mes]],NitC[[#This Row],[Hora]],NitC[[#This Row],[Min]])</f>
        <v>303050</v>
      </c>
      <c r="CC115" s="4" t="str">
        <f>CONCATENATE(TEXT(NitC[[#This Row],[Hora]],"00"),":",TEXT(NitC[[#This Row],[Min]],"00"))</f>
        <v>00:50</v>
      </c>
      <c r="CD115" s="12" t="str">
        <f>IFERROR(VLOOKUP(NitC[[#This Row],[CONCATENA]],Dades[[#All],[Columna1]:[LAT]],3,FALSE),"")</f>
        <v/>
      </c>
      <c r="CE115" s="12" t="str">
        <f>IFERROR(10^(NitC[[#This Row],[LAT]]/10),"")</f>
        <v/>
      </c>
    </row>
    <row r="116" spans="4:83" x14ac:dyDescent="0.35">
      <c r="D116" s="1">
        <f>Resultats!C$7</f>
        <v>30</v>
      </c>
      <c r="E116" s="1">
        <f>Resultats!E$7</f>
        <v>3</v>
      </c>
      <c r="F116" s="1">
        <v>8</v>
      </c>
      <c r="G116" s="1">
        <v>51</v>
      </c>
      <c r="H116" s="1" t="str">
        <f>CONCATENATE(DiaA[[#This Row],[Dia]],DiaA[[#This Row],[Mes]],DiaA[[#This Row],[Hora]],DiaA[[#This Row],[Min]])</f>
        <v>303851</v>
      </c>
      <c r="I116" s="1" t="str">
        <f>CONCATENATE(TEXT(DiaA[[#This Row],[Hora]],"00"),":",TEXT(DiaA[[#This Row],[Min]],"00"))</f>
        <v>08:51</v>
      </c>
      <c r="J116" s="1" t="str">
        <f>IFERROR(VLOOKUP(DiaA[[#This Row],[CONCATENA]],Dades[[#All],[Columna1]:[LAT]],3,FALSE),"")</f>
        <v/>
      </c>
      <c r="K116" s="1" t="str">
        <f>IFERROR(10^(DiaA[[#This Row],[LAT]]/10),"")</f>
        <v/>
      </c>
      <c r="M116" s="2">
        <f>Resultats!C$7</f>
        <v>30</v>
      </c>
      <c r="N116" s="2">
        <f>Resultats!E$7</f>
        <v>3</v>
      </c>
      <c r="O116" s="2">
        <v>22</v>
      </c>
      <c r="P116" s="2">
        <v>51</v>
      </c>
      <c r="Q116" s="2" t="str">
        <f>CONCATENATE(VespreA[[#This Row],[Dia]],VespreA[[#This Row],[Mes]],VespreA[[#This Row],[Hora]],VespreA[[#This Row],[Min]])</f>
        <v>3032251</v>
      </c>
      <c r="R116" s="2" t="str">
        <f>CONCATENATE(TEXT(VespreA[[#This Row],[Hora]],"00"),":",TEXT(VespreA[[#This Row],[Min]],"00"))</f>
        <v>22:51</v>
      </c>
      <c r="S116" s="2" t="str">
        <f>IFERROR(VLOOKUP(VespreA[[#This Row],[CONCATENA]],Dades[[#All],[Columna1]:[LAT]],3,FALSE),"")</f>
        <v/>
      </c>
      <c r="T116" s="4" t="str">
        <f>IFERROR(10^(VespreA[[#This Row],[LAT]]/10),"")</f>
        <v/>
      </c>
      <c r="V116" s="4">
        <f>Resultats!C$7</f>
        <v>30</v>
      </c>
      <c r="W116" s="12">
        <f>Resultats!E$7</f>
        <v>3</v>
      </c>
      <c r="X116" s="3">
        <v>0</v>
      </c>
      <c r="Y116" s="4">
        <v>51</v>
      </c>
      <c r="Z116" s="4" t="str">
        <f>CONCATENATE(NitA[[#This Row],[Dia]],NitA[[#This Row],[Mes]],NitA[[#This Row],[Hora]],NitA[[#This Row],[Min]])</f>
        <v>303051</v>
      </c>
      <c r="AA116" s="4" t="str">
        <f>CONCATENATE(TEXT(NitA[[#This Row],[Hora]],"00"),":",TEXT(NitA[[#This Row],[Min]],"00"))</f>
        <v>00:51</v>
      </c>
      <c r="AB116" s="12" t="str">
        <f>IFERROR(VLOOKUP(NitA[[#This Row],[CONCATENA]],Dades[[#All],[Columna1]:[LAT]],3,FALSE),"")</f>
        <v/>
      </c>
      <c r="AC116" s="12" t="str">
        <f>IFERROR(10^(NitA[[#This Row],[LAT]]/10),"")</f>
        <v/>
      </c>
      <c r="AE116" s="1">
        <f>Resultats!C$22</f>
        <v>30</v>
      </c>
      <c r="AF116" s="1">
        <f>Resultats!E$22</f>
        <v>3</v>
      </c>
      <c r="AG116" s="1">
        <v>8</v>
      </c>
      <c r="AH116" s="1">
        <v>51</v>
      </c>
      <c r="AI116" s="1" t="str">
        <f>CONCATENATE(DiaB[[#This Row],[Dia]],DiaB[[#This Row],[Mes]],DiaB[[#This Row],[Hora]],DiaB[[#This Row],[Min]])</f>
        <v>303851</v>
      </c>
      <c r="AJ116" s="1" t="str">
        <f>CONCATENATE(TEXT(DiaB[[#This Row],[Hora]],"00"),":",TEXT(DiaB[[#This Row],[Min]],"00"))</f>
        <v>08:51</v>
      </c>
      <c r="AK116" s="1" t="str">
        <f>IFERROR(VLOOKUP(DiaB[[#This Row],[CONCATENA]],Dades[[#All],[Columna1]:[LAT]],3,FALSE),"")</f>
        <v/>
      </c>
      <c r="AL116" s="1" t="str">
        <f>IFERROR(10^(DiaB[[#This Row],[LAT]]/10),"")</f>
        <v/>
      </c>
      <c r="AN116" s="2">
        <f>Resultats!C$22</f>
        <v>30</v>
      </c>
      <c r="AO116" s="2">
        <f>Resultats!E$22</f>
        <v>3</v>
      </c>
      <c r="AP116" s="2">
        <v>22</v>
      </c>
      <c r="AQ116" s="2">
        <v>51</v>
      </c>
      <c r="AR116" s="2" t="str">
        <f>CONCATENATE(VespreB[[#This Row],[Dia]],VespreB[[#This Row],[Mes]],VespreB[[#This Row],[Hora]],VespreB[[#This Row],[Min]])</f>
        <v>3032251</v>
      </c>
      <c r="AS116" s="2" t="str">
        <f>CONCATENATE(TEXT(VespreB[[#This Row],[Hora]],"00"),":",TEXT(VespreB[[#This Row],[Min]],"00"))</f>
        <v>22:51</v>
      </c>
      <c r="AT116" s="2" t="str">
        <f>IFERROR(VLOOKUP(VespreB[[#This Row],[CONCATENA]],Dades[[#All],[Columna1]:[LAT]],3,FALSE),"")</f>
        <v/>
      </c>
      <c r="AU116" s="4" t="str">
        <f>IFERROR(10^(VespreB[[#This Row],[LAT]]/10),"")</f>
        <v/>
      </c>
      <c r="AW116" s="4">
        <f>Resultats!C$22</f>
        <v>30</v>
      </c>
      <c r="AX116" s="12">
        <f>Resultats!E$22</f>
        <v>3</v>
      </c>
      <c r="AY116" s="3">
        <v>0</v>
      </c>
      <c r="AZ116" s="4">
        <v>51</v>
      </c>
      <c r="BA116" s="4" t="str">
        <f>CONCATENATE(NitB[[#This Row],[Dia]],NitB[[#This Row],[Mes]],NitB[[#This Row],[Hora]],NitB[[#This Row],[Min]])</f>
        <v>303051</v>
      </c>
      <c r="BB116" s="4" t="str">
        <f>CONCATENATE(TEXT(NitB[[#This Row],[Hora]],"00"),":",TEXT(NitB[[#This Row],[Min]],"00"))</f>
        <v>00:51</v>
      </c>
      <c r="BC116" s="12" t="str">
        <f>IFERROR(VLOOKUP(NitB[[#This Row],[CONCATENA]],Dades[[#All],[Columna1]:[LAT]],3,FALSE),"")</f>
        <v/>
      </c>
      <c r="BD116" s="12" t="str">
        <f>IFERROR(10^(NitB[[#This Row],[LAT]]/10),"")</f>
        <v/>
      </c>
      <c r="BF116" s="1">
        <f>Resultats!C$37</f>
        <v>30</v>
      </c>
      <c r="BG116" s="1">
        <f>Resultats!E$37</f>
        <v>3</v>
      </c>
      <c r="BH116" s="1">
        <v>8</v>
      </c>
      <c r="BI116" s="1">
        <v>51</v>
      </c>
      <c r="BJ116" s="1" t="str">
        <f>CONCATENATE(DiaC[[#This Row],[Dia]],DiaC[[#This Row],[Mes]],DiaC[[#This Row],[Hora]],DiaC[[#This Row],[Min]])</f>
        <v>303851</v>
      </c>
      <c r="BK116" s="1" t="str">
        <f>CONCATENATE(TEXT(DiaC[[#This Row],[Hora]],"00"),":",TEXT(DiaC[[#This Row],[Min]],"00"))</f>
        <v>08:51</v>
      </c>
      <c r="BL116" s="1" t="str">
        <f>IFERROR(VLOOKUP(DiaC[[#This Row],[CONCATENA]],Dades[[#All],[Columna1]:[LAT]],3,FALSE),"")</f>
        <v/>
      </c>
      <c r="BM116" s="1" t="str">
        <f>IFERROR(10^(DiaC[[#This Row],[LAT]]/10),"")</f>
        <v/>
      </c>
      <c r="BO116" s="2">
        <f>Resultats!C$37</f>
        <v>30</v>
      </c>
      <c r="BP116" s="2">
        <f>Resultats!E$37</f>
        <v>3</v>
      </c>
      <c r="BQ116" s="2">
        <v>22</v>
      </c>
      <c r="BR116" s="2">
        <v>51</v>
      </c>
      <c r="BS116" s="2" t="str">
        <f>CONCATENATE(VespreC[[#This Row],[Dia]],VespreC[[#This Row],[Mes]],VespreC[[#This Row],[Hora]],VespreC[[#This Row],[Min]])</f>
        <v>3032251</v>
      </c>
      <c r="BT116" s="2" t="str">
        <f>CONCATENATE(TEXT(VespreC[[#This Row],[Hora]],"00"),":",TEXT(VespreC[[#This Row],[Min]],"00"))</f>
        <v>22:51</v>
      </c>
      <c r="BU116" s="2" t="str">
        <f>IFERROR(VLOOKUP(VespreC[[#This Row],[CONCATENA]],Dades[[#All],[Columna1]:[LAT]],3,FALSE),"")</f>
        <v/>
      </c>
      <c r="BV116" s="4" t="str">
        <f>IFERROR(10^(VespreC[[#This Row],[LAT]]/10),"")</f>
        <v/>
      </c>
      <c r="BX116" s="4">
        <f>Resultats!C$37</f>
        <v>30</v>
      </c>
      <c r="BY116" s="12">
        <f>Resultats!E$37</f>
        <v>3</v>
      </c>
      <c r="BZ116" s="3">
        <v>0</v>
      </c>
      <c r="CA116" s="4">
        <v>51</v>
      </c>
      <c r="CB116" s="4" t="str">
        <f>CONCATENATE(NitC[[#This Row],[Dia]],NitC[[#This Row],[Mes]],NitC[[#This Row],[Hora]],NitC[[#This Row],[Min]])</f>
        <v>303051</v>
      </c>
      <c r="CC116" s="4" t="str">
        <f>CONCATENATE(TEXT(NitC[[#This Row],[Hora]],"00"),":",TEXT(NitC[[#This Row],[Min]],"00"))</f>
        <v>00:51</v>
      </c>
      <c r="CD116" s="12" t="str">
        <f>IFERROR(VLOOKUP(NitC[[#This Row],[CONCATENA]],Dades[[#All],[Columna1]:[LAT]],3,FALSE),"")</f>
        <v/>
      </c>
      <c r="CE116" s="12" t="str">
        <f>IFERROR(10^(NitC[[#This Row],[LAT]]/10),"")</f>
        <v/>
      </c>
    </row>
    <row r="117" spans="4:83" x14ac:dyDescent="0.35">
      <c r="D117" s="1">
        <f>Resultats!C$7</f>
        <v>30</v>
      </c>
      <c r="E117" s="1">
        <f>Resultats!E$7</f>
        <v>3</v>
      </c>
      <c r="F117" s="1">
        <v>8</v>
      </c>
      <c r="G117" s="1">
        <v>52</v>
      </c>
      <c r="H117" s="1" t="str">
        <f>CONCATENATE(DiaA[[#This Row],[Dia]],DiaA[[#This Row],[Mes]],DiaA[[#This Row],[Hora]],DiaA[[#This Row],[Min]])</f>
        <v>303852</v>
      </c>
      <c r="I117" s="1" t="str">
        <f>CONCATENATE(TEXT(DiaA[[#This Row],[Hora]],"00"),":",TEXT(DiaA[[#This Row],[Min]],"00"))</f>
        <v>08:52</v>
      </c>
      <c r="J117" s="1" t="str">
        <f>IFERROR(VLOOKUP(DiaA[[#This Row],[CONCATENA]],Dades[[#All],[Columna1]:[LAT]],3,FALSE),"")</f>
        <v/>
      </c>
      <c r="K117" s="1" t="str">
        <f>IFERROR(10^(DiaA[[#This Row],[LAT]]/10),"")</f>
        <v/>
      </c>
      <c r="M117" s="2">
        <f>Resultats!C$7</f>
        <v>30</v>
      </c>
      <c r="N117" s="2">
        <f>Resultats!E$7</f>
        <v>3</v>
      </c>
      <c r="O117" s="2">
        <v>22</v>
      </c>
      <c r="P117" s="2">
        <v>52</v>
      </c>
      <c r="Q117" s="2" t="str">
        <f>CONCATENATE(VespreA[[#This Row],[Dia]],VespreA[[#This Row],[Mes]],VespreA[[#This Row],[Hora]],VespreA[[#This Row],[Min]])</f>
        <v>3032252</v>
      </c>
      <c r="R117" s="2" t="str">
        <f>CONCATENATE(TEXT(VespreA[[#This Row],[Hora]],"00"),":",TEXT(VespreA[[#This Row],[Min]],"00"))</f>
        <v>22:52</v>
      </c>
      <c r="S117" s="2" t="str">
        <f>IFERROR(VLOOKUP(VespreA[[#This Row],[CONCATENA]],Dades[[#All],[Columna1]:[LAT]],3,FALSE),"")</f>
        <v/>
      </c>
      <c r="T117" s="4" t="str">
        <f>IFERROR(10^(VespreA[[#This Row],[LAT]]/10),"")</f>
        <v/>
      </c>
      <c r="V117" s="4">
        <f>Resultats!C$7</f>
        <v>30</v>
      </c>
      <c r="W117" s="12">
        <f>Resultats!E$7</f>
        <v>3</v>
      </c>
      <c r="X117" s="3">
        <v>0</v>
      </c>
      <c r="Y117" s="4">
        <v>52</v>
      </c>
      <c r="Z117" s="4" t="str">
        <f>CONCATENATE(NitA[[#This Row],[Dia]],NitA[[#This Row],[Mes]],NitA[[#This Row],[Hora]],NitA[[#This Row],[Min]])</f>
        <v>303052</v>
      </c>
      <c r="AA117" s="4" t="str">
        <f>CONCATENATE(TEXT(NitA[[#This Row],[Hora]],"00"),":",TEXT(NitA[[#This Row],[Min]],"00"))</f>
        <v>00:52</v>
      </c>
      <c r="AB117" s="12" t="str">
        <f>IFERROR(VLOOKUP(NitA[[#This Row],[CONCATENA]],Dades[[#All],[Columna1]:[LAT]],3,FALSE),"")</f>
        <v/>
      </c>
      <c r="AC117" s="12" t="str">
        <f>IFERROR(10^(NitA[[#This Row],[LAT]]/10),"")</f>
        <v/>
      </c>
      <c r="AE117" s="1">
        <f>Resultats!C$22</f>
        <v>30</v>
      </c>
      <c r="AF117" s="1">
        <f>Resultats!E$22</f>
        <v>3</v>
      </c>
      <c r="AG117" s="1">
        <v>8</v>
      </c>
      <c r="AH117" s="1">
        <v>52</v>
      </c>
      <c r="AI117" s="1" t="str">
        <f>CONCATENATE(DiaB[[#This Row],[Dia]],DiaB[[#This Row],[Mes]],DiaB[[#This Row],[Hora]],DiaB[[#This Row],[Min]])</f>
        <v>303852</v>
      </c>
      <c r="AJ117" s="1" t="str">
        <f>CONCATENATE(TEXT(DiaB[[#This Row],[Hora]],"00"),":",TEXT(DiaB[[#This Row],[Min]],"00"))</f>
        <v>08:52</v>
      </c>
      <c r="AK117" s="1" t="str">
        <f>IFERROR(VLOOKUP(DiaB[[#This Row],[CONCATENA]],Dades[[#All],[Columna1]:[LAT]],3,FALSE),"")</f>
        <v/>
      </c>
      <c r="AL117" s="1" t="str">
        <f>IFERROR(10^(DiaB[[#This Row],[LAT]]/10),"")</f>
        <v/>
      </c>
      <c r="AN117" s="2">
        <f>Resultats!C$22</f>
        <v>30</v>
      </c>
      <c r="AO117" s="2">
        <f>Resultats!E$22</f>
        <v>3</v>
      </c>
      <c r="AP117" s="2">
        <v>22</v>
      </c>
      <c r="AQ117" s="2">
        <v>52</v>
      </c>
      <c r="AR117" s="2" t="str">
        <f>CONCATENATE(VespreB[[#This Row],[Dia]],VespreB[[#This Row],[Mes]],VespreB[[#This Row],[Hora]],VespreB[[#This Row],[Min]])</f>
        <v>3032252</v>
      </c>
      <c r="AS117" s="2" t="str">
        <f>CONCATENATE(TEXT(VespreB[[#This Row],[Hora]],"00"),":",TEXT(VespreB[[#This Row],[Min]],"00"))</f>
        <v>22:52</v>
      </c>
      <c r="AT117" s="2" t="str">
        <f>IFERROR(VLOOKUP(VespreB[[#This Row],[CONCATENA]],Dades[[#All],[Columna1]:[LAT]],3,FALSE),"")</f>
        <v/>
      </c>
      <c r="AU117" s="4" t="str">
        <f>IFERROR(10^(VespreB[[#This Row],[LAT]]/10),"")</f>
        <v/>
      </c>
      <c r="AW117" s="4">
        <f>Resultats!C$22</f>
        <v>30</v>
      </c>
      <c r="AX117" s="12">
        <f>Resultats!E$22</f>
        <v>3</v>
      </c>
      <c r="AY117" s="3">
        <v>0</v>
      </c>
      <c r="AZ117" s="4">
        <v>52</v>
      </c>
      <c r="BA117" s="4" t="str">
        <f>CONCATENATE(NitB[[#This Row],[Dia]],NitB[[#This Row],[Mes]],NitB[[#This Row],[Hora]],NitB[[#This Row],[Min]])</f>
        <v>303052</v>
      </c>
      <c r="BB117" s="4" t="str">
        <f>CONCATENATE(TEXT(NitB[[#This Row],[Hora]],"00"),":",TEXT(NitB[[#This Row],[Min]],"00"))</f>
        <v>00:52</v>
      </c>
      <c r="BC117" s="12" t="str">
        <f>IFERROR(VLOOKUP(NitB[[#This Row],[CONCATENA]],Dades[[#All],[Columna1]:[LAT]],3,FALSE),"")</f>
        <v/>
      </c>
      <c r="BD117" s="12" t="str">
        <f>IFERROR(10^(NitB[[#This Row],[LAT]]/10),"")</f>
        <v/>
      </c>
      <c r="BF117" s="1">
        <f>Resultats!C$37</f>
        <v>30</v>
      </c>
      <c r="BG117" s="1">
        <f>Resultats!E$37</f>
        <v>3</v>
      </c>
      <c r="BH117" s="1">
        <v>8</v>
      </c>
      <c r="BI117" s="1">
        <v>52</v>
      </c>
      <c r="BJ117" s="1" t="str">
        <f>CONCATENATE(DiaC[[#This Row],[Dia]],DiaC[[#This Row],[Mes]],DiaC[[#This Row],[Hora]],DiaC[[#This Row],[Min]])</f>
        <v>303852</v>
      </c>
      <c r="BK117" s="1" t="str">
        <f>CONCATENATE(TEXT(DiaC[[#This Row],[Hora]],"00"),":",TEXT(DiaC[[#This Row],[Min]],"00"))</f>
        <v>08:52</v>
      </c>
      <c r="BL117" s="1" t="str">
        <f>IFERROR(VLOOKUP(DiaC[[#This Row],[CONCATENA]],Dades[[#All],[Columna1]:[LAT]],3,FALSE),"")</f>
        <v/>
      </c>
      <c r="BM117" s="1" t="str">
        <f>IFERROR(10^(DiaC[[#This Row],[LAT]]/10),"")</f>
        <v/>
      </c>
      <c r="BO117" s="2">
        <f>Resultats!C$37</f>
        <v>30</v>
      </c>
      <c r="BP117" s="2">
        <f>Resultats!E$37</f>
        <v>3</v>
      </c>
      <c r="BQ117" s="2">
        <v>22</v>
      </c>
      <c r="BR117" s="2">
        <v>52</v>
      </c>
      <c r="BS117" s="2" t="str">
        <f>CONCATENATE(VespreC[[#This Row],[Dia]],VespreC[[#This Row],[Mes]],VespreC[[#This Row],[Hora]],VespreC[[#This Row],[Min]])</f>
        <v>3032252</v>
      </c>
      <c r="BT117" s="2" t="str">
        <f>CONCATENATE(TEXT(VespreC[[#This Row],[Hora]],"00"),":",TEXT(VespreC[[#This Row],[Min]],"00"))</f>
        <v>22:52</v>
      </c>
      <c r="BU117" s="2" t="str">
        <f>IFERROR(VLOOKUP(VespreC[[#This Row],[CONCATENA]],Dades[[#All],[Columna1]:[LAT]],3,FALSE),"")</f>
        <v/>
      </c>
      <c r="BV117" s="4" t="str">
        <f>IFERROR(10^(VespreC[[#This Row],[LAT]]/10),"")</f>
        <v/>
      </c>
      <c r="BX117" s="4">
        <f>Resultats!C$37</f>
        <v>30</v>
      </c>
      <c r="BY117" s="12">
        <f>Resultats!E$37</f>
        <v>3</v>
      </c>
      <c r="BZ117" s="3">
        <v>0</v>
      </c>
      <c r="CA117" s="4">
        <v>52</v>
      </c>
      <c r="CB117" s="4" t="str">
        <f>CONCATENATE(NitC[[#This Row],[Dia]],NitC[[#This Row],[Mes]],NitC[[#This Row],[Hora]],NitC[[#This Row],[Min]])</f>
        <v>303052</v>
      </c>
      <c r="CC117" s="4" t="str">
        <f>CONCATENATE(TEXT(NitC[[#This Row],[Hora]],"00"),":",TEXT(NitC[[#This Row],[Min]],"00"))</f>
        <v>00:52</v>
      </c>
      <c r="CD117" s="12" t="str">
        <f>IFERROR(VLOOKUP(NitC[[#This Row],[CONCATENA]],Dades[[#All],[Columna1]:[LAT]],3,FALSE),"")</f>
        <v/>
      </c>
      <c r="CE117" s="12" t="str">
        <f>IFERROR(10^(NitC[[#This Row],[LAT]]/10),"")</f>
        <v/>
      </c>
    </row>
    <row r="118" spans="4:83" x14ac:dyDescent="0.35">
      <c r="D118" s="1">
        <f>Resultats!C$7</f>
        <v>30</v>
      </c>
      <c r="E118" s="1">
        <f>Resultats!E$7</f>
        <v>3</v>
      </c>
      <c r="F118" s="1">
        <v>8</v>
      </c>
      <c r="G118" s="1">
        <v>53</v>
      </c>
      <c r="H118" s="1" t="str">
        <f>CONCATENATE(DiaA[[#This Row],[Dia]],DiaA[[#This Row],[Mes]],DiaA[[#This Row],[Hora]],DiaA[[#This Row],[Min]])</f>
        <v>303853</v>
      </c>
      <c r="I118" s="1" t="str">
        <f>CONCATENATE(TEXT(DiaA[[#This Row],[Hora]],"00"),":",TEXT(DiaA[[#This Row],[Min]],"00"))</f>
        <v>08:53</v>
      </c>
      <c r="J118" s="1" t="str">
        <f>IFERROR(VLOOKUP(DiaA[[#This Row],[CONCATENA]],Dades[[#All],[Columna1]:[LAT]],3,FALSE),"")</f>
        <v/>
      </c>
      <c r="K118" s="1" t="str">
        <f>IFERROR(10^(DiaA[[#This Row],[LAT]]/10),"")</f>
        <v/>
      </c>
      <c r="M118" s="2">
        <f>Resultats!C$7</f>
        <v>30</v>
      </c>
      <c r="N118" s="2">
        <f>Resultats!E$7</f>
        <v>3</v>
      </c>
      <c r="O118" s="2">
        <v>22</v>
      </c>
      <c r="P118" s="2">
        <v>53</v>
      </c>
      <c r="Q118" s="2" t="str">
        <f>CONCATENATE(VespreA[[#This Row],[Dia]],VespreA[[#This Row],[Mes]],VespreA[[#This Row],[Hora]],VespreA[[#This Row],[Min]])</f>
        <v>3032253</v>
      </c>
      <c r="R118" s="2" t="str">
        <f>CONCATENATE(TEXT(VespreA[[#This Row],[Hora]],"00"),":",TEXT(VespreA[[#This Row],[Min]],"00"))</f>
        <v>22:53</v>
      </c>
      <c r="S118" s="2" t="str">
        <f>IFERROR(VLOOKUP(VespreA[[#This Row],[CONCATENA]],Dades[[#All],[Columna1]:[LAT]],3,FALSE),"")</f>
        <v/>
      </c>
      <c r="T118" s="4" t="str">
        <f>IFERROR(10^(VespreA[[#This Row],[LAT]]/10),"")</f>
        <v/>
      </c>
      <c r="V118" s="4">
        <f>Resultats!C$7</f>
        <v>30</v>
      </c>
      <c r="W118" s="12">
        <f>Resultats!E$7</f>
        <v>3</v>
      </c>
      <c r="X118" s="3">
        <v>0</v>
      </c>
      <c r="Y118" s="4">
        <v>53</v>
      </c>
      <c r="Z118" s="4" t="str">
        <f>CONCATENATE(NitA[[#This Row],[Dia]],NitA[[#This Row],[Mes]],NitA[[#This Row],[Hora]],NitA[[#This Row],[Min]])</f>
        <v>303053</v>
      </c>
      <c r="AA118" s="4" t="str">
        <f>CONCATENATE(TEXT(NitA[[#This Row],[Hora]],"00"),":",TEXT(NitA[[#This Row],[Min]],"00"))</f>
        <v>00:53</v>
      </c>
      <c r="AB118" s="12" t="str">
        <f>IFERROR(VLOOKUP(NitA[[#This Row],[CONCATENA]],Dades[[#All],[Columna1]:[LAT]],3,FALSE),"")</f>
        <v/>
      </c>
      <c r="AC118" s="12" t="str">
        <f>IFERROR(10^(NitA[[#This Row],[LAT]]/10),"")</f>
        <v/>
      </c>
      <c r="AE118" s="1">
        <f>Resultats!C$22</f>
        <v>30</v>
      </c>
      <c r="AF118" s="1">
        <f>Resultats!E$22</f>
        <v>3</v>
      </c>
      <c r="AG118" s="1">
        <v>8</v>
      </c>
      <c r="AH118" s="1">
        <v>53</v>
      </c>
      <c r="AI118" s="1" t="str">
        <f>CONCATENATE(DiaB[[#This Row],[Dia]],DiaB[[#This Row],[Mes]],DiaB[[#This Row],[Hora]],DiaB[[#This Row],[Min]])</f>
        <v>303853</v>
      </c>
      <c r="AJ118" s="1" t="str">
        <f>CONCATENATE(TEXT(DiaB[[#This Row],[Hora]],"00"),":",TEXT(DiaB[[#This Row],[Min]],"00"))</f>
        <v>08:53</v>
      </c>
      <c r="AK118" s="1" t="str">
        <f>IFERROR(VLOOKUP(DiaB[[#This Row],[CONCATENA]],Dades[[#All],[Columna1]:[LAT]],3,FALSE),"")</f>
        <v/>
      </c>
      <c r="AL118" s="1" t="str">
        <f>IFERROR(10^(DiaB[[#This Row],[LAT]]/10),"")</f>
        <v/>
      </c>
      <c r="AN118" s="2">
        <f>Resultats!C$22</f>
        <v>30</v>
      </c>
      <c r="AO118" s="2">
        <f>Resultats!E$22</f>
        <v>3</v>
      </c>
      <c r="AP118" s="2">
        <v>22</v>
      </c>
      <c r="AQ118" s="2">
        <v>53</v>
      </c>
      <c r="AR118" s="2" t="str">
        <f>CONCATENATE(VespreB[[#This Row],[Dia]],VespreB[[#This Row],[Mes]],VespreB[[#This Row],[Hora]],VespreB[[#This Row],[Min]])</f>
        <v>3032253</v>
      </c>
      <c r="AS118" s="2" t="str">
        <f>CONCATENATE(TEXT(VespreB[[#This Row],[Hora]],"00"),":",TEXT(VespreB[[#This Row],[Min]],"00"))</f>
        <v>22:53</v>
      </c>
      <c r="AT118" s="2" t="str">
        <f>IFERROR(VLOOKUP(VespreB[[#This Row],[CONCATENA]],Dades[[#All],[Columna1]:[LAT]],3,FALSE),"")</f>
        <v/>
      </c>
      <c r="AU118" s="4" t="str">
        <f>IFERROR(10^(VespreB[[#This Row],[LAT]]/10),"")</f>
        <v/>
      </c>
      <c r="AW118" s="4">
        <f>Resultats!C$22</f>
        <v>30</v>
      </c>
      <c r="AX118" s="12">
        <f>Resultats!E$22</f>
        <v>3</v>
      </c>
      <c r="AY118" s="3">
        <v>0</v>
      </c>
      <c r="AZ118" s="4">
        <v>53</v>
      </c>
      <c r="BA118" s="4" t="str">
        <f>CONCATENATE(NitB[[#This Row],[Dia]],NitB[[#This Row],[Mes]],NitB[[#This Row],[Hora]],NitB[[#This Row],[Min]])</f>
        <v>303053</v>
      </c>
      <c r="BB118" s="4" t="str">
        <f>CONCATENATE(TEXT(NitB[[#This Row],[Hora]],"00"),":",TEXT(NitB[[#This Row],[Min]],"00"))</f>
        <v>00:53</v>
      </c>
      <c r="BC118" s="12" t="str">
        <f>IFERROR(VLOOKUP(NitB[[#This Row],[CONCATENA]],Dades[[#All],[Columna1]:[LAT]],3,FALSE),"")</f>
        <v/>
      </c>
      <c r="BD118" s="12" t="str">
        <f>IFERROR(10^(NitB[[#This Row],[LAT]]/10),"")</f>
        <v/>
      </c>
      <c r="BF118" s="1">
        <f>Resultats!C$37</f>
        <v>30</v>
      </c>
      <c r="BG118" s="1">
        <f>Resultats!E$37</f>
        <v>3</v>
      </c>
      <c r="BH118" s="1">
        <v>8</v>
      </c>
      <c r="BI118" s="1">
        <v>53</v>
      </c>
      <c r="BJ118" s="1" t="str">
        <f>CONCATENATE(DiaC[[#This Row],[Dia]],DiaC[[#This Row],[Mes]],DiaC[[#This Row],[Hora]],DiaC[[#This Row],[Min]])</f>
        <v>303853</v>
      </c>
      <c r="BK118" s="1" t="str">
        <f>CONCATENATE(TEXT(DiaC[[#This Row],[Hora]],"00"),":",TEXT(DiaC[[#This Row],[Min]],"00"))</f>
        <v>08:53</v>
      </c>
      <c r="BL118" s="1" t="str">
        <f>IFERROR(VLOOKUP(DiaC[[#This Row],[CONCATENA]],Dades[[#All],[Columna1]:[LAT]],3,FALSE),"")</f>
        <v/>
      </c>
      <c r="BM118" s="1" t="str">
        <f>IFERROR(10^(DiaC[[#This Row],[LAT]]/10),"")</f>
        <v/>
      </c>
      <c r="BO118" s="2">
        <f>Resultats!C$37</f>
        <v>30</v>
      </c>
      <c r="BP118" s="2">
        <f>Resultats!E$37</f>
        <v>3</v>
      </c>
      <c r="BQ118" s="2">
        <v>22</v>
      </c>
      <c r="BR118" s="2">
        <v>53</v>
      </c>
      <c r="BS118" s="2" t="str">
        <f>CONCATENATE(VespreC[[#This Row],[Dia]],VespreC[[#This Row],[Mes]],VespreC[[#This Row],[Hora]],VespreC[[#This Row],[Min]])</f>
        <v>3032253</v>
      </c>
      <c r="BT118" s="2" t="str">
        <f>CONCATENATE(TEXT(VespreC[[#This Row],[Hora]],"00"),":",TEXT(VespreC[[#This Row],[Min]],"00"))</f>
        <v>22:53</v>
      </c>
      <c r="BU118" s="2" t="str">
        <f>IFERROR(VLOOKUP(VespreC[[#This Row],[CONCATENA]],Dades[[#All],[Columna1]:[LAT]],3,FALSE),"")</f>
        <v/>
      </c>
      <c r="BV118" s="4" t="str">
        <f>IFERROR(10^(VespreC[[#This Row],[LAT]]/10),"")</f>
        <v/>
      </c>
      <c r="BX118" s="4">
        <f>Resultats!C$37</f>
        <v>30</v>
      </c>
      <c r="BY118" s="12">
        <f>Resultats!E$37</f>
        <v>3</v>
      </c>
      <c r="BZ118" s="3">
        <v>0</v>
      </c>
      <c r="CA118" s="4">
        <v>53</v>
      </c>
      <c r="CB118" s="4" t="str">
        <f>CONCATENATE(NitC[[#This Row],[Dia]],NitC[[#This Row],[Mes]],NitC[[#This Row],[Hora]],NitC[[#This Row],[Min]])</f>
        <v>303053</v>
      </c>
      <c r="CC118" s="4" t="str">
        <f>CONCATENATE(TEXT(NitC[[#This Row],[Hora]],"00"),":",TEXT(NitC[[#This Row],[Min]],"00"))</f>
        <v>00:53</v>
      </c>
      <c r="CD118" s="12" t="str">
        <f>IFERROR(VLOOKUP(NitC[[#This Row],[CONCATENA]],Dades[[#All],[Columna1]:[LAT]],3,FALSE),"")</f>
        <v/>
      </c>
      <c r="CE118" s="12" t="str">
        <f>IFERROR(10^(NitC[[#This Row],[LAT]]/10),"")</f>
        <v/>
      </c>
    </row>
    <row r="119" spans="4:83" x14ac:dyDescent="0.35">
      <c r="D119" s="1">
        <f>Resultats!C$7</f>
        <v>30</v>
      </c>
      <c r="E119" s="1">
        <f>Resultats!E$7</f>
        <v>3</v>
      </c>
      <c r="F119" s="1">
        <v>8</v>
      </c>
      <c r="G119" s="1">
        <v>54</v>
      </c>
      <c r="H119" s="1" t="str">
        <f>CONCATENATE(DiaA[[#This Row],[Dia]],DiaA[[#This Row],[Mes]],DiaA[[#This Row],[Hora]],DiaA[[#This Row],[Min]])</f>
        <v>303854</v>
      </c>
      <c r="I119" s="1" t="str">
        <f>CONCATENATE(TEXT(DiaA[[#This Row],[Hora]],"00"),":",TEXT(DiaA[[#This Row],[Min]],"00"))</f>
        <v>08:54</v>
      </c>
      <c r="J119" s="1" t="str">
        <f>IFERROR(VLOOKUP(DiaA[[#This Row],[CONCATENA]],Dades[[#All],[Columna1]:[LAT]],3,FALSE),"")</f>
        <v/>
      </c>
      <c r="K119" s="1" t="str">
        <f>IFERROR(10^(DiaA[[#This Row],[LAT]]/10),"")</f>
        <v/>
      </c>
      <c r="M119" s="2">
        <f>Resultats!C$7</f>
        <v>30</v>
      </c>
      <c r="N119" s="2">
        <f>Resultats!E$7</f>
        <v>3</v>
      </c>
      <c r="O119" s="2">
        <v>22</v>
      </c>
      <c r="P119" s="2">
        <v>54</v>
      </c>
      <c r="Q119" s="2" t="str">
        <f>CONCATENATE(VespreA[[#This Row],[Dia]],VespreA[[#This Row],[Mes]],VespreA[[#This Row],[Hora]],VespreA[[#This Row],[Min]])</f>
        <v>3032254</v>
      </c>
      <c r="R119" s="2" t="str">
        <f>CONCATENATE(TEXT(VespreA[[#This Row],[Hora]],"00"),":",TEXT(VespreA[[#This Row],[Min]],"00"))</f>
        <v>22:54</v>
      </c>
      <c r="S119" s="2" t="str">
        <f>IFERROR(VLOOKUP(VespreA[[#This Row],[CONCATENA]],Dades[[#All],[Columna1]:[LAT]],3,FALSE),"")</f>
        <v/>
      </c>
      <c r="T119" s="4" t="str">
        <f>IFERROR(10^(VespreA[[#This Row],[LAT]]/10),"")</f>
        <v/>
      </c>
      <c r="V119" s="4">
        <f>Resultats!C$7</f>
        <v>30</v>
      </c>
      <c r="W119" s="12">
        <f>Resultats!E$7</f>
        <v>3</v>
      </c>
      <c r="X119" s="3">
        <v>0</v>
      </c>
      <c r="Y119" s="4">
        <v>54</v>
      </c>
      <c r="Z119" s="4" t="str">
        <f>CONCATENATE(NitA[[#This Row],[Dia]],NitA[[#This Row],[Mes]],NitA[[#This Row],[Hora]],NitA[[#This Row],[Min]])</f>
        <v>303054</v>
      </c>
      <c r="AA119" s="4" t="str">
        <f>CONCATENATE(TEXT(NitA[[#This Row],[Hora]],"00"),":",TEXT(NitA[[#This Row],[Min]],"00"))</f>
        <v>00:54</v>
      </c>
      <c r="AB119" s="12" t="str">
        <f>IFERROR(VLOOKUP(NitA[[#This Row],[CONCATENA]],Dades[[#All],[Columna1]:[LAT]],3,FALSE),"")</f>
        <v/>
      </c>
      <c r="AC119" s="12" t="str">
        <f>IFERROR(10^(NitA[[#This Row],[LAT]]/10),"")</f>
        <v/>
      </c>
      <c r="AE119" s="1">
        <f>Resultats!C$22</f>
        <v>30</v>
      </c>
      <c r="AF119" s="1">
        <f>Resultats!E$22</f>
        <v>3</v>
      </c>
      <c r="AG119" s="1">
        <v>8</v>
      </c>
      <c r="AH119" s="1">
        <v>54</v>
      </c>
      <c r="AI119" s="1" t="str">
        <f>CONCATENATE(DiaB[[#This Row],[Dia]],DiaB[[#This Row],[Mes]],DiaB[[#This Row],[Hora]],DiaB[[#This Row],[Min]])</f>
        <v>303854</v>
      </c>
      <c r="AJ119" s="1" t="str">
        <f>CONCATENATE(TEXT(DiaB[[#This Row],[Hora]],"00"),":",TEXT(DiaB[[#This Row],[Min]],"00"))</f>
        <v>08:54</v>
      </c>
      <c r="AK119" s="1" t="str">
        <f>IFERROR(VLOOKUP(DiaB[[#This Row],[CONCATENA]],Dades[[#All],[Columna1]:[LAT]],3,FALSE),"")</f>
        <v/>
      </c>
      <c r="AL119" s="1" t="str">
        <f>IFERROR(10^(DiaB[[#This Row],[LAT]]/10),"")</f>
        <v/>
      </c>
      <c r="AN119" s="2">
        <f>Resultats!C$22</f>
        <v>30</v>
      </c>
      <c r="AO119" s="2">
        <f>Resultats!E$22</f>
        <v>3</v>
      </c>
      <c r="AP119" s="2">
        <v>22</v>
      </c>
      <c r="AQ119" s="2">
        <v>54</v>
      </c>
      <c r="AR119" s="2" t="str">
        <f>CONCATENATE(VespreB[[#This Row],[Dia]],VespreB[[#This Row],[Mes]],VespreB[[#This Row],[Hora]],VespreB[[#This Row],[Min]])</f>
        <v>3032254</v>
      </c>
      <c r="AS119" s="2" t="str">
        <f>CONCATENATE(TEXT(VespreB[[#This Row],[Hora]],"00"),":",TEXT(VespreB[[#This Row],[Min]],"00"))</f>
        <v>22:54</v>
      </c>
      <c r="AT119" s="2" t="str">
        <f>IFERROR(VLOOKUP(VespreB[[#This Row],[CONCATENA]],Dades[[#All],[Columna1]:[LAT]],3,FALSE),"")</f>
        <v/>
      </c>
      <c r="AU119" s="4" t="str">
        <f>IFERROR(10^(VespreB[[#This Row],[LAT]]/10),"")</f>
        <v/>
      </c>
      <c r="AW119" s="4">
        <f>Resultats!C$22</f>
        <v>30</v>
      </c>
      <c r="AX119" s="12">
        <f>Resultats!E$22</f>
        <v>3</v>
      </c>
      <c r="AY119" s="3">
        <v>0</v>
      </c>
      <c r="AZ119" s="4">
        <v>54</v>
      </c>
      <c r="BA119" s="4" t="str">
        <f>CONCATENATE(NitB[[#This Row],[Dia]],NitB[[#This Row],[Mes]],NitB[[#This Row],[Hora]],NitB[[#This Row],[Min]])</f>
        <v>303054</v>
      </c>
      <c r="BB119" s="4" t="str">
        <f>CONCATENATE(TEXT(NitB[[#This Row],[Hora]],"00"),":",TEXT(NitB[[#This Row],[Min]],"00"))</f>
        <v>00:54</v>
      </c>
      <c r="BC119" s="12" t="str">
        <f>IFERROR(VLOOKUP(NitB[[#This Row],[CONCATENA]],Dades[[#All],[Columna1]:[LAT]],3,FALSE),"")</f>
        <v/>
      </c>
      <c r="BD119" s="12" t="str">
        <f>IFERROR(10^(NitB[[#This Row],[LAT]]/10),"")</f>
        <v/>
      </c>
      <c r="BF119" s="1">
        <f>Resultats!C$37</f>
        <v>30</v>
      </c>
      <c r="BG119" s="1">
        <f>Resultats!E$37</f>
        <v>3</v>
      </c>
      <c r="BH119" s="1">
        <v>8</v>
      </c>
      <c r="BI119" s="1">
        <v>54</v>
      </c>
      <c r="BJ119" s="1" t="str">
        <f>CONCATENATE(DiaC[[#This Row],[Dia]],DiaC[[#This Row],[Mes]],DiaC[[#This Row],[Hora]],DiaC[[#This Row],[Min]])</f>
        <v>303854</v>
      </c>
      <c r="BK119" s="1" t="str">
        <f>CONCATENATE(TEXT(DiaC[[#This Row],[Hora]],"00"),":",TEXT(DiaC[[#This Row],[Min]],"00"))</f>
        <v>08:54</v>
      </c>
      <c r="BL119" s="1" t="str">
        <f>IFERROR(VLOOKUP(DiaC[[#This Row],[CONCATENA]],Dades[[#All],[Columna1]:[LAT]],3,FALSE),"")</f>
        <v/>
      </c>
      <c r="BM119" s="1" t="str">
        <f>IFERROR(10^(DiaC[[#This Row],[LAT]]/10),"")</f>
        <v/>
      </c>
      <c r="BO119" s="2">
        <f>Resultats!C$37</f>
        <v>30</v>
      </c>
      <c r="BP119" s="2">
        <f>Resultats!E$37</f>
        <v>3</v>
      </c>
      <c r="BQ119" s="2">
        <v>22</v>
      </c>
      <c r="BR119" s="2">
        <v>54</v>
      </c>
      <c r="BS119" s="2" t="str">
        <f>CONCATENATE(VespreC[[#This Row],[Dia]],VespreC[[#This Row],[Mes]],VespreC[[#This Row],[Hora]],VespreC[[#This Row],[Min]])</f>
        <v>3032254</v>
      </c>
      <c r="BT119" s="2" t="str">
        <f>CONCATENATE(TEXT(VespreC[[#This Row],[Hora]],"00"),":",TEXT(VespreC[[#This Row],[Min]],"00"))</f>
        <v>22:54</v>
      </c>
      <c r="BU119" s="2" t="str">
        <f>IFERROR(VLOOKUP(VespreC[[#This Row],[CONCATENA]],Dades[[#All],[Columna1]:[LAT]],3,FALSE),"")</f>
        <v/>
      </c>
      <c r="BV119" s="4" t="str">
        <f>IFERROR(10^(VespreC[[#This Row],[LAT]]/10),"")</f>
        <v/>
      </c>
      <c r="BX119" s="4">
        <f>Resultats!C$37</f>
        <v>30</v>
      </c>
      <c r="BY119" s="12">
        <f>Resultats!E$37</f>
        <v>3</v>
      </c>
      <c r="BZ119" s="3">
        <v>0</v>
      </c>
      <c r="CA119" s="4">
        <v>54</v>
      </c>
      <c r="CB119" s="4" t="str">
        <f>CONCATENATE(NitC[[#This Row],[Dia]],NitC[[#This Row],[Mes]],NitC[[#This Row],[Hora]],NitC[[#This Row],[Min]])</f>
        <v>303054</v>
      </c>
      <c r="CC119" s="4" t="str">
        <f>CONCATENATE(TEXT(NitC[[#This Row],[Hora]],"00"),":",TEXT(NitC[[#This Row],[Min]],"00"))</f>
        <v>00:54</v>
      </c>
      <c r="CD119" s="12" t="str">
        <f>IFERROR(VLOOKUP(NitC[[#This Row],[CONCATENA]],Dades[[#All],[Columna1]:[LAT]],3,FALSE),"")</f>
        <v/>
      </c>
      <c r="CE119" s="12" t="str">
        <f>IFERROR(10^(NitC[[#This Row],[LAT]]/10),"")</f>
        <v/>
      </c>
    </row>
    <row r="120" spans="4:83" x14ac:dyDescent="0.35">
      <c r="D120" s="1">
        <f>Resultats!C$7</f>
        <v>30</v>
      </c>
      <c r="E120" s="1">
        <f>Resultats!E$7</f>
        <v>3</v>
      </c>
      <c r="F120" s="1">
        <v>8</v>
      </c>
      <c r="G120" s="1">
        <v>55</v>
      </c>
      <c r="H120" s="1" t="str">
        <f>CONCATENATE(DiaA[[#This Row],[Dia]],DiaA[[#This Row],[Mes]],DiaA[[#This Row],[Hora]],DiaA[[#This Row],[Min]])</f>
        <v>303855</v>
      </c>
      <c r="I120" s="1" t="str">
        <f>CONCATENATE(TEXT(DiaA[[#This Row],[Hora]],"00"),":",TEXT(DiaA[[#This Row],[Min]],"00"))</f>
        <v>08:55</v>
      </c>
      <c r="J120" s="1" t="str">
        <f>IFERROR(VLOOKUP(DiaA[[#This Row],[CONCATENA]],Dades[[#All],[Columna1]:[LAT]],3,FALSE),"")</f>
        <v/>
      </c>
      <c r="K120" s="1" t="str">
        <f>IFERROR(10^(DiaA[[#This Row],[LAT]]/10),"")</f>
        <v/>
      </c>
      <c r="M120" s="2">
        <f>Resultats!C$7</f>
        <v>30</v>
      </c>
      <c r="N120" s="2">
        <f>Resultats!E$7</f>
        <v>3</v>
      </c>
      <c r="O120" s="2">
        <v>22</v>
      </c>
      <c r="P120" s="2">
        <v>55</v>
      </c>
      <c r="Q120" s="2" t="str">
        <f>CONCATENATE(VespreA[[#This Row],[Dia]],VespreA[[#This Row],[Mes]],VespreA[[#This Row],[Hora]],VespreA[[#This Row],[Min]])</f>
        <v>3032255</v>
      </c>
      <c r="R120" s="2" t="str">
        <f>CONCATENATE(TEXT(VespreA[[#This Row],[Hora]],"00"),":",TEXT(VespreA[[#This Row],[Min]],"00"))</f>
        <v>22:55</v>
      </c>
      <c r="S120" s="2" t="str">
        <f>IFERROR(VLOOKUP(VespreA[[#This Row],[CONCATENA]],Dades[[#All],[Columna1]:[LAT]],3,FALSE),"")</f>
        <v/>
      </c>
      <c r="T120" s="4" t="str">
        <f>IFERROR(10^(VespreA[[#This Row],[LAT]]/10),"")</f>
        <v/>
      </c>
      <c r="V120" s="4">
        <f>Resultats!C$7</f>
        <v>30</v>
      </c>
      <c r="W120" s="12">
        <f>Resultats!E$7</f>
        <v>3</v>
      </c>
      <c r="X120" s="3">
        <v>0</v>
      </c>
      <c r="Y120" s="4">
        <v>55</v>
      </c>
      <c r="Z120" s="4" t="str">
        <f>CONCATENATE(NitA[[#This Row],[Dia]],NitA[[#This Row],[Mes]],NitA[[#This Row],[Hora]],NitA[[#This Row],[Min]])</f>
        <v>303055</v>
      </c>
      <c r="AA120" s="4" t="str">
        <f>CONCATENATE(TEXT(NitA[[#This Row],[Hora]],"00"),":",TEXT(NitA[[#This Row],[Min]],"00"))</f>
        <v>00:55</v>
      </c>
      <c r="AB120" s="12" t="str">
        <f>IFERROR(VLOOKUP(NitA[[#This Row],[CONCATENA]],Dades[[#All],[Columna1]:[LAT]],3,FALSE),"")</f>
        <v/>
      </c>
      <c r="AC120" s="12" t="str">
        <f>IFERROR(10^(NitA[[#This Row],[LAT]]/10),"")</f>
        <v/>
      </c>
      <c r="AE120" s="1">
        <f>Resultats!C$22</f>
        <v>30</v>
      </c>
      <c r="AF120" s="1">
        <f>Resultats!E$22</f>
        <v>3</v>
      </c>
      <c r="AG120" s="1">
        <v>8</v>
      </c>
      <c r="AH120" s="1">
        <v>55</v>
      </c>
      <c r="AI120" s="1" t="str">
        <f>CONCATENATE(DiaB[[#This Row],[Dia]],DiaB[[#This Row],[Mes]],DiaB[[#This Row],[Hora]],DiaB[[#This Row],[Min]])</f>
        <v>303855</v>
      </c>
      <c r="AJ120" s="1" t="str">
        <f>CONCATENATE(TEXT(DiaB[[#This Row],[Hora]],"00"),":",TEXT(DiaB[[#This Row],[Min]],"00"))</f>
        <v>08:55</v>
      </c>
      <c r="AK120" s="1" t="str">
        <f>IFERROR(VLOOKUP(DiaB[[#This Row],[CONCATENA]],Dades[[#All],[Columna1]:[LAT]],3,FALSE),"")</f>
        <v/>
      </c>
      <c r="AL120" s="1" t="str">
        <f>IFERROR(10^(DiaB[[#This Row],[LAT]]/10),"")</f>
        <v/>
      </c>
      <c r="AN120" s="2">
        <f>Resultats!C$22</f>
        <v>30</v>
      </c>
      <c r="AO120" s="2">
        <f>Resultats!E$22</f>
        <v>3</v>
      </c>
      <c r="AP120" s="2">
        <v>22</v>
      </c>
      <c r="AQ120" s="2">
        <v>55</v>
      </c>
      <c r="AR120" s="2" t="str">
        <f>CONCATENATE(VespreB[[#This Row],[Dia]],VespreB[[#This Row],[Mes]],VespreB[[#This Row],[Hora]],VespreB[[#This Row],[Min]])</f>
        <v>3032255</v>
      </c>
      <c r="AS120" s="2" t="str">
        <f>CONCATENATE(TEXT(VespreB[[#This Row],[Hora]],"00"),":",TEXT(VespreB[[#This Row],[Min]],"00"))</f>
        <v>22:55</v>
      </c>
      <c r="AT120" s="2" t="str">
        <f>IFERROR(VLOOKUP(VespreB[[#This Row],[CONCATENA]],Dades[[#All],[Columna1]:[LAT]],3,FALSE),"")</f>
        <v/>
      </c>
      <c r="AU120" s="4" t="str">
        <f>IFERROR(10^(VespreB[[#This Row],[LAT]]/10),"")</f>
        <v/>
      </c>
      <c r="AW120" s="4">
        <f>Resultats!C$22</f>
        <v>30</v>
      </c>
      <c r="AX120" s="12">
        <f>Resultats!E$22</f>
        <v>3</v>
      </c>
      <c r="AY120" s="3">
        <v>0</v>
      </c>
      <c r="AZ120" s="4">
        <v>55</v>
      </c>
      <c r="BA120" s="4" t="str">
        <f>CONCATENATE(NitB[[#This Row],[Dia]],NitB[[#This Row],[Mes]],NitB[[#This Row],[Hora]],NitB[[#This Row],[Min]])</f>
        <v>303055</v>
      </c>
      <c r="BB120" s="4" t="str">
        <f>CONCATENATE(TEXT(NitB[[#This Row],[Hora]],"00"),":",TEXT(NitB[[#This Row],[Min]],"00"))</f>
        <v>00:55</v>
      </c>
      <c r="BC120" s="12" t="str">
        <f>IFERROR(VLOOKUP(NitB[[#This Row],[CONCATENA]],Dades[[#All],[Columna1]:[LAT]],3,FALSE),"")</f>
        <v/>
      </c>
      <c r="BD120" s="12" t="str">
        <f>IFERROR(10^(NitB[[#This Row],[LAT]]/10),"")</f>
        <v/>
      </c>
      <c r="BF120" s="1">
        <f>Resultats!C$37</f>
        <v>30</v>
      </c>
      <c r="BG120" s="1">
        <f>Resultats!E$37</f>
        <v>3</v>
      </c>
      <c r="BH120" s="1">
        <v>8</v>
      </c>
      <c r="BI120" s="1">
        <v>55</v>
      </c>
      <c r="BJ120" s="1" t="str">
        <f>CONCATENATE(DiaC[[#This Row],[Dia]],DiaC[[#This Row],[Mes]],DiaC[[#This Row],[Hora]],DiaC[[#This Row],[Min]])</f>
        <v>303855</v>
      </c>
      <c r="BK120" s="1" t="str">
        <f>CONCATENATE(TEXT(DiaC[[#This Row],[Hora]],"00"),":",TEXT(DiaC[[#This Row],[Min]],"00"))</f>
        <v>08:55</v>
      </c>
      <c r="BL120" s="1" t="str">
        <f>IFERROR(VLOOKUP(DiaC[[#This Row],[CONCATENA]],Dades[[#All],[Columna1]:[LAT]],3,FALSE),"")</f>
        <v/>
      </c>
      <c r="BM120" s="1" t="str">
        <f>IFERROR(10^(DiaC[[#This Row],[LAT]]/10),"")</f>
        <v/>
      </c>
      <c r="BO120" s="2">
        <f>Resultats!C$37</f>
        <v>30</v>
      </c>
      <c r="BP120" s="2">
        <f>Resultats!E$37</f>
        <v>3</v>
      </c>
      <c r="BQ120" s="2">
        <v>22</v>
      </c>
      <c r="BR120" s="2">
        <v>55</v>
      </c>
      <c r="BS120" s="2" t="str">
        <f>CONCATENATE(VespreC[[#This Row],[Dia]],VespreC[[#This Row],[Mes]],VespreC[[#This Row],[Hora]],VespreC[[#This Row],[Min]])</f>
        <v>3032255</v>
      </c>
      <c r="BT120" s="2" t="str">
        <f>CONCATENATE(TEXT(VespreC[[#This Row],[Hora]],"00"),":",TEXT(VespreC[[#This Row],[Min]],"00"))</f>
        <v>22:55</v>
      </c>
      <c r="BU120" s="2" t="str">
        <f>IFERROR(VLOOKUP(VespreC[[#This Row],[CONCATENA]],Dades[[#All],[Columna1]:[LAT]],3,FALSE),"")</f>
        <v/>
      </c>
      <c r="BV120" s="4" t="str">
        <f>IFERROR(10^(VespreC[[#This Row],[LAT]]/10),"")</f>
        <v/>
      </c>
      <c r="BX120" s="4">
        <f>Resultats!C$37</f>
        <v>30</v>
      </c>
      <c r="BY120" s="12">
        <f>Resultats!E$37</f>
        <v>3</v>
      </c>
      <c r="BZ120" s="3">
        <v>0</v>
      </c>
      <c r="CA120" s="4">
        <v>55</v>
      </c>
      <c r="CB120" s="4" t="str">
        <f>CONCATENATE(NitC[[#This Row],[Dia]],NitC[[#This Row],[Mes]],NitC[[#This Row],[Hora]],NitC[[#This Row],[Min]])</f>
        <v>303055</v>
      </c>
      <c r="CC120" s="4" t="str">
        <f>CONCATENATE(TEXT(NitC[[#This Row],[Hora]],"00"),":",TEXT(NitC[[#This Row],[Min]],"00"))</f>
        <v>00:55</v>
      </c>
      <c r="CD120" s="12" t="str">
        <f>IFERROR(VLOOKUP(NitC[[#This Row],[CONCATENA]],Dades[[#All],[Columna1]:[LAT]],3,FALSE),"")</f>
        <v/>
      </c>
      <c r="CE120" s="12" t="str">
        <f>IFERROR(10^(NitC[[#This Row],[LAT]]/10),"")</f>
        <v/>
      </c>
    </row>
    <row r="121" spans="4:83" x14ac:dyDescent="0.35">
      <c r="D121" s="1">
        <f>Resultats!C$7</f>
        <v>30</v>
      </c>
      <c r="E121" s="1">
        <f>Resultats!E$7</f>
        <v>3</v>
      </c>
      <c r="F121" s="1">
        <v>8</v>
      </c>
      <c r="G121" s="1">
        <v>56</v>
      </c>
      <c r="H121" s="1" t="str">
        <f>CONCATENATE(DiaA[[#This Row],[Dia]],DiaA[[#This Row],[Mes]],DiaA[[#This Row],[Hora]],DiaA[[#This Row],[Min]])</f>
        <v>303856</v>
      </c>
      <c r="I121" s="1" t="str">
        <f>CONCATENATE(TEXT(DiaA[[#This Row],[Hora]],"00"),":",TEXT(DiaA[[#This Row],[Min]],"00"))</f>
        <v>08:56</v>
      </c>
      <c r="J121" s="1" t="str">
        <f>IFERROR(VLOOKUP(DiaA[[#This Row],[CONCATENA]],Dades[[#All],[Columna1]:[LAT]],3,FALSE),"")</f>
        <v/>
      </c>
      <c r="K121" s="1" t="str">
        <f>IFERROR(10^(DiaA[[#This Row],[LAT]]/10),"")</f>
        <v/>
      </c>
      <c r="M121" s="2">
        <f>Resultats!C$7</f>
        <v>30</v>
      </c>
      <c r="N121" s="2">
        <f>Resultats!E$7</f>
        <v>3</v>
      </c>
      <c r="O121" s="2">
        <v>22</v>
      </c>
      <c r="P121" s="2">
        <v>56</v>
      </c>
      <c r="Q121" s="2" t="str">
        <f>CONCATENATE(VespreA[[#This Row],[Dia]],VespreA[[#This Row],[Mes]],VespreA[[#This Row],[Hora]],VespreA[[#This Row],[Min]])</f>
        <v>3032256</v>
      </c>
      <c r="R121" s="2" t="str">
        <f>CONCATENATE(TEXT(VespreA[[#This Row],[Hora]],"00"),":",TEXT(VespreA[[#This Row],[Min]],"00"))</f>
        <v>22:56</v>
      </c>
      <c r="S121" s="2" t="str">
        <f>IFERROR(VLOOKUP(VespreA[[#This Row],[CONCATENA]],Dades[[#All],[Columna1]:[LAT]],3,FALSE),"")</f>
        <v/>
      </c>
      <c r="T121" s="4" t="str">
        <f>IFERROR(10^(VespreA[[#This Row],[LAT]]/10),"")</f>
        <v/>
      </c>
      <c r="V121" s="4">
        <f>Resultats!C$7</f>
        <v>30</v>
      </c>
      <c r="W121" s="12">
        <f>Resultats!E$7</f>
        <v>3</v>
      </c>
      <c r="X121" s="3">
        <v>0</v>
      </c>
      <c r="Y121" s="4">
        <v>56</v>
      </c>
      <c r="Z121" s="4" t="str">
        <f>CONCATENATE(NitA[[#This Row],[Dia]],NitA[[#This Row],[Mes]],NitA[[#This Row],[Hora]],NitA[[#This Row],[Min]])</f>
        <v>303056</v>
      </c>
      <c r="AA121" s="4" t="str">
        <f>CONCATENATE(TEXT(NitA[[#This Row],[Hora]],"00"),":",TEXT(NitA[[#This Row],[Min]],"00"))</f>
        <v>00:56</v>
      </c>
      <c r="AB121" s="12" t="str">
        <f>IFERROR(VLOOKUP(NitA[[#This Row],[CONCATENA]],Dades[[#All],[Columna1]:[LAT]],3,FALSE),"")</f>
        <v/>
      </c>
      <c r="AC121" s="12" t="str">
        <f>IFERROR(10^(NitA[[#This Row],[LAT]]/10),"")</f>
        <v/>
      </c>
      <c r="AE121" s="1">
        <f>Resultats!C$22</f>
        <v>30</v>
      </c>
      <c r="AF121" s="1">
        <f>Resultats!E$22</f>
        <v>3</v>
      </c>
      <c r="AG121" s="1">
        <v>8</v>
      </c>
      <c r="AH121" s="1">
        <v>56</v>
      </c>
      <c r="AI121" s="1" t="str">
        <f>CONCATENATE(DiaB[[#This Row],[Dia]],DiaB[[#This Row],[Mes]],DiaB[[#This Row],[Hora]],DiaB[[#This Row],[Min]])</f>
        <v>303856</v>
      </c>
      <c r="AJ121" s="1" t="str">
        <f>CONCATENATE(TEXT(DiaB[[#This Row],[Hora]],"00"),":",TEXT(DiaB[[#This Row],[Min]],"00"))</f>
        <v>08:56</v>
      </c>
      <c r="AK121" s="1" t="str">
        <f>IFERROR(VLOOKUP(DiaB[[#This Row],[CONCATENA]],Dades[[#All],[Columna1]:[LAT]],3,FALSE),"")</f>
        <v/>
      </c>
      <c r="AL121" s="1" t="str">
        <f>IFERROR(10^(DiaB[[#This Row],[LAT]]/10),"")</f>
        <v/>
      </c>
      <c r="AN121" s="2">
        <f>Resultats!C$22</f>
        <v>30</v>
      </c>
      <c r="AO121" s="2">
        <f>Resultats!E$22</f>
        <v>3</v>
      </c>
      <c r="AP121" s="2">
        <v>22</v>
      </c>
      <c r="AQ121" s="2">
        <v>56</v>
      </c>
      <c r="AR121" s="2" t="str">
        <f>CONCATENATE(VespreB[[#This Row],[Dia]],VespreB[[#This Row],[Mes]],VespreB[[#This Row],[Hora]],VespreB[[#This Row],[Min]])</f>
        <v>3032256</v>
      </c>
      <c r="AS121" s="2" t="str">
        <f>CONCATENATE(TEXT(VespreB[[#This Row],[Hora]],"00"),":",TEXT(VespreB[[#This Row],[Min]],"00"))</f>
        <v>22:56</v>
      </c>
      <c r="AT121" s="2" t="str">
        <f>IFERROR(VLOOKUP(VespreB[[#This Row],[CONCATENA]],Dades[[#All],[Columna1]:[LAT]],3,FALSE),"")</f>
        <v/>
      </c>
      <c r="AU121" s="4" t="str">
        <f>IFERROR(10^(VespreB[[#This Row],[LAT]]/10),"")</f>
        <v/>
      </c>
      <c r="AW121" s="4">
        <f>Resultats!C$22</f>
        <v>30</v>
      </c>
      <c r="AX121" s="12">
        <f>Resultats!E$22</f>
        <v>3</v>
      </c>
      <c r="AY121" s="3">
        <v>0</v>
      </c>
      <c r="AZ121" s="4">
        <v>56</v>
      </c>
      <c r="BA121" s="4" t="str">
        <f>CONCATENATE(NitB[[#This Row],[Dia]],NitB[[#This Row],[Mes]],NitB[[#This Row],[Hora]],NitB[[#This Row],[Min]])</f>
        <v>303056</v>
      </c>
      <c r="BB121" s="4" t="str">
        <f>CONCATENATE(TEXT(NitB[[#This Row],[Hora]],"00"),":",TEXT(NitB[[#This Row],[Min]],"00"))</f>
        <v>00:56</v>
      </c>
      <c r="BC121" s="12" t="str">
        <f>IFERROR(VLOOKUP(NitB[[#This Row],[CONCATENA]],Dades[[#All],[Columna1]:[LAT]],3,FALSE),"")</f>
        <v/>
      </c>
      <c r="BD121" s="12" t="str">
        <f>IFERROR(10^(NitB[[#This Row],[LAT]]/10),"")</f>
        <v/>
      </c>
      <c r="BF121" s="1">
        <f>Resultats!C$37</f>
        <v>30</v>
      </c>
      <c r="BG121" s="1">
        <f>Resultats!E$37</f>
        <v>3</v>
      </c>
      <c r="BH121" s="1">
        <v>8</v>
      </c>
      <c r="BI121" s="1">
        <v>56</v>
      </c>
      <c r="BJ121" s="1" t="str">
        <f>CONCATENATE(DiaC[[#This Row],[Dia]],DiaC[[#This Row],[Mes]],DiaC[[#This Row],[Hora]],DiaC[[#This Row],[Min]])</f>
        <v>303856</v>
      </c>
      <c r="BK121" s="1" t="str">
        <f>CONCATENATE(TEXT(DiaC[[#This Row],[Hora]],"00"),":",TEXT(DiaC[[#This Row],[Min]],"00"))</f>
        <v>08:56</v>
      </c>
      <c r="BL121" s="1" t="str">
        <f>IFERROR(VLOOKUP(DiaC[[#This Row],[CONCATENA]],Dades[[#All],[Columna1]:[LAT]],3,FALSE),"")</f>
        <v/>
      </c>
      <c r="BM121" s="1" t="str">
        <f>IFERROR(10^(DiaC[[#This Row],[LAT]]/10),"")</f>
        <v/>
      </c>
      <c r="BO121" s="2">
        <f>Resultats!C$37</f>
        <v>30</v>
      </c>
      <c r="BP121" s="2">
        <f>Resultats!E$37</f>
        <v>3</v>
      </c>
      <c r="BQ121" s="2">
        <v>22</v>
      </c>
      <c r="BR121" s="2">
        <v>56</v>
      </c>
      <c r="BS121" s="2" t="str">
        <f>CONCATENATE(VespreC[[#This Row],[Dia]],VespreC[[#This Row],[Mes]],VespreC[[#This Row],[Hora]],VespreC[[#This Row],[Min]])</f>
        <v>3032256</v>
      </c>
      <c r="BT121" s="2" t="str">
        <f>CONCATENATE(TEXT(VespreC[[#This Row],[Hora]],"00"),":",TEXT(VespreC[[#This Row],[Min]],"00"))</f>
        <v>22:56</v>
      </c>
      <c r="BU121" s="2" t="str">
        <f>IFERROR(VLOOKUP(VespreC[[#This Row],[CONCATENA]],Dades[[#All],[Columna1]:[LAT]],3,FALSE),"")</f>
        <v/>
      </c>
      <c r="BV121" s="4" t="str">
        <f>IFERROR(10^(VespreC[[#This Row],[LAT]]/10),"")</f>
        <v/>
      </c>
      <c r="BX121" s="4">
        <f>Resultats!C$37</f>
        <v>30</v>
      </c>
      <c r="BY121" s="12">
        <f>Resultats!E$37</f>
        <v>3</v>
      </c>
      <c r="BZ121" s="3">
        <v>0</v>
      </c>
      <c r="CA121" s="4">
        <v>56</v>
      </c>
      <c r="CB121" s="4" t="str">
        <f>CONCATENATE(NitC[[#This Row],[Dia]],NitC[[#This Row],[Mes]],NitC[[#This Row],[Hora]],NitC[[#This Row],[Min]])</f>
        <v>303056</v>
      </c>
      <c r="CC121" s="4" t="str">
        <f>CONCATENATE(TEXT(NitC[[#This Row],[Hora]],"00"),":",TEXT(NitC[[#This Row],[Min]],"00"))</f>
        <v>00:56</v>
      </c>
      <c r="CD121" s="12" t="str">
        <f>IFERROR(VLOOKUP(NitC[[#This Row],[CONCATENA]],Dades[[#All],[Columna1]:[LAT]],3,FALSE),"")</f>
        <v/>
      </c>
      <c r="CE121" s="12" t="str">
        <f>IFERROR(10^(NitC[[#This Row],[LAT]]/10),"")</f>
        <v/>
      </c>
    </row>
    <row r="122" spans="4:83" x14ac:dyDescent="0.35">
      <c r="D122" s="1">
        <f>Resultats!C$7</f>
        <v>30</v>
      </c>
      <c r="E122" s="1">
        <f>Resultats!E$7</f>
        <v>3</v>
      </c>
      <c r="F122" s="1">
        <v>8</v>
      </c>
      <c r="G122" s="1">
        <v>57</v>
      </c>
      <c r="H122" s="1" t="str">
        <f>CONCATENATE(DiaA[[#This Row],[Dia]],DiaA[[#This Row],[Mes]],DiaA[[#This Row],[Hora]],DiaA[[#This Row],[Min]])</f>
        <v>303857</v>
      </c>
      <c r="I122" s="1" t="str">
        <f>CONCATENATE(TEXT(DiaA[[#This Row],[Hora]],"00"),":",TEXT(DiaA[[#This Row],[Min]],"00"))</f>
        <v>08:57</v>
      </c>
      <c r="J122" s="1" t="str">
        <f>IFERROR(VLOOKUP(DiaA[[#This Row],[CONCATENA]],Dades[[#All],[Columna1]:[LAT]],3,FALSE),"")</f>
        <v/>
      </c>
      <c r="K122" s="1" t="str">
        <f>IFERROR(10^(DiaA[[#This Row],[LAT]]/10),"")</f>
        <v/>
      </c>
      <c r="M122" s="2">
        <f>Resultats!C$7</f>
        <v>30</v>
      </c>
      <c r="N122" s="2">
        <f>Resultats!E$7</f>
        <v>3</v>
      </c>
      <c r="O122" s="2">
        <v>22</v>
      </c>
      <c r="P122" s="2">
        <v>57</v>
      </c>
      <c r="Q122" s="2" t="str">
        <f>CONCATENATE(VespreA[[#This Row],[Dia]],VespreA[[#This Row],[Mes]],VespreA[[#This Row],[Hora]],VespreA[[#This Row],[Min]])</f>
        <v>3032257</v>
      </c>
      <c r="R122" s="2" t="str">
        <f>CONCATENATE(TEXT(VespreA[[#This Row],[Hora]],"00"),":",TEXT(VespreA[[#This Row],[Min]],"00"))</f>
        <v>22:57</v>
      </c>
      <c r="S122" s="2" t="str">
        <f>IFERROR(VLOOKUP(VespreA[[#This Row],[CONCATENA]],Dades[[#All],[Columna1]:[LAT]],3,FALSE),"")</f>
        <v/>
      </c>
      <c r="T122" s="4" t="str">
        <f>IFERROR(10^(VespreA[[#This Row],[LAT]]/10),"")</f>
        <v/>
      </c>
      <c r="V122" s="4">
        <f>Resultats!C$7</f>
        <v>30</v>
      </c>
      <c r="W122" s="12">
        <f>Resultats!E$7</f>
        <v>3</v>
      </c>
      <c r="X122" s="3">
        <v>0</v>
      </c>
      <c r="Y122" s="4">
        <v>57</v>
      </c>
      <c r="Z122" s="4" t="str">
        <f>CONCATENATE(NitA[[#This Row],[Dia]],NitA[[#This Row],[Mes]],NitA[[#This Row],[Hora]],NitA[[#This Row],[Min]])</f>
        <v>303057</v>
      </c>
      <c r="AA122" s="4" t="str">
        <f>CONCATENATE(TEXT(NitA[[#This Row],[Hora]],"00"),":",TEXT(NitA[[#This Row],[Min]],"00"))</f>
        <v>00:57</v>
      </c>
      <c r="AB122" s="12" t="str">
        <f>IFERROR(VLOOKUP(NitA[[#This Row],[CONCATENA]],Dades[[#All],[Columna1]:[LAT]],3,FALSE),"")</f>
        <v/>
      </c>
      <c r="AC122" s="12" t="str">
        <f>IFERROR(10^(NitA[[#This Row],[LAT]]/10),"")</f>
        <v/>
      </c>
      <c r="AE122" s="1">
        <f>Resultats!C$22</f>
        <v>30</v>
      </c>
      <c r="AF122" s="1">
        <f>Resultats!E$22</f>
        <v>3</v>
      </c>
      <c r="AG122" s="1">
        <v>8</v>
      </c>
      <c r="AH122" s="1">
        <v>57</v>
      </c>
      <c r="AI122" s="1" t="str">
        <f>CONCATENATE(DiaB[[#This Row],[Dia]],DiaB[[#This Row],[Mes]],DiaB[[#This Row],[Hora]],DiaB[[#This Row],[Min]])</f>
        <v>303857</v>
      </c>
      <c r="AJ122" s="1" t="str">
        <f>CONCATENATE(TEXT(DiaB[[#This Row],[Hora]],"00"),":",TEXT(DiaB[[#This Row],[Min]],"00"))</f>
        <v>08:57</v>
      </c>
      <c r="AK122" s="1" t="str">
        <f>IFERROR(VLOOKUP(DiaB[[#This Row],[CONCATENA]],Dades[[#All],[Columna1]:[LAT]],3,FALSE),"")</f>
        <v/>
      </c>
      <c r="AL122" s="1" t="str">
        <f>IFERROR(10^(DiaB[[#This Row],[LAT]]/10),"")</f>
        <v/>
      </c>
      <c r="AN122" s="2">
        <f>Resultats!C$22</f>
        <v>30</v>
      </c>
      <c r="AO122" s="2">
        <f>Resultats!E$22</f>
        <v>3</v>
      </c>
      <c r="AP122" s="2">
        <v>22</v>
      </c>
      <c r="AQ122" s="2">
        <v>57</v>
      </c>
      <c r="AR122" s="2" t="str">
        <f>CONCATENATE(VespreB[[#This Row],[Dia]],VespreB[[#This Row],[Mes]],VespreB[[#This Row],[Hora]],VespreB[[#This Row],[Min]])</f>
        <v>3032257</v>
      </c>
      <c r="AS122" s="2" t="str">
        <f>CONCATENATE(TEXT(VespreB[[#This Row],[Hora]],"00"),":",TEXT(VespreB[[#This Row],[Min]],"00"))</f>
        <v>22:57</v>
      </c>
      <c r="AT122" s="2" t="str">
        <f>IFERROR(VLOOKUP(VespreB[[#This Row],[CONCATENA]],Dades[[#All],[Columna1]:[LAT]],3,FALSE),"")</f>
        <v/>
      </c>
      <c r="AU122" s="4" t="str">
        <f>IFERROR(10^(VespreB[[#This Row],[LAT]]/10),"")</f>
        <v/>
      </c>
      <c r="AW122" s="4">
        <f>Resultats!C$22</f>
        <v>30</v>
      </c>
      <c r="AX122" s="12">
        <f>Resultats!E$22</f>
        <v>3</v>
      </c>
      <c r="AY122" s="3">
        <v>0</v>
      </c>
      <c r="AZ122" s="4">
        <v>57</v>
      </c>
      <c r="BA122" s="4" t="str">
        <f>CONCATENATE(NitB[[#This Row],[Dia]],NitB[[#This Row],[Mes]],NitB[[#This Row],[Hora]],NitB[[#This Row],[Min]])</f>
        <v>303057</v>
      </c>
      <c r="BB122" s="4" t="str">
        <f>CONCATENATE(TEXT(NitB[[#This Row],[Hora]],"00"),":",TEXT(NitB[[#This Row],[Min]],"00"))</f>
        <v>00:57</v>
      </c>
      <c r="BC122" s="12" t="str">
        <f>IFERROR(VLOOKUP(NitB[[#This Row],[CONCATENA]],Dades[[#All],[Columna1]:[LAT]],3,FALSE),"")</f>
        <v/>
      </c>
      <c r="BD122" s="12" t="str">
        <f>IFERROR(10^(NitB[[#This Row],[LAT]]/10),"")</f>
        <v/>
      </c>
      <c r="BF122" s="1">
        <f>Resultats!C$37</f>
        <v>30</v>
      </c>
      <c r="BG122" s="1">
        <f>Resultats!E$37</f>
        <v>3</v>
      </c>
      <c r="BH122" s="1">
        <v>8</v>
      </c>
      <c r="BI122" s="1">
        <v>57</v>
      </c>
      <c r="BJ122" s="1" t="str">
        <f>CONCATENATE(DiaC[[#This Row],[Dia]],DiaC[[#This Row],[Mes]],DiaC[[#This Row],[Hora]],DiaC[[#This Row],[Min]])</f>
        <v>303857</v>
      </c>
      <c r="BK122" s="1" t="str">
        <f>CONCATENATE(TEXT(DiaC[[#This Row],[Hora]],"00"),":",TEXT(DiaC[[#This Row],[Min]],"00"))</f>
        <v>08:57</v>
      </c>
      <c r="BL122" s="1" t="str">
        <f>IFERROR(VLOOKUP(DiaC[[#This Row],[CONCATENA]],Dades[[#All],[Columna1]:[LAT]],3,FALSE),"")</f>
        <v/>
      </c>
      <c r="BM122" s="1" t="str">
        <f>IFERROR(10^(DiaC[[#This Row],[LAT]]/10),"")</f>
        <v/>
      </c>
      <c r="BO122" s="2">
        <f>Resultats!C$37</f>
        <v>30</v>
      </c>
      <c r="BP122" s="2">
        <f>Resultats!E$37</f>
        <v>3</v>
      </c>
      <c r="BQ122" s="2">
        <v>22</v>
      </c>
      <c r="BR122" s="2">
        <v>57</v>
      </c>
      <c r="BS122" s="2" t="str">
        <f>CONCATENATE(VespreC[[#This Row],[Dia]],VespreC[[#This Row],[Mes]],VespreC[[#This Row],[Hora]],VespreC[[#This Row],[Min]])</f>
        <v>3032257</v>
      </c>
      <c r="BT122" s="2" t="str">
        <f>CONCATENATE(TEXT(VespreC[[#This Row],[Hora]],"00"),":",TEXT(VespreC[[#This Row],[Min]],"00"))</f>
        <v>22:57</v>
      </c>
      <c r="BU122" s="2" t="str">
        <f>IFERROR(VLOOKUP(VespreC[[#This Row],[CONCATENA]],Dades[[#All],[Columna1]:[LAT]],3,FALSE),"")</f>
        <v/>
      </c>
      <c r="BV122" s="4" t="str">
        <f>IFERROR(10^(VespreC[[#This Row],[LAT]]/10),"")</f>
        <v/>
      </c>
      <c r="BX122" s="4">
        <f>Resultats!C$37</f>
        <v>30</v>
      </c>
      <c r="BY122" s="12">
        <f>Resultats!E$37</f>
        <v>3</v>
      </c>
      <c r="BZ122" s="3">
        <v>0</v>
      </c>
      <c r="CA122" s="4">
        <v>57</v>
      </c>
      <c r="CB122" s="4" t="str">
        <f>CONCATENATE(NitC[[#This Row],[Dia]],NitC[[#This Row],[Mes]],NitC[[#This Row],[Hora]],NitC[[#This Row],[Min]])</f>
        <v>303057</v>
      </c>
      <c r="CC122" s="4" t="str">
        <f>CONCATENATE(TEXT(NitC[[#This Row],[Hora]],"00"),":",TEXT(NitC[[#This Row],[Min]],"00"))</f>
        <v>00:57</v>
      </c>
      <c r="CD122" s="12" t="str">
        <f>IFERROR(VLOOKUP(NitC[[#This Row],[CONCATENA]],Dades[[#All],[Columna1]:[LAT]],3,FALSE),"")</f>
        <v/>
      </c>
      <c r="CE122" s="12" t="str">
        <f>IFERROR(10^(NitC[[#This Row],[LAT]]/10),"")</f>
        <v/>
      </c>
    </row>
    <row r="123" spans="4:83" x14ac:dyDescent="0.35">
      <c r="D123" s="1">
        <f>Resultats!C$7</f>
        <v>30</v>
      </c>
      <c r="E123" s="1">
        <f>Resultats!E$7</f>
        <v>3</v>
      </c>
      <c r="F123" s="1">
        <v>8</v>
      </c>
      <c r="G123" s="1">
        <v>58</v>
      </c>
      <c r="H123" s="1" t="str">
        <f>CONCATENATE(DiaA[[#This Row],[Dia]],DiaA[[#This Row],[Mes]],DiaA[[#This Row],[Hora]],DiaA[[#This Row],[Min]])</f>
        <v>303858</v>
      </c>
      <c r="I123" s="1" t="str">
        <f>CONCATENATE(TEXT(DiaA[[#This Row],[Hora]],"00"),":",TEXT(DiaA[[#This Row],[Min]],"00"))</f>
        <v>08:58</v>
      </c>
      <c r="J123" s="1" t="str">
        <f>IFERROR(VLOOKUP(DiaA[[#This Row],[CONCATENA]],Dades[[#All],[Columna1]:[LAT]],3,FALSE),"")</f>
        <v/>
      </c>
      <c r="K123" s="1" t="str">
        <f>IFERROR(10^(DiaA[[#This Row],[LAT]]/10),"")</f>
        <v/>
      </c>
      <c r="M123" s="2">
        <f>Resultats!C$7</f>
        <v>30</v>
      </c>
      <c r="N123" s="2">
        <f>Resultats!E$7</f>
        <v>3</v>
      </c>
      <c r="O123" s="2">
        <v>22</v>
      </c>
      <c r="P123" s="2">
        <v>58</v>
      </c>
      <c r="Q123" s="2" t="str">
        <f>CONCATENATE(VespreA[[#This Row],[Dia]],VespreA[[#This Row],[Mes]],VespreA[[#This Row],[Hora]],VespreA[[#This Row],[Min]])</f>
        <v>3032258</v>
      </c>
      <c r="R123" s="2" t="str">
        <f>CONCATENATE(TEXT(VespreA[[#This Row],[Hora]],"00"),":",TEXT(VespreA[[#This Row],[Min]],"00"))</f>
        <v>22:58</v>
      </c>
      <c r="S123" s="2" t="str">
        <f>IFERROR(VLOOKUP(VespreA[[#This Row],[CONCATENA]],Dades[[#All],[Columna1]:[LAT]],3,FALSE),"")</f>
        <v/>
      </c>
      <c r="T123" s="4" t="str">
        <f>IFERROR(10^(VespreA[[#This Row],[LAT]]/10),"")</f>
        <v/>
      </c>
      <c r="V123" s="4">
        <f>Resultats!C$7</f>
        <v>30</v>
      </c>
      <c r="W123" s="12">
        <f>Resultats!E$7</f>
        <v>3</v>
      </c>
      <c r="X123" s="3">
        <v>0</v>
      </c>
      <c r="Y123" s="4">
        <v>58</v>
      </c>
      <c r="Z123" s="4" t="str">
        <f>CONCATENATE(NitA[[#This Row],[Dia]],NitA[[#This Row],[Mes]],NitA[[#This Row],[Hora]],NitA[[#This Row],[Min]])</f>
        <v>303058</v>
      </c>
      <c r="AA123" s="4" t="str">
        <f>CONCATENATE(TEXT(NitA[[#This Row],[Hora]],"00"),":",TEXT(NitA[[#This Row],[Min]],"00"))</f>
        <v>00:58</v>
      </c>
      <c r="AB123" s="12" t="str">
        <f>IFERROR(VLOOKUP(NitA[[#This Row],[CONCATENA]],Dades[[#All],[Columna1]:[LAT]],3,FALSE),"")</f>
        <v/>
      </c>
      <c r="AC123" s="12" t="str">
        <f>IFERROR(10^(NitA[[#This Row],[LAT]]/10),"")</f>
        <v/>
      </c>
      <c r="AE123" s="1">
        <f>Resultats!C$22</f>
        <v>30</v>
      </c>
      <c r="AF123" s="1">
        <f>Resultats!E$22</f>
        <v>3</v>
      </c>
      <c r="AG123" s="1">
        <v>8</v>
      </c>
      <c r="AH123" s="1">
        <v>58</v>
      </c>
      <c r="AI123" s="1" t="str">
        <f>CONCATENATE(DiaB[[#This Row],[Dia]],DiaB[[#This Row],[Mes]],DiaB[[#This Row],[Hora]],DiaB[[#This Row],[Min]])</f>
        <v>303858</v>
      </c>
      <c r="AJ123" s="1" t="str">
        <f>CONCATENATE(TEXT(DiaB[[#This Row],[Hora]],"00"),":",TEXT(DiaB[[#This Row],[Min]],"00"))</f>
        <v>08:58</v>
      </c>
      <c r="AK123" s="1" t="str">
        <f>IFERROR(VLOOKUP(DiaB[[#This Row],[CONCATENA]],Dades[[#All],[Columna1]:[LAT]],3,FALSE),"")</f>
        <v/>
      </c>
      <c r="AL123" s="1" t="str">
        <f>IFERROR(10^(DiaB[[#This Row],[LAT]]/10),"")</f>
        <v/>
      </c>
      <c r="AN123" s="2">
        <f>Resultats!C$22</f>
        <v>30</v>
      </c>
      <c r="AO123" s="2">
        <f>Resultats!E$22</f>
        <v>3</v>
      </c>
      <c r="AP123" s="2">
        <v>22</v>
      </c>
      <c r="AQ123" s="2">
        <v>58</v>
      </c>
      <c r="AR123" s="2" t="str">
        <f>CONCATENATE(VespreB[[#This Row],[Dia]],VespreB[[#This Row],[Mes]],VespreB[[#This Row],[Hora]],VespreB[[#This Row],[Min]])</f>
        <v>3032258</v>
      </c>
      <c r="AS123" s="2" t="str">
        <f>CONCATENATE(TEXT(VespreB[[#This Row],[Hora]],"00"),":",TEXT(VespreB[[#This Row],[Min]],"00"))</f>
        <v>22:58</v>
      </c>
      <c r="AT123" s="2" t="str">
        <f>IFERROR(VLOOKUP(VespreB[[#This Row],[CONCATENA]],Dades[[#All],[Columna1]:[LAT]],3,FALSE),"")</f>
        <v/>
      </c>
      <c r="AU123" s="4" t="str">
        <f>IFERROR(10^(VespreB[[#This Row],[LAT]]/10),"")</f>
        <v/>
      </c>
      <c r="AW123" s="4">
        <f>Resultats!C$22</f>
        <v>30</v>
      </c>
      <c r="AX123" s="12">
        <f>Resultats!E$22</f>
        <v>3</v>
      </c>
      <c r="AY123" s="3">
        <v>0</v>
      </c>
      <c r="AZ123" s="4">
        <v>58</v>
      </c>
      <c r="BA123" s="4" t="str">
        <f>CONCATENATE(NitB[[#This Row],[Dia]],NitB[[#This Row],[Mes]],NitB[[#This Row],[Hora]],NitB[[#This Row],[Min]])</f>
        <v>303058</v>
      </c>
      <c r="BB123" s="4" t="str">
        <f>CONCATENATE(TEXT(NitB[[#This Row],[Hora]],"00"),":",TEXT(NitB[[#This Row],[Min]],"00"))</f>
        <v>00:58</v>
      </c>
      <c r="BC123" s="12" t="str">
        <f>IFERROR(VLOOKUP(NitB[[#This Row],[CONCATENA]],Dades[[#All],[Columna1]:[LAT]],3,FALSE),"")</f>
        <v/>
      </c>
      <c r="BD123" s="12" t="str">
        <f>IFERROR(10^(NitB[[#This Row],[LAT]]/10),"")</f>
        <v/>
      </c>
      <c r="BF123" s="1">
        <f>Resultats!C$37</f>
        <v>30</v>
      </c>
      <c r="BG123" s="1">
        <f>Resultats!E$37</f>
        <v>3</v>
      </c>
      <c r="BH123" s="1">
        <v>8</v>
      </c>
      <c r="BI123" s="1">
        <v>58</v>
      </c>
      <c r="BJ123" s="1" t="str">
        <f>CONCATENATE(DiaC[[#This Row],[Dia]],DiaC[[#This Row],[Mes]],DiaC[[#This Row],[Hora]],DiaC[[#This Row],[Min]])</f>
        <v>303858</v>
      </c>
      <c r="BK123" s="1" t="str">
        <f>CONCATENATE(TEXT(DiaC[[#This Row],[Hora]],"00"),":",TEXT(DiaC[[#This Row],[Min]],"00"))</f>
        <v>08:58</v>
      </c>
      <c r="BL123" s="1" t="str">
        <f>IFERROR(VLOOKUP(DiaC[[#This Row],[CONCATENA]],Dades[[#All],[Columna1]:[LAT]],3,FALSE),"")</f>
        <v/>
      </c>
      <c r="BM123" s="1" t="str">
        <f>IFERROR(10^(DiaC[[#This Row],[LAT]]/10),"")</f>
        <v/>
      </c>
      <c r="BO123" s="2">
        <f>Resultats!C$37</f>
        <v>30</v>
      </c>
      <c r="BP123" s="2">
        <f>Resultats!E$37</f>
        <v>3</v>
      </c>
      <c r="BQ123" s="2">
        <v>22</v>
      </c>
      <c r="BR123" s="2">
        <v>58</v>
      </c>
      <c r="BS123" s="2" t="str">
        <f>CONCATENATE(VespreC[[#This Row],[Dia]],VespreC[[#This Row],[Mes]],VespreC[[#This Row],[Hora]],VespreC[[#This Row],[Min]])</f>
        <v>3032258</v>
      </c>
      <c r="BT123" s="2" t="str">
        <f>CONCATENATE(TEXT(VespreC[[#This Row],[Hora]],"00"),":",TEXT(VespreC[[#This Row],[Min]],"00"))</f>
        <v>22:58</v>
      </c>
      <c r="BU123" s="2" t="str">
        <f>IFERROR(VLOOKUP(VespreC[[#This Row],[CONCATENA]],Dades[[#All],[Columna1]:[LAT]],3,FALSE),"")</f>
        <v/>
      </c>
      <c r="BV123" s="4" t="str">
        <f>IFERROR(10^(VespreC[[#This Row],[LAT]]/10),"")</f>
        <v/>
      </c>
      <c r="BX123" s="4">
        <f>Resultats!C$37</f>
        <v>30</v>
      </c>
      <c r="BY123" s="12">
        <f>Resultats!E$37</f>
        <v>3</v>
      </c>
      <c r="BZ123" s="3">
        <v>0</v>
      </c>
      <c r="CA123" s="4">
        <v>58</v>
      </c>
      <c r="CB123" s="4" t="str">
        <f>CONCATENATE(NitC[[#This Row],[Dia]],NitC[[#This Row],[Mes]],NitC[[#This Row],[Hora]],NitC[[#This Row],[Min]])</f>
        <v>303058</v>
      </c>
      <c r="CC123" s="4" t="str">
        <f>CONCATENATE(TEXT(NitC[[#This Row],[Hora]],"00"),":",TEXT(NitC[[#This Row],[Min]],"00"))</f>
        <v>00:58</v>
      </c>
      <c r="CD123" s="12" t="str">
        <f>IFERROR(VLOOKUP(NitC[[#This Row],[CONCATENA]],Dades[[#All],[Columna1]:[LAT]],3,FALSE),"")</f>
        <v/>
      </c>
      <c r="CE123" s="12" t="str">
        <f>IFERROR(10^(NitC[[#This Row],[LAT]]/10),"")</f>
        <v/>
      </c>
    </row>
    <row r="124" spans="4:83" x14ac:dyDescent="0.35">
      <c r="D124" s="1">
        <f>Resultats!C$7</f>
        <v>30</v>
      </c>
      <c r="E124" s="1">
        <f>Resultats!E$7</f>
        <v>3</v>
      </c>
      <c r="F124" s="1">
        <v>8</v>
      </c>
      <c r="G124" s="1">
        <v>59</v>
      </c>
      <c r="H124" s="1" t="str">
        <f>CONCATENATE(DiaA[[#This Row],[Dia]],DiaA[[#This Row],[Mes]],DiaA[[#This Row],[Hora]],DiaA[[#This Row],[Min]])</f>
        <v>303859</v>
      </c>
      <c r="I124" s="1" t="str">
        <f>CONCATENATE(TEXT(DiaA[[#This Row],[Hora]],"00"),":",TEXT(DiaA[[#This Row],[Min]],"00"))</f>
        <v>08:59</v>
      </c>
      <c r="J124" s="1" t="str">
        <f>IFERROR(VLOOKUP(DiaA[[#This Row],[CONCATENA]],Dades[[#All],[Columna1]:[LAT]],3,FALSE),"")</f>
        <v/>
      </c>
      <c r="K124" s="1" t="str">
        <f>IFERROR(10^(DiaA[[#This Row],[LAT]]/10),"")</f>
        <v/>
      </c>
      <c r="M124" s="2">
        <f>Resultats!C$7</f>
        <v>30</v>
      </c>
      <c r="N124" s="2">
        <f>Resultats!E$7</f>
        <v>3</v>
      </c>
      <c r="O124" s="2">
        <v>22</v>
      </c>
      <c r="P124" s="2">
        <v>59</v>
      </c>
      <c r="Q124" s="2" t="str">
        <f>CONCATENATE(VespreA[[#This Row],[Dia]],VespreA[[#This Row],[Mes]],VespreA[[#This Row],[Hora]],VespreA[[#This Row],[Min]])</f>
        <v>3032259</v>
      </c>
      <c r="R124" s="2" t="str">
        <f>CONCATENATE(TEXT(VespreA[[#This Row],[Hora]],"00"),":",TEXT(VespreA[[#This Row],[Min]],"00"))</f>
        <v>22:59</v>
      </c>
      <c r="S124" s="2" t="str">
        <f>IFERROR(VLOOKUP(VespreA[[#This Row],[CONCATENA]],Dades[[#All],[Columna1]:[LAT]],3,FALSE),"")</f>
        <v/>
      </c>
      <c r="T124" s="4" t="str">
        <f>IFERROR(10^(VespreA[[#This Row],[LAT]]/10),"")</f>
        <v/>
      </c>
      <c r="V124" s="4">
        <f>Resultats!C$7</f>
        <v>30</v>
      </c>
      <c r="W124" s="12">
        <f>Resultats!E$7</f>
        <v>3</v>
      </c>
      <c r="X124" s="3">
        <v>0</v>
      </c>
      <c r="Y124" s="4">
        <v>59</v>
      </c>
      <c r="Z124" s="4" t="str">
        <f>CONCATENATE(NitA[[#This Row],[Dia]],NitA[[#This Row],[Mes]],NitA[[#This Row],[Hora]],NitA[[#This Row],[Min]])</f>
        <v>303059</v>
      </c>
      <c r="AA124" s="4" t="str">
        <f>CONCATENATE(TEXT(NitA[[#This Row],[Hora]],"00"),":",TEXT(NitA[[#This Row],[Min]],"00"))</f>
        <v>00:59</v>
      </c>
      <c r="AB124" s="12" t="str">
        <f>IFERROR(VLOOKUP(NitA[[#This Row],[CONCATENA]],Dades[[#All],[Columna1]:[LAT]],3,FALSE),"")</f>
        <v/>
      </c>
      <c r="AC124" s="12" t="str">
        <f>IFERROR(10^(NitA[[#This Row],[LAT]]/10),"")</f>
        <v/>
      </c>
      <c r="AE124" s="1">
        <f>Resultats!C$22</f>
        <v>30</v>
      </c>
      <c r="AF124" s="1">
        <f>Resultats!E$22</f>
        <v>3</v>
      </c>
      <c r="AG124" s="1">
        <v>8</v>
      </c>
      <c r="AH124" s="1">
        <v>59</v>
      </c>
      <c r="AI124" s="1" t="str">
        <f>CONCATENATE(DiaB[[#This Row],[Dia]],DiaB[[#This Row],[Mes]],DiaB[[#This Row],[Hora]],DiaB[[#This Row],[Min]])</f>
        <v>303859</v>
      </c>
      <c r="AJ124" s="1" t="str">
        <f>CONCATENATE(TEXT(DiaB[[#This Row],[Hora]],"00"),":",TEXT(DiaB[[#This Row],[Min]],"00"))</f>
        <v>08:59</v>
      </c>
      <c r="AK124" s="1" t="str">
        <f>IFERROR(VLOOKUP(DiaB[[#This Row],[CONCATENA]],Dades[[#All],[Columna1]:[LAT]],3,FALSE),"")</f>
        <v/>
      </c>
      <c r="AL124" s="1" t="str">
        <f>IFERROR(10^(DiaB[[#This Row],[LAT]]/10),"")</f>
        <v/>
      </c>
      <c r="AN124" s="2">
        <f>Resultats!C$22</f>
        <v>30</v>
      </c>
      <c r="AO124" s="2">
        <f>Resultats!E$22</f>
        <v>3</v>
      </c>
      <c r="AP124" s="2">
        <v>22</v>
      </c>
      <c r="AQ124" s="2">
        <v>59</v>
      </c>
      <c r="AR124" s="2" t="str">
        <f>CONCATENATE(VespreB[[#This Row],[Dia]],VespreB[[#This Row],[Mes]],VespreB[[#This Row],[Hora]],VespreB[[#This Row],[Min]])</f>
        <v>3032259</v>
      </c>
      <c r="AS124" s="2" t="str">
        <f>CONCATENATE(TEXT(VespreB[[#This Row],[Hora]],"00"),":",TEXT(VespreB[[#This Row],[Min]],"00"))</f>
        <v>22:59</v>
      </c>
      <c r="AT124" s="2" t="str">
        <f>IFERROR(VLOOKUP(VespreB[[#This Row],[CONCATENA]],Dades[[#All],[Columna1]:[LAT]],3,FALSE),"")</f>
        <v/>
      </c>
      <c r="AU124" s="4" t="str">
        <f>IFERROR(10^(VespreB[[#This Row],[LAT]]/10),"")</f>
        <v/>
      </c>
      <c r="AW124" s="4">
        <f>Resultats!C$22</f>
        <v>30</v>
      </c>
      <c r="AX124" s="12">
        <f>Resultats!E$22</f>
        <v>3</v>
      </c>
      <c r="AY124" s="3">
        <v>0</v>
      </c>
      <c r="AZ124" s="4">
        <v>59</v>
      </c>
      <c r="BA124" s="4" t="str">
        <f>CONCATENATE(NitB[[#This Row],[Dia]],NitB[[#This Row],[Mes]],NitB[[#This Row],[Hora]],NitB[[#This Row],[Min]])</f>
        <v>303059</v>
      </c>
      <c r="BB124" s="4" t="str">
        <f>CONCATENATE(TEXT(NitB[[#This Row],[Hora]],"00"),":",TEXT(NitB[[#This Row],[Min]],"00"))</f>
        <v>00:59</v>
      </c>
      <c r="BC124" s="12" t="str">
        <f>IFERROR(VLOOKUP(NitB[[#This Row],[CONCATENA]],Dades[[#All],[Columna1]:[LAT]],3,FALSE),"")</f>
        <v/>
      </c>
      <c r="BD124" s="12" t="str">
        <f>IFERROR(10^(NitB[[#This Row],[LAT]]/10),"")</f>
        <v/>
      </c>
      <c r="BF124" s="1">
        <f>Resultats!C$37</f>
        <v>30</v>
      </c>
      <c r="BG124" s="1">
        <f>Resultats!E$37</f>
        <v>3</v>
      </c>
      <c r="BH124" s="1">
        <v>8</v>
      </c>
      <c r="BI124" s="1">
        <v>59</v>
      </c>
      <c r="BJ124" s="1" t="str">
        <f>CONCATENATE(DiaC[[#This Row],[Dia]],DiaC[[#This Row],[Mes]],DiaC[[#This Row],[Hora]],DiaC[[#This Row],[Min]])</f>
        <v>303859</v>
      </c>
      <c r="BK124" s="1" t="str">
        <f>CONCATENATE(TEXT(DiaC[[#This Row],[Hora]],"00"),":",TEXT(DiaC[[#This Row],[Min]],"00"))</f>
        <v>08:59</v>
      </c>
      <c r="BL124" s="1" t="str">
        <f>IFERROR(VLOOKUP(DiaC[[#This Row],[CONCATENA]],Dades[[#All],[Columna1]:[LAT]],3,FALSE),"")</f>
        <v/>
      </c>
      <c r="BM124" s="1" t="str">
        <f>IFERROR(10^(DiaC[[#This Row],[LAT]]/10),"")</f>
        <v/>
      </c>
      <c r="BO124" s="2">
        <f>Resultats!C$37</f>
        <v>30</v>
      </c>
      <c r="BP124" s="2">
        <f>Resultats!E$37</f>
        <v>3</v>
      </c>
      <c r="BQ124" s="2">
        <v>22</v>
      </c>
      <c r="BR124" s="2">
        <v>59</v>
      </c>
      <c r="BS124" s="2" t="str">
        <f>CONCATENATE(VespreC[[#This Row],[Dia]],VespreC[[#This Row],[Mes]],VespreC[[#This Row],[Hora]],VespreC[[#This Row],[Min]])</f>
        <v>3032259</v>
      </c>
      <c r="BT124" s="2" t="str">
        <f>CONCATENATE(TEXT(VespreC[[#This Row],[Hora]],"00"),":",TEXT(VespreC[[#This Row],[Min]],"00"))</f>
        <v>22:59</v>
      </c>
      <c r="BU124" s="2" t="str">
        <f>IFERROR(VLOOKUP(VespreC[[#This Row],[CONCATENA]],Dades[[#All],[Columna1]:[LAT]],3,FALSE),"")</f>
        <v/>
      </c>
      <c r="BV124" s="4" t="str">
        <f>IFERROR(10^(VespreC[[#This Row],[LAT]]/10),"")</f>
        <v/>
      </c>
      <c r="BX124" s="4">
        <f>Resultats!C$37</f>
        <v>30</v>
      </c>
      <c r="BY124" s="12">
        <f>Resultats!E$37</f>
        <v>3</v>
      </c>
      <c r="BZ124" s="3">
        <v>0</v>
      </c>
      <c r="CA124" s="4">
        <v>59</v>
      </c>
      <c r="CB124" s="4" t="str">
        <f>CONCATENATE(NitC[[#This Row],[Dia]],NitC[[#This Row],[Mes]],NitC[[#This Row],[Hora]],NitC[[#This Row],[Min]])</f>
        <v>303059</v>
      </c>
      <c r="CC124" s="4" t="str">
        <f>CONCATENATE(TEXT(NitC[[#This Row],[Hora]],"00"),":",TEXT(NitC[[#This Row],[Min]],"00"))</f>
        <v>00:59</v>
      </c>
      <c r="CD124" s="12" t="str">
        <f>IFERROR(VLOOKUP(NitC[[#This Row],[CONCATENA]],Dades[[#All],[Columna1]:[LAT]],3,FALSE),"")</f>
        <v/>
      </c>
      <c r="CE124" s="12" t="str">
        <f>IFERROR(10^(NitC[[#This Row],[LAT]]/10),"")</f>
        <v/>
      </c>
    </row>
    <row r="125" spans="4:83" x14ac:dyDescent="0.35">
      <c r="D125" s="1">
        <f>Resultats!C$7</f>
        <v>30</v>
      </c>
      <c r="E125" s="1">
        <f>Resultats!E$7</f>
        <v>3</v>
      </c>
      <c r="F125" s="1">
        <v>9</v>
      </c>
      <c r="G125" s="1">
        <v>0</v>
      </c>
      <c r="H125" s="1" t="str">
        <f>CONCATENATE(DiaA[[#This Row],[Dia]],DiaA[[#This Row],[Mes]],DiaA[[#This Row],[Hora]],DiaA[[#This Row],[Min]])</f>
        <v>30390</v>
      </c>
      <c r="I125" s="1" t="str">
        <f>CONCATENATE(TEXT(DiaA[[#This Row],[Hora]],"00"),":",TEXT(DiaA[[#This Row],[Min]],"00"))</f>
        <v>09:00</v>
      </c>
      <c r="J125" s="1" t="str">
        <f>IFERROR(VLOOKUP(DiaA[[#This Row],[CONCATENA]],Dades[[#All],[Columna1]:[LAT]],3,FALSE),"")</f>
        <v/>
      </c>
      <c r="K125" s="1" t="str">
        <f>IFERROR(10^(DiaA[[#This Row],[LAT]]/10),"")</f>
        <v/>
      </c>
      <c r="V125" s="4">
        <f>Resultats!C$7</f>
        <v>30</v>
      </c>
      <c r="W125" s="12">
        <f>Resultats!E$7</f>
        <v>3</v>
      </c>
      <c r="X125" s="3">
        <v>0</v>
      </c>
      <c r="Y125" s="4">
        <v>0</v>
      </c>
      <c r="Z125" s="4" t="str">
        <f>CONCATENATE(NitA[[#This Row],[Dia]],NitA[[#This Row],[Mes]],NitA[[#This Row],[Hora]],NitA[[#This Row],[Min]])</f>
        <v>30300</v>
      </c>
      <c r="AA125" s="4" t="str">
        <f>CONCATENATE(TEXT(NitA[[#This Row],[Hora]],"00"),":",TEXT(NitA[[#This Row],[Min]],"00"))</f>
        <v>00:00</v>
      </c>
      <c r="AB125" s="12" t="str">
        <f>IFERROR(VLOOKUP(NitA[[#This Row],[CONCATENA]],Dades[[#All],[Columna1]:[LAT]],3,FALSE),"")</f>
        <v/>
      </c>
      <c r="AC125" s="12" t="str">
        <f>IFERROR(10^(NitA[[#This Row],[LAT]]/10),"")</f>
        <v/>
      </c>
      <c r="AE125" s="1">
        <f>Resultats!C$22</f>
        <v>30</v>
      </c>
      <c r="AF125" s="1">
        <f>Resultats!E$22</f>
        <v>3</v>
      </c>
      <c r="AG125" s="1">
        <v>9</v>
      </c>
      <c r="AH125" s="1">
        <v>0</v>
      </c>
      <c r="AI125" s="1" t="str">
        <f>CONCATENATE(DiaB[[#This Row],[Dia]],DiaB[[#This Row],[Mes]],DiaB[[#This Row],[Hora]],DiaB[[#This Row],[Min]])</f>
        <v>30390</v>
      </c>
      <c r="AJ125" s="1" t="str">
        <f>CONCATENATE(TEXT(DiaB[[#This Row],[Hora]],"00"),":",TEXT(DiaB[[#This Row],[Min]],"00"))</f>
        <v>09:00</v>
      </c>
      <c r="AK125" s="1" t="str">
        <f>IFERROR(VLOOKUP(DiaB[[#This Row],[CONCATENA]],Dades[[#All],[Columna1]:[LAT]],3,FALSE),"")</f>
        <v/>
      </c>
      <c r="AL125" s="1" t="str">
        <f>IFERROR(10^(DiaB[[#This Row],[LAT]]/10),"")</f>
        <v/>
      </c>
      <c r="AW125" s="4">
        <f>Resultats!C$22</f>
        <v>30</v>
      </c>
      <c r="AX125" s="12">
        <f>Resultats!E$22</f>
        <v>3</v>
      </c>
      <c r="AY125" s="3">
        <v>0</v>
      </c>
      <c r="AZ125" s="4">
        <v>0</v>
      </c>
      <c r="BA125" s="4" t="str">
        <f>CONCATENATE(NitB[[#This Row],[Dia]],NitB[[#This Row],[Mes]],NitB[[#This Row],[Hora]],NitB[[#This Row],[Min]])</f>
        <v>30300</v>
      </c>
      <c r="BB125" s="4" t="str">
        <f>CONCATENATE(TEXT(NitB[[#This Row],[Hora]],"00"),":",TEXT(NitB[[#This Row],[Min]],"00"))</f>
        <v>00:00</v>
      </c>
      <c r="BC125" s="12" t="str">
        <f>IFERROR(VLOOKUP(NitB[[#This Row],[CONCATENA]],Dades[[#All],[Columna1]:[LAT]],3,FALSE),"")</f>
        <v/>
      </c>
      <c r="BD125" s="12" t="str">
        <f>IFERROR(10^(NitB[[#This Row],[LAT]]/10),"")</f>
        <v/>
      </c>
      <c r="BF125" s="1">
        <f>Resultats!C$37</f>
        <v>30</v>
      </c>
      <c r="BG125" s="1">
        <f>Resultats!E$37</f>
        <v>3</v>
      </c>
      <c r="BH125" s="1">
        <v>9</v>
      </c>
      <c r="BI125" s="1">
        <v>0</v>
      </c>
      <c r="BJ125" s="1" t="str">
        <f>CONCATENATE(DiaC[[#This Row],[Dia]],DiaC[[#This Row],[Mes]],DiaC[[#This Row],[Hora]],DiaC[[#This Row],[Min]])</f>
        <v>30390</v>
      </c>
      <c r="BK125" s="1" t="str">
        <f>CONCATENATE(TEXT(DiaC[[#This Row],[Hora]],"00"),":",TEXT(DiaC[[#This Row],[Min]],"00"))</f>
        <v>09:00</v>
      </c>
      <c r="BL125" s="1" t="str">
        <f>IFERROR(VLOOKUP(DiaC[[#This Row],[CONCATENA]],Dades[[#All],[Columna1]:[LAT]],3,FALSE),"")</f>
        <v/>
      </c>
      <c r="BM125" s="1" t="str">
        <f>IFERROR(10^(DiaC[[#This Row],[LAT]]/10),"")</f>
        <v/>
      </c>
      <c r="BX125" s="4">
        <f>Resultats!C$37</f>
        <v>30</v>
      </c>
      <c r="BY125" s="12">
        <f>Resultats!E$37</f>
        <v>3</v>
      </c>
      <c r="BZ125" s="3">
        <v>0</v>
      </c>
      <c r="CA125" s="4">
        <v>0</v>
      </c>
      <c r="CB125" s="4" t="str">
        <f>CONCATENATE(NitC[[#This Row],[Dia]],NitC[[#This Row],[Mes]],NitC[[#This Row],[Hora]],NitC[[#This Row],[Min]])</f>
        <v>30300</v>
      </c>
      <c r="CC125" s="4" t="str">
        <f>CONCATENATE(TEXT(NitC[[#This Row],[Hora]],"00"),":",TEXT(NitC[[#This Row],[Min]],"00"))</f>
        <v>00:00</v>
      </c>
      <c r="CD125" s="12" t="str">
        <f>IFERROR(VLOOKUP(NitC[[#This Row],[CONCATENA]],Dades[[#All],[Columna1]:[LAT]],3,FALSE),"")</f>
        <v/>
      </c>
      <c r="CE125" s="12" t="str">
        <f>IFERROR(10^(NitC[[#This Row],[LAT]]/10),"")</f>
        <v/>
      </c>
    </row>
    <row r="126" spans="4:83" x14ac:dyDescent="0.35">
      <c r="D126" s="1">
        <f>Resultats!C$7</f>
        <v>30</v>
      </c>
      <c r="E126" s="1">
        <f>Resultats!E$7</f>
        <v>3</v>
      </c>
      <c r="F126" s="1">
        <v>9</v>
      </c>
      <c r="G126" s="1">
        <v>1</v>
      </c>
      <c r="H126" s="1" t="str">
        <f>CONCATENATE(DiaA[[#This Row],[Dia]],DiaA[[#This Row],[Mes]],DiaA[[#This Row],[Hora]],DiaA[[#This Row],[Min]])</f>
        <v>30391</v>
      </c>
      <c r="I126" s="1" t="str">
        <f>CONCATENATE(TEXT(DiaA[[#This Row],[Hora]],"00"),":",TEXT(DiaA[[#This Row],[Min]],"00"))</f>
        <v>09:01</v>
      </c>
      <c r="J126" s="1" t="str">
        <f>IFERROR(VLOOKUP(DiaA[[#This Row],[CONCATENA]],Dades[[#All],[Columna1]:[LAT]],3,FALSE),"")</f>
        <v/>
      </c>
      <c r="K126" s="1" t="str">
        <f>IFERROR(10^(DiaA[[#This Row],[LAT]]/10),"")</f>
        <v/>
      </c>
      <c r="V126" s="4">
        <f>Resultats!C$7</f>
        <v>30</v>
      </c>
      <c r="W126" s="12">
        <f>Resultats!E$7</f>
        <v>3</v>
      </c>
      <c r="X126" s="3">
        <v>0</v>
      </c>
      <c r="Y126" s="4">
        <v>1</v>
      </c>
      <c r="Z126" s="4" t="str">
        <f>CONCATENATE(NitA[[#This Row],[Dia]],NitA[[#This Row],[Mes]],NitA[[#This Row],[Hora]],NitA[[#This Row],[Min]])</f>
        <v>30301</v>
      </c>
      <c r="AA126" s="4" t="str">
        <f>CONCATENATE(TEXT(NitA[[#This Row],[Hora]],"00"),":",TEXT(NitA[[#This Row],[Min]],"00"))</f>
        <v>00:01</v>
      </c>
      <c r="AB126" s="12" t="str">
        <f>IFERROR(VLOOKUP(NitA[[#This Row],[CONCATENA]],Dades[[#All],[Columna1]:[LAT]],3,FALSE),"")</f>
        <v/>
      </c>
      <c r="AC126" s="12" t="str">
        <f>IFERROR(10^(NitA[[#This Row],[LAT]]/10),"")</f>
        <v/>
      </c>
      <c r="AE126" s="1">
        <f>Resultats!C$22</f>
        <v>30</v>
      </c>
      <c r="AF126" s="1">
        <f>Resultats!E$22</f>
        <v>3</v>
      </c>
      <c r="AG126" s="1">
        <v>9</v>
      </c>
      <c r="AH126" s="1">
        <v>1</v>
      </c>
      <c r="AI126" s="1" t="str">
        <f>CONCATENATE(DiaB[[#This Row],[Dia]],DiaB[[#This Row],[Mes]],DiaB[[#This Row],[Hora]],DiaB[[#This Row],[Min]])</f>
        <v>30391</v>
      </c>
      <c r="AJ126" s="1" t="str">
        <f>CONCATENATE(TEXT(DiaB[[#This Row],[Hora]],"00"),":",TEXT(DiaB[[#This Row],[Min]],"00"))</f>
        <v>09:01</v>
      </c>
      <c r="AK126" s="1" t="str">
        <f>IFERROR(VLOOKUP(DiaB[[#This Row],[CONCATENA]],Dades[[#All],[Columna1]:[LAT]],3,FALSE),"")</f>
        <v/>
      </c>
      <c r="AL126" s="1" t="str">
        <f>IFERROR(10^(DiaB[[#This Row],[LAT]]/10),"")</f>
        <v/>
      </c>
      <c r="AW126" s="4">
        <f>Resultats!C$22</f>
        <v>30</v>
      </c>
      <c r="AX126" s="12">
        <f>Resultats!E$22</f>
        <v>3</v>
      </c>
      <c r="AY126" s="3">
        <v>0</v>
      </c>
      <c r="AZ126" s="4">
        <v>1</v>
      </c>
      <c r="BA126" s="4" t="str">
        <f>CONCATENATE(NitB[[#This Row],[Dia]],NitB[[#This Row],[Mes]],NitB[[#This Row],[Hora]],NitB[[#This Row],[Min]])</f>
        <v>30301</v>
      </c>
      <c r="BB126" s="4" t="str">
        <f>CONCATENATE(TEXT(NitB[[#This Row],[Hora]],"00"),":",TEXT(NitB[[#This Row],[Min]],"00"))</f>
        <v>00:01</v>
      </c>
      <c r="BC126" s="12" t="str">
        <f>IFERROR(VLOOKUP(NitB[[#This Row],[CONCATENA]],Dades[[#All],[Columna1]:[LAT]],3,FALSE),"")</f>
        <v/>
      </c>
      <c r="BD126" s="12" t="str">
        <f>IFERROR(10^(NitB[[#This Row],[LAT]]/10),"")</f>
        <v/>
      </c>
      <c r="BF126" s="1">
        <f>Resultats!C$37</f>
        <v>30</v>
      </c>
      <c r="BG126" s="1">
        <f>Resultats!E$37</f>
        <v>3</v>
      </c>
      <c r="BH126" s="1">
        <v>9</v>
      </c>
      <c r="BI126" s="1">
        <v>1</v>
      </c>
      <c r="BJ126" s="1" t="str">
        <f>CONCATENATE(DiaC[[#This Row],[Dia]],DiaC[[#This Row],[Mes]],DiaC[[#This Row],[Hora]],DiaC[[#This Row],[Min]])</f>
        <v>30391</v>
      </c>
      <c r="BK126" s="1" t="str">
        <f>CONCATENATE(TEXT(DiaC[[#This Row],[Hora]],"00"),":",TEXT(DiaC[[#This Row],[Min]],"00"))</f>
        <v>09:01</v>
      </c>
      <c r="BL126" s="1" t="str">
        <f>IFERROR(VLOOKUP(DiaC[[#This Row],[CONCATENA]],Dades[[#All],[Columna1]:[LAT]],3,FALSE),"")</f>
        <v/>
      </c>
      <c r="BM126" s="1" t="str">
        <f>IFERROR(10^(DiaC[[#This Row],[LAT]]/10),"")</f>
        <v/>
      </c>
      <c r="BX126" s="4">
        <f>Resultats!C$37</f>
        <v>30</v>
      </c>
      <c r="BY126" s="12">
        <f>Resultats!E$37</f>
        <v>3</v>
      </c>
      <c r="BZ126" s="3">
        <v>0</v>
      </c>
      <c r="CA126" s="4">
        <v>1</v>
      </c>
      <c r="CB126" s="4" t="str">
        <f>CONCATENATE(NitC[[#This Row],[Dia]],NitC[[#This Row],[Mes]],NitC[[#This Row],[Hora]],NitC[[#This Row],[Min]])</f>
        <v>30301</v>
      </c>
      <c r="CC126" s="4" t="str">
        <f>CONCATENATE(TEXT(NitC[[#This Row],[Hora]],"00"),":",TEXT(NitC[[#This Row],[Min]],"00"))</f>
        <v>00:01</v>
      </c>
      <c r="CD126" s="12" t="str">
        <f>IFERROR(VLOOKUP(NitC[[#This Row],[CONCATENA]],Dades[[#All],[Columna1]:[LAT]],3,FALSE),"")</f>
        <v/>
      </c>
      <c r="CE126" s="12" t="str">
        <f>IFERROR(10^(NitC[[#This Row],[LAT]]/10),"")</f>
        <v/>
      </c>
    </row>
    <row r="127" spans="4:83" x14ac:dyDescent="0.35">
      <c r="D127" s="1">
        <f>Resultats!C$7</f>
        <v>30</v>
      </c>
      <c r="E127" s="1">
        <f>Resultats!E$7</f>
        <v>3</v>
      </c>
      <c r="F127" s="1">
        <v>9</v>
      </c>
      <c r="G127" s="1">
        <v>2</v>
      </c>
      <c r="H127" s="1" t="str">
        <f>CONCATENATE(DiaA[[#This Row],[Dia]],DiaA[[#This Row],[Mes]],DiaA[[#This Row],[Hora]],DiaA[[#This Row],[Min]])</f>
        <v>30392</v>
      </c>
      <c r="I127" s="1" t="str">
        <f>CONCATENATE(TEXT(DiaA[[#This Row],[Hora]],"00"),":",TEXT(DiaA[[#This Row],[Min]],"00"))</f>
        <v>09:02</v>
      </c>
      <c r="J127" s="1" t="str">
        <f>IFERROR(VLOOKUP(DiaA[[#This Row],[CONCATENA]],Dades[[#All],[Columna1]:[LAT]],3,FALSE),"")</f>
        <v/>
      </c>
      <c r="K127" s="1" t="str">
        <f>IFERROR(10^(DiaA[[#This Row],[LAT]]/10),"")</f>
        <v/>
      </c>
      <c r="V127" s="4">
        <f>Resultats!C$7</f>
        <v>30</v>
      </c>
      <c r="W127" s="12">
        <f>Resultats!E$7</f>
        <v>3</v>
      </c>
      <c r="X127" s="3">
        <v>0</v>
      </c>
      <c r="Y127" s="4">
        <v>2</v>
      </c>
      <c r="Z127" s="4" t="str">
        <f>CONCATENATE(NitA[[#This Row],[Dia]],NitA[[#This Row],[Mes]],NitA[[#This Row],[Hora]],NitA[[#This Row],[Min]])</f>
        <v>30302</v>
      </c>
      <c r="AA127" s="4" t="str">
        <f>CONCATENATE(TEXT(NitA[[#This Row],[Hora]],"00"),":",TEXT(NitA[[#This Row],[Min]],"00"))</f>
        <v>00:02</v>
      </c>
      <c r="AB127" s="12" t="str">
        <f>IFERROR(VLOOKUP(NitA[[#This Row],[CONCATENA]],Dades[[#All],[Columna1]:[LAT]],3,FALSE),"")</f>
        <v/>
      </c>
      <c r="AC127" s="12" t="str">
        <f>IFERROR(10^(NitA[[#This Row],[LAT]]/10),"")</f>
        <v/>
      </c>
      <c r="AE127" s="1">
        <f>Resultats!C$22</f>
        <v>30</v>
      </c>
      <c r="AF127" s="1">
        <f>Resultats!E$22</f>
        <v>3</v>
      </c>
      <c r="AG127" s="1">
        <v>9</v>
      </c>
      <c r="AH127" s="1">
        <v>2</v>
      </c>
      <c r="AI127" s="1" t="str">
        <f>CONCATENATE(DiaB[[#This Row],[Dia]],DiaB[[#This Row],[Mes]],DiaB[[#This Row],[Hora]],DiaB[[#This Row],[Min]])</f>
        <v>30392</v>
      </c>
      <c r="AJ127" s="1" t="str">
        <f>CONCATENATE(TEXT(DiaB[[#This Row],[Hora]],"00"),":",TEXT(DiaB[[#This Row],[Min]],"00"))</f>
        <v>09:02</v>
      </c>
      <c r="AK127" s="1" t="str">
        <f>IFERROR(VLOOKUP(DiaB[[#This Row],[CONCATENA]],Dades[[#All],[Columna1]:[LAT]],3,FALSE),"")</f>
        <v/>
      </c>
      <c r="AL127" s="1" t="str">
        <f>IFERROR(10^(DiaB[[#This Row],[LAT]]/10),"")</f>
        <v/>
      </c>
      <c r="AW127" s="4">
        <f>Resultats!C$22</f>
        <v>30</v>
      </c>
      <c r="AX127" s="12">
        <f>Resultats!E$22</f>
        <v>3</v>
      </c>
      <c r="AY127" s="3">
        <v>0</v>
      </c>
      <c r="AZ127" s="4">
        <v>2</v>
      </c>
      <c r="BA127" s="4" t="str">
        <f>CONCATENATE(NitB[[#This Row],[Dia]],NitB[[#This Row],[Mes]],NitB[[#This Row],[Hora]],NitB[[#This Row],[Min]])</f>
        <v>30302</v>
      </c>
      <c r="BB127" s="4" t="str">
        <f>CONCATENATE(TEXT(NitB[[#This Row],[Hora]],"00"),":",TEXT(NitB[[#This Row],[Min]],"00"))</f>
        <v>00:02</v>
      </c>
      <c r="BC127" s="12" t="str">
        <f>IFERROR(VLOOKUP(NitB[[#This Row],[CONCATENA]],Dades[[#All],[Columna1]:[LAT]],3,FALSE),"")</f>
        <v/>
      </c>
      <c r="BD127" s="12" t="str">
        <f>IFERROR(10^(NitB[[#This Row],[LAT]]/10),"")</f>
        <v/>
      </c>
      <c r="BF127" s="1">
        <f>Resultats!C$37</f>
        <v>30</v>
      </c>
      <c r="BG127" s="1">
        <f>Resultats!E$37</f>
        <v>3</v>
      </c>
      <c r="BH127" s="1">
        <v>9</v>
      </c>
      <c r="BI127" s="1">
        <v>2</v>
      </c>
      <c r="BJ127" s="1" t="str">
        <f>CONCATENATE(DiaC[[#This Row],[Dia]],DiaC[[#This Row],[Mes]],DiaC[[#This Row],[Hora]],DiaC[[#This Row],[Min]])</f>
        <v>30392</v>
      </c>
      <c r="BK127" s="1" t="str">
        <f>CONCATENATE(TEXT(DiaC[[#This Row],[Hora]],"00"),":",TEXT(DiaC[[#This Row],[Min]],"00"))</f>
        <v>09:02</v>
      </c>
      <c r="BL127" s="1" t="str">
        <f>IFERROR(VLOOKUP(DiaC[[#This Row],[CONCATENA]],Dades[[#All],[Columna1]:[LAT]],3,FALSE),"")</f>
        <v/>
      </c>
      <c r="BM127" s="1" t="str">
        <f>IFERROR(10^(DiaC[[#This Row],[LAT]]/10),"")</f>
        <v/>
      </c>
      <c r="BX127" s="4">
        <f>Resultats!C$37</f>
        <v>30</v>
      </c>
      <c r="BY127" s="12">
        <f>Resultats!E$37</f>
        <v>3</v>
      </c>
      <c r="BZ127" s="3">
        <v>0</v>
      </c>
      <c r="CA127" s="4">
        <v>2</v>
      </c>
      <c r="CB127" s="4" t="str">
        <f>CONCATENATE(NitC[[#This Row],[Dia]],NitC[[#This Row],[Mes]],NitC[[#This Row],[Hora]],NitC[[#This Row],[Min]])</f>
        <v>30302</v>
      </c>
      <c r="CC127" s="4" t="str">
        <f>CONCATENATE(TEXT(NitC[[#This Row],[Hora]],"00"),":",TEXT(NitC[[#This Row],[Min]],"00"))</f>
        <v>00:02</v>
      </c>
      <c r="CD127" s="12" t="str">
        <f>IFERROR(VLOOKUP(NitC[[#This Row],[CONCATENA]],Dades[[#All],[Columna1]:[LAT]],3,FALSE),"")</f>
        <v/>
      </c>
      <c r="CE127" s="12" t="str">
        <f>IFERROR(10^(NitC[[#This Row],[LAT]]/10),"")</f>
        <v/>
      </c>
    </row>
    <row r="128" spans="4:83" x14ac:dyDescent="0.35">
      <c r="D128" s="1">
        <f>Resultats!C$7</f>
        <v>30</v>
      </c>
      <c r="E128" s="1">
        <f>Resultats!E$7</f>
        <v>3</v>
      </c>
      <c r="F128" s="1">
        <v>9</v>
      </c>
      <c r="G128" s="1">
        <v>3</v>
      </c>
      <c r="H128" s="1" t="str">
        <f>CONCATENATE(DiaA[[#This Row],[Dia]],DiaA[[#This Row],[Mes]],DiaA[[#This Row],[Hora]],DiaA[[#This Row],[Min]])</f>
        <v>30393</v>
      </c>
      <c r="I128" s="1" t="str">
        <f>CONCATENATE(TEXT(DiaA[[#This Row],[Hora]],"00"),":",TEXT(DiaA[[#This Row],[Min]],"00"))</f>
        <v>09:03</v>
      </c>
      <c r="J128" s="1" t="str">
        <f>IFERROR(VLOOKUP(DiaA[[#This Row],[CONCATENA]],Dades[[#All],[Columna1]:[LAT]],3,FALSE),"")</f>
        <v/>
      </c>
      <c r="K128" s="1" t="str">
        <f>IFERROR(10^(DiaA[[#This Row],[LAT]]/10),"")</f>
        <v/>
      </c>
      <c r="V128" s="4">
        <f>Resultats!C$7</f>
        <v>30</v>
      </c>
      <c r="W128" s="12">
        <f>Resultats!E$7</f>
        <v>3</v>
      </c>
      <c r="X128" s="3">
        <v>0</v>
      </c>
      <c r="Y128" s="4">
        <v>3</v>
      </c>
      <c r="Z128" s="4" t="str">
        <f>CONCATENATE(NitA[[#This Row],[Dia]],NitA[[#This Row],[Mes]],NitA[[#This Row],[Hora]],NitA[[#This Row],[Min]])</f>
        <v>30303</v>
      </c>
      <c r="AA128" s="4" t="str">
        <f>CONCATENATE(TEXT(NitA[[#This Row],[Hora]],"00"),":",TEXT(NitA[[#This Row],[Min]],"00"))</f>
        <v>00:03</v>
      </c>
      <c r="AB128" s="12" t="str">
        <f>IFERROR(VLOOKUP(NitA[[#This Row],[CONCATENA]],Dades[[#All],[Columna1]:[LAT]],3,FALSE),"")</f>
        <v/>
      </c>
      <c r="AC128" s="12" t="str">
        <f>IFERROR(10^(NitA[[#This Row],[LAT]]/10),"")</f>
        <v/>
      </c>
      <c r="AE128" s="1">
        <f>Resultats!C$22</f>
        <v>30</v>
      </c>
      <c r="AF128" s="1">
        <f>Resultats!E$22</f>
        <v>3</v>
      </c>
      <c r="AG128" s="1">
        <v>9</v>
      </c>
      <c r="AH128" s="1">
        <v>3</v>
      </c>
      <c r="AI128" s="1" t="str">
        <f>CONCATENATE(DiaB[[#This Row],[Dia]],DiaB[[#This Row],[Mes]],DiaB[[#This Row],[Hora]],DiaB[[#This Row],[Min]])</f>
        <v>30393</v>
      </c>
      <c r="AJ128" s="1" t="str">
        <f>CONCATENATE(TEXT(DiaB[[#This Row],[Hora]],"00"),":",TEXT(DiaB[[#This Row],[Min]],"00"))</f>
        <v>09:03</v>
      </c>
      <c r="AK128" s="1" t="str">
        <f>IFERROR(VLOOKUP(DiaB[[#This Row],[CONCATENA]],Dades[[#All],[Columna1]:[LAT]],3,FALSE),"")</f>
        <v/>
      </c>
      <c r="AL128" s="1" t="str">
        <f>IFERROR(10^(DiaB[[#This Row],[LAT]]/10),"")</f>
        <v/>
      </c>
      <c r="AW128" s="4">
        <f>Resultats!C$22</f>
        <v>30</v>
      </c>
      <c r="AX128" s="12">
        <f>Resultats!E$22</f>
        <v>3</v>
      </c>
      <c r="AY128" s="3">
        <v>0</v>
      </c>
      <c r="AZ128" s="4">
        <v>3</v>
      </c>
      <c r="BA128" s="4" t="str">
        <f>CONCATENATE(NitB[[#This Row],[Dia]],NitB[[#This Row],[Mes]],NitB[[#This Row],[Hora]],NitB[[#This Row],[Min]])</f>
        <v>30303</v>
      </c>
      <c r="BB128" s="4" t="str">
        <f>CONCATENATE(TEXT(NitB[[#This Row],[Hora]],"00"),":",TEXT(NitB[[#This Row],[Min]],"00"))</f>
        <v>00:03</v>
      </c>
      <c r="BC128" s="12" t="str">
        <f>IFERROR(VLOOKUP(NitB[[#This Row],[CONCATENA]],Dades[[#All],[Columna1]:[LAT]],3,FALSE),"")</f>
        <v/>
      </c>
      <c r="BD128" s="12" t="str">
        <f>IFERROR(10^(NitB[[#This Row],[LAT]]/10),"")</f>
        <v/>
      </c>
      <c r="BF128" s="1">
        <f>Resultats!C$37</f>
        <v>30</v>
      </c>
      <c r="BG128" s="1">
        <f>Resultats!E$37</f>
        <v>3</v>
      </c>
      <c r="BH128" s="1">
        <v>9</v>
      </c>
      <c r="BI128" s="1">
        <v>3</v>
      </c>
      <c r="BJ128" s="1" t="str">
        <f>CONCATENATE(DiaC[[#This Row],[Dia]],DiaC[[#This Row],[Mes]],DiaC[[#This Row],[Hora]],DiaC[[#This Row],[Min]])</f>
        <v>30393</v>
      </c>
      <c r="BK128" s="1" t="str">
        <f>CONCATENATE(TEXT(DiaC[[#This Row],[Hora]],"00"),":",TEXT(DiaC[[#This Row],[Min]],"00"))</f>
        <v>09:03</v>
      </c>
      <c r="BL128" s="1" t="str">
        <f>IFERROR(VLOOKUP(DiaC[[#This Row],[CONCATENA]],Dades[[#All],[Columna1]:[LAT]],3,FALSE),"")</f>
        <v/>
      </c>
      <c r="BM128" s="1" t="str">
        <f>IFERROR(10^(DiaC[[#This Row],[LAT]]/10),"")</f>
        <v/>
      </c>
      <c r="BX128" s="4">
        <f>Resultats!C$37</f>
        <v>30</v>
      </c>
      <c r="BY128" s="12">
        <f>Resultats!E$37</f>
        <v>3</v>
      </c>
      <c r="BZ128" s="3">
        <v>0</v>
      </c>
      <c r="CA128" s="4">
        <v>3</v>
      </c>
      <c r="CB128" s="4" t="str">
        <f>CONCATENATE(NitC[[#This Row],[Dia]],NitC[[#This Row],[Mes]],NitC[[#This Row],[Hora]],NitC[[#This Row],[Min]])</f>
        <v>30303</v>
      </c>
      <c r="CC128" s="4" t="str">
        <f>CONCATENATE(TEXT(NitC[[#This Row],[Hora]],"00"),":",TEXT(NitC[[#This Row],[Min]],"00"))</f>
        <v>00:03</v>
      </c>
      <c r="CD128" s="12" t="str">
        <f>IFERROR(VLOOKUP(NitC[[#This Row],[CONCATENA]],Dades[[#All],[Columna1]:[LAT]],3,FALSE),"")</f>
        <v/>
      </c>
      <c r="CE128" s="12" t="str">
        <f>IFERROR(10^(NitC[[#This Row],[LAT]]/10),"")</f>
        <v/>
      </c>
    </row>
    <row r="129" spans="4:83" x14ac:dyDescent="0.35">
      <c r="D129" s="1">
        <f>Resultats!C$7</f>
        <v>30</v>
      </c>
      <c r="E129" s="1">
        <f>Resultats!E$7</f>
        <v>3</v>
      </c>
      <c r="F129" s="1">
        <v>9</v>
      </c>
      <c r="G129" s="1">
        <v>4</v>
      </c>
      <c r="H129" s="1" t="str">
        <f>CONCATENATE(DiaA[[#This Row],[Dia]],DiaA[[#This Row],[Mes]],DiaA[[#This Row],[Hora]],DiaA[[#This Row],[Min]])</f>
        <v>30394</v>
      </c>
      <c r="I129" s="1" t="str">
        <f>CONCATENATE(TEXT(DiaA[[#This Row],[Hora]],"00"),":",TEXT(DiaA[[#This Row],[Min]],"00"))</f>
        <v>09:04</v>
      </c>
      <c r="J129" s="1" t="str">
        <f>IFERROR(VLOOKUP(DiaA[[#This Row],[CONCATENA]],Dades[[#All],[Columna1]:[LAT]],3,FALSE),"")</f>
        <v/>
      </c>
      <c r="K129" s="1" t="str">
        <f>IFERROR(10^(DiaA[[#This Row],[LAT]]/10),"")</f>
        <v/>
      </c>
      <c r="V129" s="4">
        <f>Resultats!C$7</f>
        <v>30</v>
      </c>
      <c r="W129" s="12">
        <f>Resultats!E$7</f>
        <v>3</v>
      </c>
      <c r="X129" s="3">
        <v>0</v>
      </c>
      <c r="Y129" s="4">
        <v>4</v>
      </c>
      <c r="Z129" s="4" t="str">
        <f>CONCATENATE(NitA[[#This Row],[Dia]],NitA[[#This Row],[Mes]],NitA[[#This Row],[Hora]],NitA[[#This Row],[Min]])</f>
        <v>30304</v>
      </c>
      <c r="AA129" s="4" t="str">
        <f>CONCATENATE(TEXT(NitA[[#This Row],[Hora]],"00"),":",TEXT(NitA[[#This Row],[Min]],"00"))</f>
        <v>00:04</v>
      </c>
      <c r="AB129" s="12" t="str">
        <f>IFERROR(VLOOKUP(NitA[[#This Row],[CONCATENA]],Dades[[#All],[Columna1]:[LAT]],3,FALSE),"")</f>
        <v/>
      </c>
      <c r="AC129" s="12" t="str">
        <f>IFERROR(10^(NitA[[#This Row],[LAT]]/10),"")</f>
        <v/>
      </c>
      <c r="AE129" s="1">
        <f>Resultats!C$22</f>
        <v>30</v>
      </c>
      <c r="AF129" s="1">
        <f>Resultats!E$22</f>
        <v>3</v>
      </c>
      <c r="AG129" s="1">
        <v>9</v>
      </c>
      <c r="AH129" s="1">
        <v>4</v>
      </c>
      <c r="AI129" s="1" t="str">
        <f>CONCATENATE(DiaB[[#This Row],[Dia]],DiaB[[#This Row],[Mes]],DiaB[[#This Row],[Hora]],DiaB[[#This Row],[Min]])</f>
        <v>30394</v>
      </c>
      <c r="AJ129" s="1" t="str">
        <f>CONCATENATE(TEXT(DiaB[[#This Row],[Hora]],"00"),":",TEXT(DiaB[[#This Row],[Min]],"00"))</f>
        <v>09:04</v>
      </c>
      <c r="AK129" s="1" t="str">
        <f>IFERROR(VLOOKUP(DiaB[[#This Row],[CONCATENA]],Dades[[#All],[Columna1]:[LAT]],3,FALSE),"")</f>
        <v/>
      </c>
      <c r="AL129" s="1" t="str">
        <f>IFERROR(10^(DiaB[[#This Row],[LAT]]/10),"")</f>
        <v/>
      </c>
      <c r="AW129" s="4">
        <f>Resultats!C$22</f>
        <v>30</v>
      </c>
      <c r="AX129" s="12">
        <f>Resultats!E$22</f>
        <v>3</v>
      </c>
      <c r="AY129" s="3">
        <v>0</v>
      </c>
      <c r="AZ129" s="4">
        <v>4</v>
      </c>
      <c r="BA129" s="4" t="str">
        <f>CONCATENATE(NitB[[#This Row],[Dia]],NitB[[#This Row],[Mes]],NitB[[#This Row],[Hora]],NitB[[#This Row],[Min]])</f>
        <v>30304</v>
      </c>
      <c r="BB129" s="4" t="str">
        <f>CONCATENATE(TEXT(NitB[[#This Row],[Hora]],"00"),":",TEXT(NitB[[#This Row],[Min]],"00"))</f>
        <v>00:04</v>
      </c>
      <c r="BC129" s="12" t="str">
        <f>IFERROR(VLOOKUP(NitB[[#This Row],[CONCATENA]],Dades[[#All],[Columna1]:[LAT]],3,FALSE),"")</f>
        <v/>
      </c>
      <c r="BD129" s="12" t="str">
        <f>IFERROR(10^(NitB[[#This Row],[LAT]]/10),"")</f>
        <v/>
      </c>
      <c r="BF129" s="1">
        <f>Resultats!C$37</f>
        <v>30</v>
      </c>
      <c r="BG129" s="1">
        <f>Resultats!E$37</f>
        <v>3</v>
      </c>
      <c r="BH129" s="1">
        <v>9</v>
      </c>
      <c r="BI129" s="1">
        <v>4</v>
      </c>
      <c r="BJ129" s="1" t="str">
        <f>CONCATENATE(DiaC[[#This Row],[Dia]],DiaC[[#This Row],[Mes]],DiaC[[#This Row],[Hora]],DiaC[[#This Row],[Min]])</f>
        <v>30394</v>
      </c>
      <c r="BK129" s="1" t="str">
        <f>CONCATENATE(TEXT(DiaC[[#This Row],[Hora]],"00"),":",TEXT(DiaC[[#This Row],[Min]],"00"))</f>
        <v>09:04</v>
      </c>
      <c r="BL129" s="1" t="str">
        <f>IFERROR(VLOOKUP(DiaC[[#This Row],[CONCATENA]],Dades[[#All],[Columna1]:[LAT]],3,FALSE),"")</f>
        <v/>
      </c>
      <c r="BM129" s="1" t="str">
        <f>IFERROR(10^(DiaC[[#This Row],[LAT]]/10),"")</f>
        <v/>
      </c>
      <c r="BX129" s="4">
        <f>Resultats!C$37</f>
        <v>30</v>
      </c>
      <c r="BY129" s="12">
        <f>Resultats!E$37</f>
        <v>3</v>
      </c>
      <c r="BZ129" s="3">
        <v>0</v>
      </c>
      <c r="CA129" s="4">
        <v>4</v>
      </c>
      <c r="CB129" s="4" t="str">
        <f>CONCATENATE(NitC[[#This Row],[Dia]],NitC[[#This Row],[Mes]],NitC[[#This Row],[Hora]],NitC[[#This Row],[Min]])</f>
        <v>30304</v>
      </c>
      <c r="CC129" s="4" t="str">
        <f>CONCATENATE(TEXT(NitC[[#This Row],[Hora]],"00"),":",TEXT(NitC[[#This Row],[Min]],"00"))</f>
        <v>00:04</v>
      </c>
      <c r="CD129" s="12" t="str">
        <f>IFERROR(VLOOKUP(NitC[[#This Row],[CONCATENA]],Dades[[#All],[Columna1]:[LAT]],3,FALSE),"")</f>
        <v/>
      </c>
      <c r="CE129" s="12" t="str">
        <f>IFERROR(10^(NitC[[#This Row],[LAT]]/10),"")</f>
        <v/>
      </c>
    </row>
    <row r="130" spans="4:83" x14ac:dyDescent="0.35">
      <c r="D130" s="1">
        <f>Resultats!C$7</f>
        <v>30</v>
      </c>
      <c r="E130" s="1">
        <f>Resultats!E$7</f>
        <v>3</v>
      </c>
      <c r="F130" s="1">
        <v>9</v>
      </c>
      <c r="G130" s="1">
        <v>5</v>
      </c>
      <c r="H130" s="1" t="str">
        <f>CONCATENATE(DiaA[[#This Row],[Dia]],DiaA[[#This Row],[Mes]],DiaA[[#This Row],[Hora]],DiaA[[#This Row],[Min]])</f>
        <v>30395</v>
      </c>
      <c r="I130" s="1" t="str">
        <f>CONCATENATE(TEXT(DiaA[[#This Row],[Hora]],"00"),":",TEXT(DiaA[[#This Row],[Min]],"00"))</f>
        <v>09:05</v>
      </c>
      <c r="J130" s="1" t="str">
        <f>IFERROR(VLOOKUP(DiaA[[#This Row],[CONCATENA]],Dades[[#All],[Columna1]:[LAT]],3,FALSE),"")</f>
        <v/>
      </c>
      <c r="K130" s="1" t="str">
        <f>IFERROR(10^(DiaA[[#This Row],[LAT]]/10),"")</f>
        <v/>
      </c>
      <c r="V130" s="4">
        <f>Resultats!C$7</f>
        <v>30</v>
      </c>
      <c r="W130" s="12">
        <f>Resultats!E$7</f>
        <v>3</v>
      </c>
      <c r="X130" s="3">
        <v>0</v>
      </c>
      <c r="Y130" s="4">
        <v>5</v>
      </c>
      <c r="Z130" s="4" t="str">
        <f>CONCATENATE(NitA[[#This Row],[Dia]],NitA[[#This Row],[Mes]],NitA[[#This Row],[Hora]],NitA[[#This Row],[Min]])</f>
        <v>30305</v>
      </c>
      <c r="AA130" s="4" t="str">
        <f>CONCATENATE(TEXT(NitA[[#This Row],[Hora]],"00"),":",TEXT(NitA[[#This Row],[Min]],"00"))</f>
        <v>00:05</v>
      </c>
      <c r="AB130" s="12" t="str">
        <f>IFERROR(VLOOKUP(NitA[[#This Row],[CONCATENA]],Dades[[#All],[Columna1]:[LAT]],3,FALSE),"")</f>
        <v/>
      </c>
      <c r="AC130" s="12" t="str">
        <f>IFERROR(10^(NitA[[#This Row],[LAT]]/10),"")</f>
        <v/>
      </c>
      <c r="AE130" s="1">
        <f>Resultats!C$22</f>
        <v>30</v>
      </c>
      <c r="AF130" s="1">
        <f>Resultats!E$22</f>
        <v>3</v>
      </c>
      <c r="AG130" s="1">
        <v>9</v>
      </c>
      <c r="AH130" s="1">
        <v>5</v>
      </c>
      <c r="AI130" s="1" t="str">
        <f>CONCATENATE(DiaB[[#This Row],[Dia]],DiaB[[#This Row],[Mes]],DiaB[[#This Row],[Hora]],DiaB[[#This Row],[Min]])</f>
        <v>30395</v>
      </c>
      <c r="AJ130" s="1" t="str">
        <f>CONCATENATE(TEXT(DiaB[[#This Row],[Hora]],"00"),":",TEXT(DiaB[[#This Row],[Min]],"00"))</f>
        <v>09:05</v>
      </c>
      <c r="AK130" s="1" t="str">
        <f>IFERROR(VLOOKUP(DiaB[[#This Row],[CONCATENA]],Dades[[#All],[Columna1]:[LAT]],3,FALSE),"")</f>
        <v/>
      </c>
      <c r="AL130" s="1" t="str">
        <f>IFERROR(10^(DiaB[[#This Row],[LAT]]/10),"")</f>
        <v/>
      </c>
      <c r="AW130" s="4">
        <f>Resultats!C$22</f>
        <v>30</v>
      </c>
      <c r="AX130" s="12">
        <f>Resultats!E$22</f>
        <v>3</v>
      </c>
      <c r="AY130" s="3">
        <v>0</v>
      </c>
      <c r="AZ130" s="4">
        <v>5</v>
      </c>
      <c r="BA130" s="4" t="str">
        <f>CONCATENATE(NitB[[#This Row],[Dia]],NitB[[#This Row],[Mes]],NitB[[#This Row],[Hora]],NitB[[#This Row],[Min]])</f>
        <v>30305</v>
      </c>
      <c r="BB130" s="4" t="str">
        <f>CONCATENATE(TEXT(NitB[[#This Row],[Hora]],"00"),":",TEXT(NitB[[#This Row],[Min]],"00"))</f>
        <v>00:05</v>
      </c>
      <c r="BC130" s="12" t="str">
        <f>IFERROR(VLOOKUP(NitB[[#This Row],[CONCATENA]],Dades[[#All],[Columna1]:[LAT]],3,FALSE),"")</f>
        <v/>
      </c>
      <c r="BD130" s="12" t="str">
        <f>IFERROR(10^(NitB[[#This Row],[LAT]]/10),"")</f>
        <v/>
      </c>
      <c r="BF130" s="1">
        <f>Resultats!C$37</f>
        <v>30</v>
      </c>
      <c r="BG130" s="1">
        <f>Resultats!E$37</f>
        <v>3</v>
      </c>
      <c r="BH130" s="1">
        <v>9</v>
      </c>
      <c r="BI130" s="1">
        <v>5</v>
      </c>
      <c r="BJ130" s="1" t="str">
        <f>CONCATENATE(DiaC[[#This Row],[Dia]],DiaC[[#This Row],[Mes]],DiaC[[#This Row],[Hora]],DiaC[[#This Row],[Min]])</f>
        <v>30395</v>
      </c>
      <c r="BK130" s="1" t="str">
        <f>CONCATENATE(TEXT(DiaC[[#This Row],[Hora]],"00"),":",TEXT(DiaC[[#This Row],[Min]],"00"))</f>
        <v>09:05</v>
      </c>
      <c r="BL130" s="1" t="str">
        <f>IFERROR(VLOOKUP(DiaC[[#This Row],[CONCATENA]],Dades[[#All],[Columna1]:[LAT]],3,FALSE),"")</f>
        <v/>
      </c>
      <c r="BM130" s="1" t="str">
        <f>IFERROR(10^(DiaC[[#This Row],[LAT]]/10),"")</f>
        <v/>
      </c>
      <c r="BX130" s="4">
        <f>Resultats!C$37</f>
        <v>30</v>
      </c>
      <c r="BY130" s="12">
        <f>Resultats!E$37</f>
        <v>3</v>
      </c>
      <c r="BZ130" s="3">
        <v>0</v>
      </c>
      <c r="CA130" s="4">
        <v>5</v>
      </c>
      <c r="CB130" s="4" t="str">
        <f>CONCATENATE(NitC[[#This Row],[Dia]],NitC[[#This Row],[Mes]],NitC[[#This Row],[Hora]],NitC[[#This Row],[Min]])</f>
        <v>30305</v>
      </c>
      <c r="CC130" s="4" t="str">
        <f>CONCATENATE(TEXT(NitC[[#This Row],[Hora]],"00"),":",TEXT(NitC[[#This Row],[Min]],"00"))</f>
        <v>00:05</v>
      </c>
      <c r="CD130" s="12" t="str">
        <f>IFERROR(VLOOKUP(NitC[[#This Row],[CONCATENA]],Dades[[#All],[Columna1]:[LAT]],3,FALSE),"")</f>
        <v/>
      </c>
      <c r="CE130" s="12" t="str">
        <f>IFERROR(10^(NitC[[#This Row],[LAT]]/10),"")</f>
        <v/>
      </c>
    </row>
    <row r="131" spans="4:83" x14ac:dyDescent="0.35">
      <c r="D131" s="1">
        <f>Resultats!C$7</f>
        <v>30</v>
      </c>
      <c r="E131" s="1">
        <f>Resultats!E$7</f>
        <v>3</v>
      </c>
      <c r="F131" s="1">
        <v>9</v>
      </c>
      <c r="G131" s="1">
        <v>6</v>
      </c>
      <c r="H131" s="1" t="str">
        <f>CONCATENATE(DiaA[[#This Row],[Dia]],DiaA[[#This Row],[Mes]],DiaA[[#This Row],[Hora]],DiaA[[#This Row],[Min]])</f>
        <v>30396</v>
      </c>
      <c r="I131" s="1" t="str">
        <f>CONCATENATE(TEXT(DiaA[[#This Row],[Hora]],"00"),":",TEXT(DiaA[[#This Row],[Min]],"00"))</f>
        <v>09:06</v>
      </c>
      <c r="J131" s="1" t="str">
        <f>IFERROR(VLOOKUP(DiaA[[#This Row],[CONCATENA]],Dades[[#All],[Columna1]:[LAT]],3,FALSE),"")</f>
        <v/>
      </c>
      <c r="K131" s="1" t="str">
        <f>IFERROR(10^(DiaA[[#This Row],[LAT]]/10),"")</f>
        <v/>
      </c>
      <c r="V131" s="4">
        <f>Resultats!C$7</f>
        <v>30</v>
      </c>
      <c r="W131" s="12">
        <f>Resultats!E$7</f>
        <v>3</v>
      </c>
      <c r="X131" s="3">
        <v>0</v>
      </c>
      <c r="Y131" s="4">
        <v>6</v>
      </c>
      <c r="Z131" s="4" t="str">
        <f>CONCATENATE(NitA[[#This Row],[Dia]],NitA[[#This Row],[Mes]],NitA[[#This Row],[Hora]],NitA[[#This Row],[Min]])</f>
        <v>30306</v>
      </c>
      <c r="AA131" s="4" t="str">
        <f>CONCATENATE(TEXT(NitA[[#This Row],[Hora]],"00"),":",TEXT(NitA[[#This Row],[Min]],"00"))</f>
        <v>00:06</v>
      </c>
      <c r="AB131" s="12" t="str">
        <f>IFERROR(VLOOKUP(NitA[[#This Row],[CONCATENA]],Dades[[#All],[Columna1]:[LAT]],3,FALSE),"")</f>
        <v/>
      </c>
      <c r="AC131" s="12" t="str">
        <f>IFERROR(10^(NitA[[#This Row],[LAT]]/10),"")</f>
        <v/>
      </c>
      <c r="AE131" s="1">
        <f>Resultats!C$22</f>
        <v>30</v>
      </c>
      <c r="AF131" s="1">
        <f>Resultats!E$22</f>
        <v>3</v>
      </c>
      <c r="AG131" s="1">
        <v>9</v>
      </c>
      <c r="AH131" s="1">
        <v>6</v>
      </c>
      <c r="AI131" s="1" t="str">
        <f>CONCATENATE(DiaB[[#This Row],[Dia]],DiaB[[#This Row],[Mes]],DiaB[[#This Row],[Hora]],DiaB[[#This Row],[Min]])</f>
        <v>30396</v>
      </c>
      <c r="AJ131" s="1" t="str">
        <f>CONCATENATE(TEXT(DiaB[[#This Row],[Hora]],"00"),":",TEXT(DiaB[[#This Row],[Min]],"00"))</f>
        <v>09:06</v>
      </c>
      <c r="AK131" s="1" t="str">
        <f>IFERROR(VLOOKUP(DiaB[[#This Row],[CONCATENA]],Dades[[#All],[Columna1]:[LAT]],3,FALSE),"")</f>
        <v/>
      </c>
      <c r="AL131" s="1" t="str">
        <f>IFERROR(10^(DiaB[[#This Row],[LAT]]/10),"")</f>
        <v/>
      </c>
      <c r="AW131" s="4">
        <f>Resultats!C$22</f>
        <v>30</v>
      </c>
      <c r="AX131" s="12">
        <f>Resultats!E$22</f>
        <v>3</v>
      </c>
      <c r="AY131" s="3">
        <v>0</v>
      </c>
      <c r="AZ131" s="4">
        <v>6</v>
      </c>
      <c r="BA131" s="4" t="str">
        <f>CONCATENATE(NitB[[#This Row],[Dia]],NitB[[#This Row],[Mes]],NitB[[#This Row],[Hora]],NitB[[#This Row],[Min]])</f>
        <v>30306</v>
      </c>
      <c r="BB131" s="4" t="str">
        <f>CONCATENATE(TEXT(NitB[[#This Row],[Hora]],"00"),":",TEXT(NitB[[#This Row],[Min]],"00"))</f>
        <v>00:06</v>
      </c>
      <c r="BC131" s="12" t="str">
        <f>IFERROR(VLOOKUP(NitB[[#This Row],[CONCATENA]],Dades[[#All],[Columna1]:[LAT]],3,FALSE),"")</f>
        <v/>
      </c>
      <c r="BD131" s="12" t="str">
        <f>IFERROR(10^(NitB[[#This Row],[LAT]]/10),"")</f>
        <v/>
      </c>
      <c r="BF131" s="1">
        <f>Resultats!C$37</f>
        <v>30</v>
      </c>
      <c r="BG131" s="1">
        <f>Resultats!E$37</f>
        <v>3</v>
      </c>
      <c r="BH131" s="1">
        <v>9</v>
      </c>
      <c r="BI131" s="1">
        <v>6</v>
      </c>
      <c r="BJ131" s="1" t="str">
        <f>CONCATENATE(DiaC[[#This Row],[Dia]],DiaC[[#This Row],[Mes]],DiaC[[#This Row],[Hora]],DiaC[[#This Row],[Min]])</f>
        <v>30396</v>
      </c>
      <c r="BK131" s="1" t="str">
        <f>CONCATENATE(TEXT(DiaC[[#This Row],[Hora]],"00"),":",TEXT(DiaC[[#This Row],[Min]],"00"))</f>
        <v>09:06</v>
      </c>
      <c r="BL131" s="1" t="str">
        <f>IFERROR(VLOOKUP(DiaC[[#This Row],[CONCATENA]],Dades[[#All],[Columna1]:[LAT]],3,FALSE),"")</f>
        <v/>
      </c>
      <c r="BM131" s="1" t="str">
        <f>IFERROR(10^(DiaC[[#This Row],[LAT]]/10),"")</f>
        <v/>
      </c>
      <c r="BX131" s="4">
        <f>Resultats!C$37</f>
        <v>30</v>
      </c>
      <c r="BY131" s="12">
        <f>Resultats!E$37</f>
        <v>3</v>
      </c>
      <c r="BZ131" s="3">
        <v>0</v>
      </c>
      <c r="CA131" s="4">
        <v>6</v>
      </c>
      <c r="CB131" s="4" t="str">
        <f>CONCATENATE(NitC[[#This Row],[Dia]],NitC[[#This Row],[Mes]],NitC[[#This Row],[Hora]],NitC[[#This Row],[Min]])</f>
        <v>30306</v>
      </c>
      <c r="CC131" s="4" t="str">
        <f>CONCATENATE(TEXT(NitC[[#This Row],[Hora]],"00"),":",TEXT(NitC[[#This Row],[Min]],"00"))</f>
        <v>00:06</v>
      </c>
      <c r="CD131" s="12" t="str">
        <f>IFERROR(VLOOKUP(NitC[[#This Row],[CONCATENA]],Dades[[#All],[Columna1]:[LAT]],3,FALSE),"")</f>
        <v/>
      </c>
      <c r="CE131" s="12" t="str">
        <f>IFERROR(10^(NitC[[#This Row],[LAT]]/10),"")</f>
        <v/>
      </c>
    </row>
    <row r="132" spans="4:83" x14ac:dyDescent="0.35">
      <c r="D132" s="1">
        <f>Resultats!C$7</f>
        <v>30</v>
      </c>
      <c r="E132" s="1">
        <f>Resultats!E$7</f>
        <v>3</v>
      </c>
      <c r="F132" s="1">
        <v>9</v>
      </c>
      <c r="G132" s="1">
        <v>7</v>
      </c>
      <c r="H132" s="1" t="str">
        <f>CONCATENATE(DiaA[[#This Row],[Dia]],DiaA[[#This Row],[Mes]],DiaA[[#This Row],[Hora]],DiaA[[#This Row],[Min]])</f>
        <v>30397</v>
      </c>
      <c r="I132" s="1" t="str">
        <f>CONCATENATE(TEXT(DiaA[[#This Row],[Hora]],"00"),":",TEXT(DiaA[[#This Row],[Min]],"00"))</f>
        <v>09:07</v>
      </c>
      <c r="J132" s="1" t="str">
        <f>IFERROR(VLOOKUP(DiaA[[#This Row],[CONCATENA]],Dades[[#All],[Columna1]:[LAT]],3,FALSE),"")</f>
        <v/>
      </c>
      <c r="K132" s="1" t="str">
        <f>IFERROR(10^(DiaA[[#This Row],[LAT]]/10),"")</f>
        <v/>
      </c>
      <c r="V132" s="4">
        <f>Resultats!C$7</f>
        <v>30</v>
      </c>
      <c r="W132" s="12">
        <f>Resultats!E$7</f>
        <v>3</v>
      </c>
      <c r="X132" s="3">
        <v>0</v>
      </c>
      <c r="Y132" s="4">
        <v>7</v>
      </c>
      <c r="Z132" s="4" t="str">
        <f>CONCATENATE(NitA[[#This Row],[Dia]],NitA[[#This Row],[Mes]],NitA[[#This Row],[Hora]],NitA[[#This Row],[Min]])</f>
        <v>30307</v>
      </c>
      <c r="AA132" s="4" t="str">
        <f>CONCATENATE(TEXT(NitA[[#This Row],[Hora]],"00"),":",TEXT(NitA[[#This Row],[Min]],"00"))</f>
        <v>00:07</v>
      </c>
      <c r="AB132" s="12" t="str">
        <f>IFERROR(VLOOKUP(NitA[[#This Row],[CONCATENA]],Dades[[#All],[Columna1]:[LAT]],3,FALSE),"")</f>
        <v/>
      </c>
      <c r="AC132" s="12" t="str">
        <f>IFERROR(10^(NitA[[#This Row],[LAT]]/10),"")</f>
        <v/>
      </c>
      <c r="AE132" s="1">
        <f>Resultats!C$22</f>
        <v>30</v>
      </c>
      <c r="AF132" s="1">
        <f>Resultats!E$22</f>
        <v>3</v>
      </c>
      <c r="AG132" s="1">
        <v>9</v>
      </c>
      <c r="AH132" s="1">
        <v>7</v>
      </c>
      <c r="AI132" s="1" t="str">
        <f>CONCATENATE(DiaB[[#This Row],[Dia]],DiaB[[#This Row],[Mes]],DiaB[[#This Row],[Hora]],DiaB[[#This Row],[Min]])</f>
        <v>30397</v>
      </c>
      <c r="AJ132" s="1" t="str">
        <f>CONCATENATE(TEXT(DiaB[[#This Row],[Hora]],"00"),":",TEXT(DiaB[[#This Row],[Min]],"00"))</f>
        <v>09:07</v>
      </c>
      <c r="AK132" s="1" t="str">
        <f>IFERROR(VLOOKUP(DiaB[[#This Row],[CONCATENA]],Dades[[#All],[Columna1]:[LAT]],3,FALSE),"")</f>
        <v/>
      </c>
      <c r="AL132" s="1" t="str">
        <f>IFERROR(10^(DiaB[[#This Row],[LAT]]/10),"")</f>
        <v/>
      </c>
      <c r="AW132" s="4">
        <f>Resultats!C$22</f>
        <v>30</v>
      </c>
      <c r="AX132" s="12">
        <f>Resultats!E$22</f>
        <v>3</v>
      </c>
      <c r="AY132" s="3">
        <v>0</v>
      </c>
      <c r="AZ132" s="4">
        <v>7</v>
      </c>
      <c r="BA132" s="4" t="str">
        <f>CONCATENATE(NitB[[#This Row],[Dia]],NitB[[#This Row],[Mes]],NitB[[#This Row],[Hora]],NitB[[#This Row],[Min]])</f>
        <v>30307</v>
      </c>
      <c r="BB132" s="4" t="str">
        <f>CONCATENATE(TEXT(NitB[[#This Row],[Hora]],"00"),":",TEXT(NitB[[#This Row],[Min]],"00"))</f>
        <v>00:07</v>
      </c>
      <c r="BC132" s="12" t="str">
        <f>IFERROR(VLOOKUP(NitB[[#This Row],[CONCATENA]],Dades[[#All],[Columna1]:[LAT]],3,FALSE),"")</f>
        <v/>
      </c>
      <c r="BD132" s="12" t="str">
        <f>IFERROR(10^(NitB[[#This Row],[LAT]]/10),"")</f>
        <v/>
      </c>
      <c r="BF132" s="1">
        <f>Resultats!C$37</f>
        <v>30</v>
      </c>
      <c r="BG132" s="1">
        <f>Resultats!E$37</f>
        <v>3</v>
      </c>
      <c r="BH132" s="1">
        <v>9</v>
      </c>
      <c r="BI132" s="1">
        <v>7</v>
      </c>
      <c r="BJ132" s="1" t="str">
        <f>CONCATENATE(DiaC[[#This Row],[Dia]],DiaC[[#This Row],[Mes]],DiaC[[#This Row],[Hora]],DiaC[[#This Row],[Min]])</f>
        <v>30397</v>
      </c>
      <c r="BK132" s="1" t="str">
        <f>CONCATENATE(TEXT(DiaC[[#This Row],[Hora]],"00"),":",TEXT(DiaC[[#This Row],[Min]],"00"))</f>
        <v>09:07</v>
      </c>
      <c r="BL132" s="1" t="str">
        <f>IFERROR(VLOOKUP(DiaC[[#This Row],[CONCATENA]],Dades[[#All],[Columna1]:[LAT]],3,FALSE),"")</f>
        <v/>
      </c>
      <c r="BM132" s="1" t="str">
        <f>IFERROR(10^(DiaC[[#This Row],[LAT]]/10),"")</f>
        <v/>
      </c>
      <c r="BX132" s="4">
        <f>Resultats!C$37</f>
        <v>30</v>
      </c>
      <c r="BY132" s="12">
        <f>Resultats!E$37</f>
        <v>3</v>
      </c>
      <c r="BZ132" s="3">
        <v>0</v>
      </c>
      <c r="CA132" s="4">
        <v>7</v>
      </c>
      <c r="CB132" s="4" t="str">
        <f>CONCATENATE(NitC[[#This Row],[Dia]],NitC[[#This Row],[Mes]],NitC[[#This Row],[Hora]],NitC[[#This Row],[Min]])</f>
        <v>30307</v>
      </c>
      <c r="CC132" s="4" t="str">
        <f>CONCATENATE(TEXT(NitC[[#This Row],[Hora]],"00"),":",TEXT(NitC[[#This Row],[Min]],"00"))</f>
        <v>00:07</v>
      </c>
      <c r="CD132" s="12" t="str">
        <f>IFERROR(VLOOKUP(NitC[[#This Row],[CONCATENA]],Dades[[#All],[Columna1]:[LAT]],3,FALSE),"")</f>
        <v/>
      </c>
      <c r="CE132" s="12" t="str">
        <f>IFERROR(10^(NitC[[#This Row],[LAT]]/10),"")</f>
        <v/>
      </c>
    </row>
    <row r="133" spans="4:83" x14ac:dyDescent="0.35">
      <c r="D133" s="1">
        <f>Resultats!C$7</f>
        <v>30</v>
      </c>
      <c r="E133" s="1">
        <f>Resultats!E$7</f>
        <v>3</v>
      </c>
      <c r="F133" s="1">
        <v>9</v>
      </c>
      <c r="G133" s="1">
        <v>8</v>
      </c>
      <c r="H133" s="1" t="str">
        <f>CONCATENATE(DiaA[[#This Row],[Dia]],DiaA[[#This Row],[Mes]],DiaA[[#This Row],[Hora]],DiaA[[#This Row],[Min]])</f>
        <v>30398</v>
      </c>
      <c r="I133" s="1" t="str">
        <f>CONCATENATE(TEXT(DiaA[[#This Row],[Hora]],"00"),":",TEXT(DiaA[[#This Row],[Min]],"00"))</f>
        <v>09:08</v>
      </c>
      <c r="J133" s="1" t="str">
        <f>IFERROR(VLOOKUP(DiaA[[#This Row],[CONCATENA]],Dades[[#All],[Columna1]:[LAT]],3,FALSE),"")</f>
        <v/>
      </c>
      <c r="K133" s="1" t="str">
        <f>IFERROR(10^(DiaA[[#This Row],[LAT]]/10),"")</f>
        <v/>
      </c>
      <c r="V133" s="4">
        <f>Resultats!C$7</f>
        <v>30</v>
      </c>
      <c r="W133" s="12">
        <f>Resultats!E$7</f>
        <v>3</v>
      </c>
      <c r="X133" s="3">
        <v>0</v>
      </c>
      <c r="Y133" s="4">
        <v>8</v>
      </c>
      <c r="Z133" s="4" t="str">
        <f>CONCATENATE(NitA[[#This Row],[Dia]],NitA[[#This Row],[Mes]],NitA[[#This Row],[Hora]],NitA[[#This Row],[Min]])</f>
        <v>30308</v>
      </c>
      <c r="AA133" s="4" t="str">
        <f>CONCATENATE(TEXT(NitA[[#This Row],[Hora]],"00"),":",TEXT(NitA[[#This Row],[Min]],"00"))</f>
        <v>00:08</v>
      </c>
      <c r="AB133" s="12" t="str">
        <f>IFERROR(VLOOKUP(NitA[[#This Row],[CONCATENA]],Dades[[#All],[Columna1]:[LAT]],3,FALSE),"")</f>
        <v/>
      </c>
      <c r="AC133" s="12" t="str">
        <f>IFERROR(10^(NitA[[#This Row],[LAT]]/10),"")</f>
        <v/>
      </c>
      <c r="AE133" s="1">
        <f>Resultats!C$22</f>
        <v>30</v>
      </c>
      <c r="AF133" s="1">
        <f>Resultats!E$22</f>
        <v>3</v>
      </c>
      <c r="AG133" s="1">
        <v>9</v>
      </c>
      <c r="AH133" s="1">
        <v>8</v>
      </c>
      <c r="AI133" s="1" t="str">
        <f>CONCATENATE(DiaB[[#This Row],[Dia]],DiaB[[#This Row],[Mes]],DiaB[[#This Row],[Hora]],DiaB[[#This Row],[Min]])</f>
        <v>30398</v>
      </c>
      <c r="AJ133" s="1" t="str">
        <f>CONCATENATE(TEXT(DiaB[[#This Row],[Hora]],"00"),":",TEXT(DiaB[[#This Row],[Min]],"00"))</f>
        <v>09:08</v>
      </c>
      <c r="AK133" s="1" t="str">
        <f>IFERROR(VLOOKUP(DiaB[[#This Row],[CONCATENA]],Dades[[#All],[Columna1]:[LAT]],3,FALSE),"")</f>
        <v/>
      </c>
      <c r="AL133" s="1" t="str">
        <f>IFERROR(10^(DiaB[[#This Row],[LAT]]/10),"")</f>
        <v/>
      </c>
      <c r="AW133" s="4">
        <f>Resultats!C$22</f>
        <v>30</v>
      </c>
      <c r="AX133" s="12">
        <f>Resultats!E$22</f>
        <v>3</v>
      </c>
      <c r="AY133" s="3">
        <v>0</v>
      </c>
      <c r="AZ133" s="4">
        <v>8</v>
      </c>
      <c r="BA133" s="4" t="str">
        <f>CONCATENATE(NitB[[#This Row],[Dia]],NitB[[#This Row],[Mes]],NitB[[#This Row],[Hora]],NitB[[#This Row],[Min]])</f>
        <v>30308</v>
      </c>
      <c r="BB133" s="4" t="str">
        <f>CONCATENATE(TEXT(NitB[[#This Row],[Hora]],"00"),":",TEXT(NitB[[#This Row],[Min]],"00"))</f>
        <v>00:08</v>
      </c>
      <c r="BC133" s="12" t="str">
        <f>IFERROR(VLOOKUP(NitB[[#This Row],[CONCATENA]],Dades[[#All],[Columna1]:[LAT]],3,FALSE),"")</f>
        <v/>
      </c>
      <c r="BD133" s="12" t="str">
        <f>IFERROR(10^(NitB[[#This Row],[LAT]]/10),"")</f>
        <v/>
      </c>
      <c r="BF133" s="1">
        <f>Resultats!C$37</f>
        <v>30</v>
      </c>
      <c r="BG133" s="1">
        <f>Resultats!E$37</f>
        <v>3</v>
      </c>
      <c r="BH133" s="1">
        <v>9</v>
      </c>
      <c r="BI133" s="1">
        <v>8</v>
      </c>
      <c r="BJ133" s="1" t="str">
        <f>CONCATENATE(DiaC[[#This Row],[Dia]],DiaC[[#This Row],[Mes]],DiaC[[#This Row],[Hora]],DiaC[[#This Row],[Min]])</f>
        <v>30398</v>
      </c>
      <c r="BK133" s="1" t="str">
        <f>CONCATENATE(TEXT(DiaC[[#This Row],[Hora]],"00"),":",TEXT(DiaC[[#This Row],[Min]],"00"))</f>
        <v>09:08</v>
      </c>
      <c r="BL133" s="1" t="str">
        <f>IFERROR(VLOOKUP(DiaC[[#This Row],[CONCATENA]],Dades[[#All],[Columna1]:[LAT]],3,FALSE),"")</f>
        <v/>
      </c>
      <c r="BM133" s="1" t="str">
        <f>IFERROR(10^(DiaC[[#This Row],[LAT]]/10),"")</f>
        <v/>
      </c>
      <c r="BX133" s="4">
        <f>Resultats!C$37</f>
        <v>30</v>
      </c>
      <c r="BY133" s="12">
        <f>Resultats!E$37</f>
        <v>3</v>
      </c>
      <c r="BZ133" s="3">
        <v>0</v>
      </c>
      <c r="CA133" s="4">
        <v>8</v>
      </c>
      <c r="CB133" s="4" t="str">
        <f>CONCATENATE(NitC[[#This Row],[Dia]],NitC[[#This Row],[Mes]],NitC[[#This Row],[Hora]],NitC[[#This Row],[Min]])</f>
        <v>30308</v>
      </c>
      <c r="CC133" s="4" t="str">
        <f>CONCATENATE(TEXT(NitC[[#This Row],[Hora]],"00"),":",TEXT(NitC[[#This Row],[Min]],"00"))</f>
        <v>00:08</v>
      </c>
      <c r="CD133" s="12" t="str">
        <f>IFERROR(VLOOKUP(NitC[[#This Row],[CONCATENA]],Dades[[#All],[Columna1]:[LAT]],3,FALSE),"")</f>
        <v/>
      </c>
      <c r="CE133" s="12" t="str">
        <f>IFERROR(10^(NitC[[#This Row],[LAT]]/10),"")</f>
        <v/>
      </c>
    </row>
    <row r="134" spans="4:83" x14ac:dyDescent="0.35">
      <c r="D134" s="1">
        <f>Resultats!C$7</f>
        <v>30</v>
      </c>
      <c r="E134" s="1">
        <f>Resultats!E$7</f>
        <v>3</v>
      </c>
      <c r="F134" s="1">
        <v>9</v>
      </c>
      <c r="G134" s="1">
        <v>9</v>
      </c>
      <c r="H134" s="1" t="str">
        <f>CONCATENATE(DiaA[[#This Row],[Dia]],DiaA[[#This Row],[Mes]],DiaA[[#This Row],[Hora]],DiaA[[#This Row],[Min]])</f>
        <v>30399</v>
      </c>
      <c r="I134" s="1" t="str">
        <f>CONCATENATE(TEXT(DiaA[[#This Row],[Hora]],"00"),":",TEXT(DiaA[[#This Row],[Min]],"00"))</f>
        <v>09:09</v>
      </c>
      <c r="J134" s="1" t="str">
        <f>IFERROR(VLOOKUP(DiaA[[#This Row],[CONCATENA]],Dades[[#All],[Columna1]:[LAT]],3,FALSE),"")</f>
        <v/>
      </c>
      <c r="K134" s="1" t="str">
        <f>IFERROR(10^(DiaA[[#This Row],[LAT]]/10),"")</f>
        <v/>
      </c>
      <c r="V134" s="4">
        <f>Resultats!C$7</f>
        <v>30</v>
      </c>
      <c r="W134" s="12">
        <f>Resultats!E$7</f>
        <v>3</v>
      </c>
      <c r="X134" s="3">
        <v>0</v>
      </c>
      <c r="Y134" s="4">
        <v>9</v>
      </c>
      <c r="Z134" s="4" t="str">
        <f>CONCATENATE(NitA[[#This Row],[Dia]],NitA[[#This Row],[Mes]],NitA[[#This Row],[Hora]],NitA[[#This Row],[Min]])</f>
        <v>30309</v>
      </c>
      <c r="AA134" s="4" t="str">
        <f>CONCATENATE(TEXT(NitA[[#This Row],[Hora]],"00"),":",TEXT(NitA[[#This Row],[Min]],"00"))</f>
        <v>00:09</v>
      </c>
      <c r="AB134" s="12" t="str">
        <f>IFERROR(VLOOKUP(NitA[[#This Row],[CONCATENA]],Dades[[#All],[Columna1]:[LAT]],3,FALSE),"")</f>
        <v/>
      </c>
      <c r="AC134" s="12" t="str">
        <f>IFERROR(10^(NitA[[#This Row],[LAT]]/10),"")</f>
        <v/>
      </c>
      <c r="AE134" s="1">
        <f>Resultats!C$22</f>
        <v>30</v>
      </c>
      <c r="AF134" s="1">
        <f>Resultats!E$22</f>
        <v>3</v>
      </c>
      <c r="AG134" s="1">
        <v>9</v>
      </c>
      <c r="AH134" s="1">
        <v>9</v>
      </c>
      <c r="AI134" s="1" t="str">
        <f>CONCATENATE(DiaB[[#This Row],[Dia]],DiaB[[#This Row],[Mes]],DiaB[[#This Row],[Hora]],DiaB[[#This Row],[Min]])</f>
        <v>30399</v>
      </c>
      <c r="AJ134" s="1" t="str">
        <f>CONCATENATE(TEXT(DiaB[[#This Row],[Hora]],"00"),":",TEXT(DiaB[[#This Row],[Min]],"00"))</f>
        <v>09:09</v>
      </c>
      <c r="AK134" s="1" t="str">
        <f>IFERROR(VLOOKUP(DiaB[[#This Row],[CONCATENA]],Dades[[#All],[Columna1]:[LAT]],3,FALSE),"")</f>
        <v/>
      </c>
      <c r="AL134" s="1" t="str">
        <f>IFERROR(10^(DiaB[[#This Row],[LAT]]/10),"")</f>
        <v/>
      </c>
      <c r="AW134" s="4">
        <f>Resultats!C$22</f>
        <v>30</v>
      </c>
      <c r="AX134" s="12">
        <f>Resultats!E$22</f>
        <v>3</v>
      </c>
      <c r="AY134" s="3">
        <v>0</v>
      </c>
      <c r="AZ134" s="4">
        <v>9</v>
      </c>
      <c r="BA134" s="4" t="str">
        <f>CONCATENATE(NitB[[#This Row],[Dia]],NitB[[#This Row],[Mes]],NitB[[#This Row],[Hora]],NitB[[#This Row],[Min]])</f>
        <v>30309</v>
      </c>
      <c r="BB134" s="4" t="str">
        <f>CONCATENATE(TEXT(NitB[[#This Row],[Hora]],"00"),":",TEXT(NitB[[#This Row],[Min]],"00"))</f>
        <v>00:09</v>
      </c>
      <c r="BC134" s="12" t="str">
        <f>IFERROR(VLOOKUP(NitB[[#This Row],[CONCATENA]],Dades[[#All],[Columna1]:[LAT]],3,FALSE),"")</f>
        <v/>
      </c>
      <c r="BD134" s="12" t="str">
        <f>IFERROR(10^(NitB[[#This Row],[LAT]]/10),"")</f>
        <v/>
      </c>
      <c r="BF134" s="1">
        <f>Resultats!C$37</f>
        <v>30</v>
      </c>
      <c r="BG134" s="1">
        <f>Resultats!E$37</f>
        <v>3</v>
      </c>
      <c r="BH134" s="1">
        <v>9</v>
      </c>
      <c r="BI134" s="1">
        <v>9</v>
      </c>
      <c r="BJ134" s="1" t="str">
        <f>CONCATENATE(DiaC[[#This Row],[Dia]],DiaC[[#This Row],[Mes]],DiaC[[#This Row],[Hora]],DiaC[[#This Row],[Min]])</f>
        <v>30399</v>
      </c>
      <c r="BK134" s="1" t="str">
        <f>CONCATENATE(TEXT(DiaC[[#This Row],[Hora]],"00"),":",TEXT(DiaC[[#This Row],[Min]],"00"))</f>
        <v>09:09</v>
      </c>
      <c r="BL134" s="1" t="str">
        <f>IFERROR(VLOOKUP(DiaC[[#This Row],[CONCATENA]],Dades[[#All],[Columna1]:[LAT]],3,FALSE),"")</f>
        <v/>
      </c>
      <c r="BM134" s="1" t="str">
        <f>IFERROR(10^(DiaC[[#This Row],[LAT]]/10),"")</f>
        <v/>
      </c>
      <c r="BX134" s="4">
        <f>Resultats!C$37</f>
        <v>30</v>
      </c>
      <c r="BY134" s="12">
        <f>Resultats!E$37</f>
        <v>3</v>
      </c>
      <c r="BZ134" s="3">
        <v>0</v>
      </c>
      <c r="CA134" s="4">
        <v>9</v>
      </c>
      <c r="CB134" s="4" t="str">
        <f>CONCATENATE(NitC[[#This Row],[Dia]],NitC[[#This Row],[Mes]],NitC[[#This Row],[Hora]],NitC[[#This Row],[Min]])</f>
        <v>30309</v>
      </c>
      <c r="CC134" s="4" t="str">
        <f>CONCATENATE(TEXT(NitC[[#This Row],[Hora]],"00"),":",TEXT(NitC[[#This Row],[Min]],"00"))</f>
        <v>00:09</v>
      </c>
      <c r="CD134" s="12" t="str">
        <f>IFERROR(VLOOKUP(NitC[[#This Row],[CONCATENA]],Dades[[#All],[Columna1]:[LAT]],3,FALSE),"")</f>
        <v/>
      </c>
      <c r="CE134" s="12" t="str">
        <f>IFERROR(10^(NitC[[#This Row],[LAT]]/10),"")</f>
        <v/>
      </c>
    </row>
    <row r="135" spans="4:83" x14ac:dyDescent="0.35">
      <c r="D135" s="1">
        <f>Resultats!C$7</f>
        <v>30</v>
      </c>
      <c r="E135" s="1">
        <f>Resultats!E$7</f>
        <v>3</v>
      </c>
      <c r="F135" s="1">
        <v>9</v>
      </c>
      <c r="G135" s="1">
        <v>10</v>
      </c>
      <c r="H135" s="1" t="str">
        <f>CONCATENATE(DiaA[[#This Row],[Dia]],DiaA[[#This Row],[Mes]],DiaA[[#This Row],[Hora]],DiaA[[#This Row],[Min]])</f>
        <v>303910</v>
      </c>
      <c r="I135" s="1" t="str">
        <f>CONCATENATE(TEXT(DiaA[[#This Row],[Hora]],"00"),":",TEXT(DiaA[[#This Row],[Min]],"00"))</f>
        <v>09:10</v>
      </c>
      <c r="J135" s="1" t="str">
        <f>IFERROR(VLOOKUP(DiaA[[#This Row],[CONCATENA]],Dades[[#All],[Columna1]:[LAT]],3,FALSE),"")</f>
        <v/>
      </c>
      <c r="K135" s="1" t="str">
        <f>IFERROR(10^(DiaA[[#This Row],[LAT]]/10),"")</f>
        <v/>
      </c>
      <c r="V135" s="4">
        <f>Resultats!C$7</f>
        <v>30</v>
      </c>
      <c r="W135" s="12">
        <f>Resultats!E$7</f>
        <v>3</v>
      </c>
      <c r="X135" s="3">
        <v>0</v>
      </c>
      <c r="Y135" s="4">
        <v>10</v>
      </c>
      <c r="Z135" s="4" t="str">
        <f>CONCATENATE(NitA[[#This Row],[Dia]],NitA[[#This Row],[Mes]],NitA[[#This Row],[Hora]],NitA[[#This Row],[Min]])</f>
        <v>303010</v>
      </c>
      <c r="AA135" s="4" t="str">
        <f>CONCATENATE(TEXT(NitA[[#This Row],[Hora]],"00"),":",TEXT(NitA[[#This Row],[Min]],"00"))</f>
        <v>00:10</v>
      </c>
      <c r="AB135" s="12" t="str">
        <f>IFERROR(VLOOKUP(NitA[[#This Row],[CONCATENA]],Dades[[#All],[Columna1]:[LAT]],3,FALSE),"")</f>
        <v/>
      </c>
      <c r="AC135" s="12" t="str">
        <f>IFERROR(10^(NitA[[#This Row],[LAT]]/10),"")</f>
        <v/>
      </c>
      <c r="AE135" s="1">
        <f>Resultats!C$22</f>
        <v>30</v>
      </c>
      <c r="AF135" s="1">
        <f>Resultats!E$22</f>
        <v>3</v>
      </c>
      <c r="AG135" s="1">
        <v>9</v>
      </c>
      <c r="AH135" s="1">
        <v>10</v>
      </c>
      <c r="AI135" s="1" t="str">
        <f>CONCATENATE(DiaB[[#This Row],[Dia]],DiaB[[#This Row],[Mes]],DiaB[[#This Row],[Hora]],DiaB[[#This Row],[Min]])</f>
        <v>303910</v>
      </c>
      <c r="AJ135" s="1" t="str">
        <f>CONCATENATE(TEXT(DiaB[[#This Row],[Hora]],"00"),":",TEXT(DiaB[[#This Row],[Min]],"00"))</f>
        <v>09:10</v>
      </c>
      <c r="AK135" s="1" t="str">
        <f>IFERROR(VLOOKUP(DiaB[[#This Row],[CONCATENA]],Dades[[#All],[Columna1]:[LAT]],3,FALSE),"")</f>
        <v/>
      </c>
      <c r="AL135" s="1" t="str">
        <f>IFERROR(10^(DiaB[[#This Row],[LAT]]/10),"")</f>
        <v/>
      </c>
      <c r="AW135" s="4">
        <f>Resultats!C$22</f>
        <v>30</v>
      </c>
      <c r="AX135" s="12">
        <f>Resultats!E$22</f>
        <v>3</v>
      </c>
      <c r="AY135" s="3">
        <v>0</v>
      </c>
      <c r="AZ135" s="4">
        <v>10</v>
      </c>
      <c r="BA135" s="4" t="str">
        <f>CONCATENATE(NitB[[#This Row],[Dia]],NitB[[#This Row],[Mes]],NitB[[#This Row],[Hora]],NitB[[#This Row],[Min]])</f>
        <v>303010</v>
      </c>
      <c r="BB135" s="4" t="str">
        <f>CONCATENATE(TEXT(NitB[[#This Row],[Hora]],"00"),":",TEXT(NitB[[#This Row],[Min]],"00"))</f>
        <v>00:10</v>
      </c>
      <c r="BC135" s="12" t="str">
        <f>IFERROR(VLOOKUP(NitB[[#This Row],[CONCATENA]],Dades[[#All],[Columna1]:[LAT]],3,FALSE),"")</f>
        <v/>
      </c>
      <c r="BD135" s="12" t="str">
        <f>IFERROR(10^(NitB[[#This Row],[LAT]]/10),"")</f>
        <v/>
      </c>
      <c r="BF135" s="1">
        <f>Resultats!C$37</f>
        <v>30</v>
      </c>
      <c r="BG135" s="1">
        <f>Resultats!E$37</f>
        <v>3</v>
      </c>
      <c r="BH135" s="1">
        <v>9</v>
      </c>
      <c r="BI135" s="1">
        <v>10</v>
      </c>
      <c r="BJ135" s="1" t="str">
        <f>CONCATENATE(DiaC[[#This Row],[Dia]],DiaC[[#This Row],[Mes]],DiaC[[#This Row],[Hora]],DiaC[[#This Row],[Min]])</f>
        <v>303910</v>
      </c>
      <c r="BK135" s="1" t="str">
        <f>CONCATENATE(TEXT(DiaC[[#This Row],[Hora]],"00"),":",TEXT(DiaC[[#This Row],[Min]],"00"))</f>
        <v>09:10</v>
      </c>
      <c r="BL135" s="1" t="str">
        <f>IFERROR(VLOOKUP(DiaC[[#This Row],[CONCATENA]],Dades[[#All],[Columna1]:[LAT]],3,FALSE),"")</f>
        <v/>
      </c>
      <c r="BM135" s="1" t="str">
        <f>IFERROR(10^(DiaC[[#This Row],[LAT]]/10),"")</f>
        <v/>
      </c>
      <c r="BX135" s="4">
        <f>Resultats!C$37</f>
        <v>30</v>
      </c>
      <c r="BY135" s="12">
        <f>Resultats!E$37</f>
        <v>3</v>
      </c>
      <c r="BZ135" s="3">
        <v>0</v>
      </c>
      <c r="CA135" s="4">
        <v>10</v>
      </c>
      <c r="CB135" s="4" t="str">
        <f>CONCATENATE(NitC[[#This Row],[Dia]],NitC[[#This Row],[Mes]],NitC[[#This Row],[Hora]],NitC[[#This Row],[Min]])</f>
        <v>303010</v>
      </c>
      <c r="CC135" s="4" t="str">
        <f>CONCATENATE(TEXT(NitC[[#This Row],[Hora]],"00"),":",TEXT(NitC[[#This Row],[Min]],"00"))</f>
        <v>00:10</v>
      </c>
      <c r="CD135" s="12" t="str">
        <f>IFERROR(VLOOKUP(NitC[[#This Row],[CONCATENA]],Dades[[#All],[Columna1]:[LAT]],3,FALSE),"")</f>
        <v/>
      </c>
      <c r="CE135" s="12" t="str">
        <f>IFERROR(10^(NitC[[#This Row],[LAT]]/10),"")</f>
        <v/>
      </c>
    </row>
    <row r="136" spans="4:83" x14ac:dyDescent="0.35">
      <c r="D136" s="1">
        <f>Resultats!C$7</f>
        <v>30</v>
      </c>
      <c r="E136" s="1">
        <f>Resultats!E$7</f>
        <v>3</v>
      </c>
      <c r="F136" s="1">
        <v>9</v>
      </c>
      <c r="G136" s="1">
        <v>11</v>
      </c>
      <c r="H136" s="1" t="str">
        <f>CONCATENATE(DiaA[[#This Row],[Dia]],DiaA[[#This Row],[Mes]],DiaA[[#This Row],[Hora]],DiaA[[#This Row],[Min]])</f>
        <v>303911</v>
      </c>
      <c r="I136" s="1" t="str">
        <f>CONCATENATE(TEXT(DiaA[[#This Row],[Hora]],"00"),":",TEXT(DiaA[[#This Row],[Min]],"00"))</f>
        <v>09:11</v>
      </c>
      <c r="J136" s="1" t="str">
        <f>IFERROR(VLOOKUP(DiaA[[#This Row],[CONCATENA]],Dades[[#All],[Columna1]:[LAT]],3,FALSE),"")</f>
        <v/>
      </c>
      <c r="K136" s="1" t="str">
        <f>IFERROR(10^(DiaA[[#This Row],[LAT]]/10),"")</f>
        <v/>
      </c>
      <c r="V136" s="4">
        <f>Resultats!C$7</f>
        <v>30</v>
      </c>
      <c r="W136" s="12">
        <f>Resultats!E$7</f>
        <v>3</v>
      </c>
      <c r="X136" s="3">
        <v>0</v>
      </c>
      <c r="Y136" s="4">
        <v>11</v>
      </c>
      <c r="Z136" s="4" t="str">
        <f>CONCATENATE(NitA[[#This Row],[Dia]],NitA[[#This Row],[Mes]],NitA[[#This Row],[Hora]],NitA[[#This Row],[Min]])</f>
        <v>303011</v>
      </c>
      <c r="AA136" s="4" t="str">
        <f>CONCATENATE(TEXT(NitA[[#This Row],[Hora]],"00"),":",TEXT(NitA[[#This Row],[Min]],"00"))</f>
        <v>00:11</v>
      </c>
      <c r="AB136" s="12" t="str">
        <f>IFERROR(VLOOKUP(NitA[[#This Row],[CONCATENA]],Dades[[#All],[Columna1]:[LAT]],3,FALSE),"")</f>
        <v/>
      </c>
      <c r="AC136" s="12" t="str">
        <f>IFERROR(10^(NitA[[#This Row],[LAT]]/10),"")</f>
        <v/>
      </c>
      <c r="AE136" s="1">
        <f>Resultats!C$22</f>
        <v>30</v>
      </c>
      <c r="AF136" s="1">
        <f>Resultats!E$22</f>
        <v>3</v>
      </c>
      <c r="AG136" s="1">
        <v>9</v>
      </c>
      <c r="AH136" s="1">
        <v>11</v>
      </c>
      <c r="AI136" s="1" t="str">
        <f>CONCATENATE(DiaB[[#This Row],[Dia]],DiaB[[#This Row],[Mes]],DiaB[[#This Row],[Hora]],DiaB[[#This Row],[Min]])</f>
        <v>303911</v>
      </c>
      <c r="AJ136" s="1" t="str">
        <f>CONCATENATE(TEXT(DiaB[[#This Row],[Hora]],"00"),":",TEXT(DiaB[[#This Row],[Min]],"00"))</f>
        <v>09:11</v>
      </c>
      <c r="AK136" s="1" t="str">
        <f>IFERROR(VLOOKUP(DiaB[[#This Row],[CONCATENA]],Dades[[#All],[Columna1]:[LAT]],3,FALSE),"")</f>
        <v/>
      </c>
      <c r="AL136" s="1" t="str">
        <f>IFERROR(10^(DiaB[[#This Row],[LAT]]/10),"")</f>
        <v/>
      </c>
      <c r="AW136" s="4">
        <f>Resultats!C$22</f>
        <v>30</v>
      </c>
      <c r="AX136" s="12">
        <f>Resultats!E$22</f>
        <v>3</v>
      </c>
      <c r="AY136" s="3">
        <v>0</v>
      </c>
      <c r="AZ136" s="4">
        <v>11</v>
      </c>
      <c r="BA136" s="4" t="str">
        <f>CONCATENATE(NitB[[#This Row],[Dia]],NitB[[#This Row],[Mes]],NitB[[#This Row],[Hora]],NitB[[#This Row],[Min]])</f>
        <v>303011</v>
      </c>
      <c r="BB136" s="4" t="str">
        <f>CONCATENATE(TEXT(NitB[[#This Row],[Hora]],"00"),":",TEXT(NitB[[#This Row],[Min]],"00"))</f>
        <v>00:11</v>
      </c>
      <c r="BC136" s="12" t="str">
        <f>IFERROR(VLOOKUP(NitB[[#This Row],[CONCATENA]],Dades[[#All],[Columna1]:[LAT]],3,FALSE),"")</f>
        <v/>
      </c>
      <c r="BD136" s="12" t="str">
        <f>IFERROR(10^(NitB[[#This Row],[LAT]]/10),"")</f>
        <v/>
      </c>
      <c r="BF136" s="1">
        <f>Resultats!C$37</f>
        <v>30</v>
      </c>
      <c r="BG136" s="1">
        <f>Resultats!E$37</f>
        <v>3</v>
      </c>
      <c r="BH136" s="1">
        <v>9</v>
      </c>
      <c r="BI136" s="1">
        <v>11</v>
      </c>
      <c r="BJ136" s="1" t="str">
        <f>CONCATENATE(DiaC[[#This Row],[Dia]],DiaC[[#This Row],[Mes]],DiaC[[#This Row],[Hora]],DiaC[[#This Row],[Min]])</f>
        <v>303911</v>
      </c>
      <c r="BK136" s="1" t="str">
        <f>CONCATENATE(TEXT(DiaC[[#This Row],[Hora]],"00"),":",TEXT(DiaC[[#This Row],[Min]],"00"))</f>
        <v>09:11</v>
      </c>
      <c r="BL136" s="1" t="str">
        <f>IFERROR(VLOOKUP(DiaC[[#This Row],[CONCATENA]],Dades[[#All],[Columna1]:[LAT]],3,FALSE),"")</f>
        <v/>
      </c>
      <c r="BM136" s="1" t="str">
        <f>IFERROR(10^(DiaC[[#This Row],[LAT]]/10),"")</f>
        <v/>
      </c>
      <c r="BX136" s="4">
        <f>Resultats!C$37</f>
        <v>30</v>
      </c>
      <c r="BY136" s="12">
        <f>Resultats!E$37</f>
        <v>3</v>
      </c>
      <c r="BZ136" s="3">
        <v>0</v>
      </c>
      <c r="CA136" s="4">
        <v>11</v>
      </c>
      <c r="CB136" s="4" t="str">
        <f>CONCATENATE(NitC[[#This Row],[Dia]],NitC[[#This Row],[Mes]],NitC[[#This Row],[Hora]],NitC[[#This Row],[Min]])</f>
        <v>303011</v>
      </c>
      <c r="CC136" s="4" t="str">
        <f>CONCATENATE(TEXT(NitC[[#This Row],[Hora]],"00"),":",TEXT(NitC[[#This Row],[Min]],"00"))</f>
        <v>00:11</v>
      </c>
      <c r="CD136" s="12" t="str">
        <f>IFERROR(VLOOKUP(NitC[[#This Row],[CONCATENA]],Dades[[#All],[Columna1]:[LAT]],3,FALSE),"")</f>
        <v/>
      </c>
      <c r="CE136" s="12" t="str">
        <f>IFERROR(10^(NitC[[#This Row],[LAT]]/10),"")</f>
        <v/>
      </c>
    </row>
    <row r="137" spans="4:83" x14ac:dyDescent="0.35">
      <c r="D137" s="1">
        <f>Resultats!C$7</f>
        <v>30</v>
      </c>
      <c r="E137" s="1">
        <f>Resultats!E$7</f>
        <v>3</v>
      </c>
      <c r="F137" s="1">
        <v>9</v>
      </c>
      <c r="G137" s="1">
        <v>12</v>
      </c>
      <c r="H137" s="1" t="str">
        <f>CONCATENATE(DiaA[[#This Row],[Dia]],DiaA[[#This Row],[Mes]],DiaA[[#This Row],[Hora]],DiaA[[#This Row],[Min]])</f>
        <v>303912</v>
      </c>
      <c r="I137" s="1" t="str">
        <f>CONCATENATE(TEXT(DiaA[[#This Row],[Hora]],"00"),":",TEXT(DiaA[[#This Row],[Min]],"00"))</f>
        <v>09:12</v>
      </c>
      <c r="J137" s="1" t="str">
        <f>IFERROR(VLOOKUP(DiaA[[#This Row],[CONCATENA]],Dades[[#All],[Columna1]:[LAT]],3,FALSE),"")</f>
        <v/>
      </c>
      <c r="K137" s="1" t="str">
        <f>IFERROR(10^(DiaA[[#This Row],[LAT]]/10),"")</f>
        <v/>
      </c>
      <c r="V137" s="4">
        <f>Resultats!C$7</f>
        <v>30</v>
      </c>
      <c r="W137" s="12">
        <f>Resultats!E$7</f>
        <v>3</v>
      </c>
      <c r="X137" s="3">
        <v>0</v>
      </c>
      <c r="Y137" s="4">
        <v>12</v>
      </c>
      <c r="Z137" s="4" t="str">
        <f>CONCATENATE(NitA[[#This Row],[Dia]],NitA[[#This Row],[Mes]],NitA[[#This Row],[Hora]],NitA[[#This Row],[Min]])</f>
        <v>303012</v>
      </c>
      <c r="AA137" s="4" t="str">
        <f>CONCATENATE(TEXT(NitA[[#This Row],[Hora]],"00"),":",TEXT(NitA[[#This Row],[Min]],"00"))</f>
        <v>00:12</v>
      </c>
      <c r="AB137" s="12" t="str">
        <f>IFERROR(VLOOKUP(NitA[[#This Row],[CONCATENA]],Dades[[#All],[Columna1]:[LAT]],3,FALSE),"")</f>
        <v/>
      </c>
      <c r="AC137" s="12" t="str">
        <f>IFERROR(10^(NitA[[#This Row],[LAT]]/10),"")</f>
        <v/>
      </c>
      <c r="AE137" s="1">
        <f>Resultats!C$22</f>
        <v>30</v>
      </c>
      <c r="AF137" s="1">
        <f>Resultats!E$22</f>
        <v>3</v>
      </c>
      <c r="AG137" s="1">
        <v>9</v>
      </c>
      <c r="AH137" s="1">
        <v>12</v>
      </c>
      <c r="AI137" s="1" t="str">
        <f>CONCATENATE(DiaB[[#This Row],[Dia]],DiaB[[#This Row],[Mes]],DiaB[[#This Row],[Hora]],DiaB[[#This Row],[Min]])</f>
        <v>303912</v>
      </c>
      <c r="AJ137" s="1" t="str">
        <f>CONCATENATE(TEXT(DiaB[[#This Row],[Hora]],"00"),":",TEXT(DiaB[[#This Row],[Min]],"00"))</f>
        <v>09:12</v>
      </c>
      <c r="AK137" s="1" t="str">
        <f>IFERROR(VLOOKUP(DiaB[[#This Row],[CONCATENA]],Dades[[#All],[Columna1]:[LAT]],3,FALSE),"")</f>
        <v/>
      </c>
      <c r="AL137" s="1" t="str">
        <f>IFERROR(10^(DiaB[[#This Row],[LAT]]/10),"")</f>
        <v/>
      </c>
      <c r="AW137" s="4">
        <f>Resultats!C$22</f>
        <v>30</v>
      </c>
      <c r="AX137" s="12">
        <f>Resultats!E$22</f>
        <v>3</v>
      </c>
      <c r="AY137" s="3">
        <v>0</v>
      </c>
      <c r="AZ137" s="4">
        <v>12</v>
      </c>
      <c r="BA137" s="4" t="str">
        <f>CONCATENATE(NitB[[#This Row],[Dia]],NitB[[#This Row],[Mes]],NitB[[#This Row],[Hora]],NitB[[#This Row],[Min]])</f>
        <v>303012</v>
      </c>
      <c r="BB137" s="4" t="str">
        <f>CONCATENATE(TEXT(NitB[[#This Row],[Hora]],"00"),":",TEXT(NitB[[#This Row],[Min]],"00"))</f>
        <v>00:12</v>
      </c>
      <c r="BC137" s="12" t="str">
        <f>IFERROR(VLOOKUP(NitB[[#This Row],[CONCATENA]],Dades[[#All],[Columna1]:[LAT]],3,FALSE),"")</f>
        <v/>
      </c>
      <c r="BD137" s="12" t="str">
        <f>IFERROR(10^(NitB[[#This Row],[LAT]]/10),"")</f>
        <v/>
      </c>
      <c r="BF137" s="1">
        <f>Resultats!C$37</f>
        <v>30</v>
      </c>
      <c r="BG137" s="1">
        <f>Resultats!E$37</f>
        <v>3</v>
      </c>
      <c r="BH137" s="1">
        <v>9</v>
      </c>
      <c r="BI137" s="1">
        <v>12</v>
      </c>
      <c r="BJ137" s="1" t="str">
        <f>CONCATENATE(DiaC[[#This Row],[Dia]],DiaC[[#This Row],[Mes]],DiaC[[#This Row],[Hora]],DiaC[[#This Row],[Min]])</f>
        <v>303912</v>
      </c>
      <c r="BK137" s="1" t="str">
        <f>CONCATENATE(TEXT(DiaC[[#This Row],[Hora]],"00"),":",TEXT(DiaC[[#This Row],[Min]],"00"))</f>
        <v>09:12</v>
      </c>
      <c r="BL137" s="1" t="str">
        <f>IFERROR(VLOOKUP(DiaC[[#This Row],[CONCATENA]],Dades[[#All],[Columna1]:[LAT]],3,FALSE),"")</f>
        <v/>
      </c>
      <c r="BM137" s="1" t="str">
        <f>IFERROR(10^(DiaC[[#This Row],[LAT]]/10),"")</f>
        <v/>
      </c>
      <c r="BX137" s="4">
        <f>Resultats!C$37</f>
        <v>30</v>
      </c>
      <c r="BY137" s="12">
        <f>Resultats!E$37</f>
        <v>3</v>
      </c>
      <c r="BZ137" s="3">
        <v>0</v>
      </c>
      <c r="CA137" s="4">
        <v>12</v>
      </c>
      <c r="CB137" s="4" t="str">
        <f>CONCATENATE(NitC[[#This Row],[Dia]],NitC[[#This Row],[Mes]],NitC[[#This Row],[Hora]],NitC[[#This Row],[Min]])</f>
        <v>303012</v>
      </c>
      <c r="CC137" s="4" t="str">
        <f>CONCATENATE(TEXT(NitC[[#This Row],[Hora]],"00"),":",TEXT(NitC[[#This Row],[Min]],"00"))</f>
        <v>00:12</v>
      </c>
      <c r="CD137" s="12" t="str">
        <f>IFERROR(VLOOKUP(NitC[[#This Row],[CONCATENA]],Dades[[#All],[Columna1]:[LAT]],3,FALSE),"")</f>
        <v/>
      </c>
      <c r="CE137" s="12" t="str">
        <f>IFERROR(10^(NitC[[#This Row],[LAT]]/10),"")</f>
        <v/>
      </c>
    </row>
    <row r="138" spans="4:83" x14ac:dyDescent="0.35">
      <c r="D138" s="1">
        <f>Resultats!C$7</f>
        <v>30</v>
      </c>
      <c r="E138" s="1">
        <f>Resultats!E$7</f>
        <v>3</v>
      </c>
      <c r="F138" s="1">
        <v>9</v>
      </c>
      <c r="G138" s="1">
        <v>13</v>
      </c>
      <c r="H138" s="1" t="str">
        <f>CONCATENATE(DiaA[[#This Row],[Dia]],DiaA[[#This Row],[Mes]],DiaA[[#This Row],[Hora]],DiaA[[#This Row],[Min]])</f>
        <v>303913</v>
      </c>
      <c r="I138" s="1" t="str">
        <f>CONCATENATE(TEXT(DiaA[[#This Row],[Hora]],"00"),":",TEXT(DiaA[[#This Row],[Min]],"00"))</f>
        <v>09:13</v>
      </c>
      <c r="J138" s="1" t="str">
        <f>IFERROR(VLOOKUP(DiaA[[#This Row],[CONCATENA]],Dades[[#All],[Columna1]:[LAT]],3,FALSE),"")</f>
        <v/>
      </c>
      <c r="K138" s="1" t="str">
        <f>IFERROR(10^(DiaA[[#This Row],[LAT]]/10),"")</f>
        <v/>
      </c>
      <c r="V138" s="4">
        <f>Resultats!C$7</f>
        <v>30</v>
      </c>
      <c r="W138" s="12">
        <f>Resultats!E$7</f>
        <v>3</v>
      </c>
      <c r="X138" s="3">
        <v>0</v>
      </c>
      <c r="Y138" s="4">
        <v>13</v>
      </c>
      <c r="Z138" s="4" t="str">
        <f>CONCATENATE(NitA[[#This Row],[Dia]],NitA[[#This Row],[Mes]],NitA[[#This Row],[Hora]],NitA[[#This Row],[Min]])</f>
        <v>303013</v>
      </c>
      <c r="AA138" s="4" t="str">
        <f>CONCATENATE(TEXT(NitA[[#This Row],[Hora]],"00"),":",TEXT(NitA[[#This Row],[Min]],"00"))</f>
        <v>00:13</v>
      </c>
      <c r="AB138" s="12" t="str">
        <f>IFERROR(VLOOKUP(NitA[[#This Row],[CONCATENA]],Dades[[#All],[Columna1]:[LAT]],3,FALSE),"")</f>
        <v/>
      </c>
      <c r="AC138" s="12" t="str">
        <f>IFERROR(10^(NitA[[#This Row],[LAT]]/10),"")</f>
        <v/>
      </c>
      <c r="AE138" s="1">
        <f>Resultats!C$22</f>
        <v>30</v>
      </c>
      <c r="AF138" s="1">
        <f>Resultats!E$22</f>
        <v>3</v>
      </c>
      <c r="AG138" s="1">
        <v>9</v>
      </c>
      <c r="AH138" s="1">
        <v>13</v>
      </c>
      <c r="AI138" s="1" t="str">
        <f>CONCATENATE(DiaB[[#This Row],[Dia]],DiaB[[#This Row],[Mes]],DiaB[[#This Row],[Hora]],DiaB[[#This Row],[Min]])</f>
        <v>303913</v>
      </c>
      <c r="AJ138" s="1" t="str">
        <f>CONCATENATE(TEXT(DiaB[[#This Row],[Hora]],"00"),":",TEXT(DiaB[[#This Row],[Min]],"00"))</f>
        <v>09:13</v>
      </c>
      <c r="AK138" s="1" t="str">
        <f>IFERROR(VLOOKUP(DiaB[[#This Row],[CONCATENA]],Dades[[#All],[Columna1]:[LAT]],3,FALSE),"")</f>
        <v/>
      </c>
      <c r="AL138" s="1" t="str">
        <f>IFERROR(10^(DiaB[[#This Row],[LAT]]/10),"")</f>
        <v/>
      </c>
      <c r="AW138" s="4">
        <f>Resultats!C$22</f>
        <v>30</v>
      </c>
      <c r="AX138" s="12">
        <f>Resultats!E$22</f>
        <v>3</v>
      </c>
      <c r="AY138" s="3">
        <v>0</v>
      </c>
      <c r="AZ138" s="4">
        <v>13</v>
      </c>
      <c r="BA138" s="4" t="str">
        <f>CONCATENATE(NitB[[#This Row],[Dia]],NitB[[#This Row],[Mes]],NitB[[#This Row],[Hora]],NitB[[#This Row],[Min]])</f>
        <v>303013</v>
      </c>
      <c r="BB138" s="4" t="str">
        <f>CONCATENATE(TEXT(NitB[[#This Row],[Hora]],"00"),":",TEXT(NitB[[#This Row],[Min]],"00"))</f>
        <v>00:13</v>
      </c>
      <c r="BC138" s="12" t="str">
        <f>IFERROR(VLOOKUP(NitB[[#This Row],[CONCATENA]],Dades[[#All],[Columna1]:[LAT]],3,FALSE),"")</f>
        <v/>
      </c>
      <c r="BD138" s="12" t="str">
        <f>IFERROR(10^(NitB[[#This Row],[LAT]]/10),"")</f>
        <v/>
      </c>
      <c r="BF138" s="1">
        <f>Resultats!C$37</f>
        <v>30</v>
      </c>
      <c r="BG138" s="1">
        <f>Resultats!E$37</f>
        <v>3</v>
      </c>
      <c r="BH138" s="1">
        <v>9</v>
      </c>
      <c r="BI138" s="1">
        <v>13</v>
      </c>
      <c r="BJ138" s="1" t="str">
        <f>CONCATENATE(DiaC[[#This Row],[Dia]],DiaC[[#This Row],[Mes]],DiaC[[#This Row],[Hora]],DiaC[[#This Row],[Min]])</f>
        <v>303913</v>
      </c>
      <c r="BK138" s="1" t="str">
        <f>CONCATENATE(TEXT(DiaC[[#This Row],[Hora]],"00"),":",TEXT(DiaC[[#This Row],[Min]],"00"))</f>
        <v>09:13</v>
      </c>
      <c r="BL138" s="1" t="str">
        <f>IFERROR(VLOOKUP(DiaC[[#This Row],[CONCATENA]],Dades[[#All],[Columna1]:[LAT]],3,FALSE),"")</f>
        <v/>
      </c>
      <c r="BM138" s="1" t="str">
        <f>IFERROR(10^(DiaC[[#This Row],[LAT]]/10),"")</f>
        <v/>
      </c>
      <c r="BX138" s="4">
        <f>Resultats!C$37</f>
        <v>30</v>
      </c>
      <c r="BY138" s="12">
        <f>Resultats!E$37</f>
        <v>3</v>
      </c>
      <c r="BZ138" s="3">
        <v>0</v>
      </c>
      <c r="CA138" s="4">
        <v>13</v>
      </c>
      <c r="CB138" s="4" t="str">
        <f>CONCATENATE(NitC[[#This Row],[Dia]],NitC[[#This Row],[Mes]],NitC[[#This Row],[Hora]],NitC[[#This Row],[Min]])</f>
        <v>303013</v>
      </c>
      <c r="CC138" s="4" t="str">
        <f>CONCATENATE(TEXT(NitC[[#This Row],[Hora]],"00"),":",TEXT(NitC[[#This Row],[Min]],"00"))</f>
        <v>00:13</v>
      </c>
      <c r="CD138" s="12" t="str">
        <f>IFERROR(VLOOKUP(NitC[[#This Row],[CONCATENA]],Dades[[#All],[Columna1]:[LAT]],3,FALSE),"")</f>
        <v/>
      </c>
      <c r="CE138" s="12" t="str">
        <f>IFERROR(10^(NitC[[#This Row],[LAT]]/10),"")</f>
        <v/>
      </c>
    </row>
    <row r="139" spans="4:83" x14ac:dyDescent="0.35">
      <c r="D139" s="1">
        <f>Resultats!C$7</f>
        <v>30</v>
      </c>
      <c r="E139" s="1">
        <f>Resultats!E$7</f>
        <v>3</v>
      </c>
      <c r="F139" s="1">
        <v>9</v>
      </c>
      <c r="G139" s="1">
        <v>14</v>
      </c>
      <c r="H139" s="1" t="str">
        <f>CONCATENATE(DiaA[[#This Row],[Dia]],DiaA[[#This Row],[Mes]],DiaA[[#This Row],[Hora]],DiaA[[#This Row],[Min]])</f>
        <v>303914</v>
      </c>
      <c r="I139" s="1" t="str">
        <f>CONCATENATE(TEXT(DiaA[[#This Row],[Hora]],"00"),":",TEXT(DiaA[[#This Row],[Min]],"00"))</f>
        <v>09:14</v>
      </c>
      <c r="J139" s="1" t="str">
        <f>IFERROR(VLOOKUP(DiaA[[#This Row],[CONCATENA]],Dades[[#All],[Columna1]:[LAT]],3,FALSE),"")</f>
        <v/>
      </c>
      <c r="K139" s="1" t="str">
        <f>IFERROR(10^(DiaA[[#This Row],[LAT]]/10),"")</f>
        <v/>
      </c>
      <c r="V139" s="4">
        <f>Resultats!C$7</f>
        <v>30</v>
      </c>
      <c r="W139" s="12">
        <f>Resultats!E$7</f>
        <v>3</v>
      </c>
      <c r="X139" s="3">
        <v>0</v>
      </c>
      <c r="Y139" s="4">
        <v>14</v>
      </c>
      <c r="Z139" s="4" t="str">
        <f>CONCATENATE(NitA[[#This Row],[Dia]],NitA[[#This Row],[Mes]],NitA[[#This Row],[Hora]],NitA[[#This Row],[Min]])</f>
        <v>303014</v>
      </c>
      <c r="AA139" s="4" t="str">
        <f>CONCATENATE(TEXT(NitA[[#This Row],[Hora]],"00"),":",TEXT(NitA[[#This Row],[Min]],"00"))</f>
        <v>00:14</v>
      </c>
      <c r="AB139" s="12" t="str">
        <f>IFERROR(VLOOKUP(NitA[[#This Row],[CONCATENA]],Dades[[#All],[Columna1]:[LAT]],3,FALSE),"")</f>
        <v/>
      </c>
      <c r="AC139" s="12" t="str">
        <f>IFERROR(10^(NitA[[#This Row],[LAT]]/10),"")</f>
        <v/>
      </c>
      <c r="AE139" s="1">
        <f>Resultats!C$22</f>
        <v>30</v>
      </c>
      <c r="AF139" s="1">
        <f>Resultats!E$22</f>
        <v>3</v>
      </c>
      <c r="AG139" s="1">
        <v>9</v>
      </c>
      <c r="AH139" s="1">
        <v>14</v>
      </c>
      <c r="AI139" s="1" t="str">
        <f>CONCATENATE(DiaB[[#This Row],[Dia]],DiaB[[#This Row],[Mes]],DiaB[[#This Row],[Hora]],DiaB[[#This Row],[Min]])</f>
        <v>303914</v>
      </c>
      <c r="AJ139" s="1" t="str">
        <f>CONCATENATE(TEXT(DiaB[[#This Row],[Hora]],"00"),":",TEXT(DiaB[[#This Row],[Min]],"00"))</f>
        <v>09:14</v>
      </c>
      <c r="AK139" s="1" t="str">
        <f>IFERROR(VLOOKUP(DiaB[[#This Row],[CONCATENA]],Dades[[#All],[Columna1]:[LAT]],3,FALSE),"")</f>
        <v/>
      </c>
      <c r="AL139" s="1" t="str">
        <f>IFERROR(10^(DiaB[[#This Row],[LAT]]/10),"")</f>
        <v/>
      </c>
      <c r="AW139" s="4">
        <f>Resultats!C$22</f>
        <v>30</v>
      </c>
      <c r="AX139" s="12">
        <f>Resultats!E$22</f>
        <v>3</v>
      </c>
      <c r="AY139" s="3">
        <v>0</v>
      </c>
      <c r="AZ139" s="4">
        <v>14</v>
      </c>
      <c r="BA139" s="4" t="str">
        <f>CONCATENATE(NitB[[#This Row],[Dia]],NitB[[#This Row],[Mes]],NitB[[#This Row],[Hora]],NitB[[#This Row],[Min]])</f>
        <v>303014</v>
      </c>
      <c r="BB139" s="4" t="str">
        <f>CONCATENATE(TEXT(NitB[[#This Row],[Hora]],"00"),":",TEXT(NitB[[#This Row],[Min]],"00"))</f>
        <v>00:14</v>
      </c>
      <c r="BC139" s="12" t="str">
        <f>IFERROR(VLOOKUP(NitB[[#This Row],[CONCATENA]],Dades[[#All],[Columna1]:[LAT]],3,FALSE),"")</f>
        <v/>
      </c>
      <c r="BD139" s="12" t="str">
        <f>IFERROR(10^(NitB[[#This Row],[LAT]]/10),"")</f>
        <v/>
      </c>
      <c r="BF139" s="1">
        <f>Resultats!C$37</f>
        <v>30</v>
      </c>
      <c r="BG139" s="1">
        <f>Resultats!E$37</f>
        <v>3</v>
      </c>
      <c r="BH139" s="1">
        <v>9</v>
      </c>
      <c r="BI139" s="1">
        <v>14</v>
      </c>
      <c r="BJ139" s="1" t="str">
        <f>CONCATENATE(DiaC[[#This Row],[Dia]],DiaC[[#This Row],[Mes]],DiaC[[#This Row],[Hora]],DiaC[[#This Row],[Min]])</f>
        <v>303914</v>
      </c>
      <c r="BK139" s="1" t="str">
        <f>CONCATENATE(TEXT(DiaC[[#This Row],[Hora]],"00"),":",TEXT(DiaC[[#This Row],[Min]],"00"))</f>
        <v>09:14</v>
      </c>
      <c r="BL139" s="1" t="str">
        <f>IFERROR(VLOOKUP(DiaC[[#This Row],[CONCATENA]],Dades[[#All],[Columna1]:[LAT]],3,FALSE),"")</f>
        <v/>
      </c>
      <c r="BM139" s="1" t="str">
        <f>IFERROR(10^(DiaC[[#This Row],[LAT]]/10),"")</f>
        <v/>
      </c>
      <c r="BX139" s="4">
        <f>Resultats!C$37</f>
        <v>30</v>
      </c>
      <c r="BY139" s="12">
        <f>Resultats!E$37</f>
        <v>3</v>
      </c>
      <c r="BZ139" s="3">
        <v>0</v>
      </c>
      <c r="CA139" s="4">
        <v>14</v>
      </c>
      <c r="CB139" s="4" t="str">
        <f>CONCATENATE(NitC[[#This Row],[Dia]],NitC[[#This Row],[Mes]],NitC[[#This Row],[Hora]],NitC[[#This Row],[Min]])</f>
        <v>303014</v>
      </c>
      <c r="CC139" s="4" t="str">
        <f>CONCATENATE(TEXT(NitC[[#This Row],[Hora]],"00"),":",TEXT(NitC[[#This Row],[Min]],"00"))</f>
        <v>00:14</v>
      </c>
      <c r="CD139" s="12" t="str">
        <f>IFERROR(VLOOKUP(NitC[[#This Row],[CONCATENA]],Dades[[#All],[Columna1]:[LAT]],3,FALSE),"")</f>
        <v/>
      </c>
      <c r="CE139" s="12" t="str">
        <f>IFERROR(10^(NitC[[#This Row],[LAT]]/10),"")</f>
        <v/>
      </c>
    </row>
    <row r="140" spans="4:83" x14ac:dyDescent="0.35">
      <c r="D140" s="1">
        <f>Resultats!C$7</f>
        <v>30</v>
      </c>
      <c r="E140" s="1">
        <f>Resultats!E$7</f>
        <v>3</v>
      </c>
      <c r="F140" s="1">
        <v>9</v>
      </c>
      <c r="G140" s="1">
        <v>15</v>
      </c>
      <c r="H140" s="1" t="str">
        <f>CONCATENATE(DiaA[[#This Row],[Dia]],DiaA[[#This Row],[Mes]],DiaA[[#This Row],[Hora]],DiaA[[#This Row],[Min]])</f>
        <v>303915</v>
      </c>
      <c r="I140" s="1" t="str">
        <f>CONCATENATE(TEXT(DiaA[[#This Row],[Hora]],"00"),":",TEXT(DiaA[[#This Row],[Min]],"00"))</f>
        <v>09:15</v>
      </c>
      <c r="J140" s="1" t="str">
        <f>IFERROR(VLOOKUP(DiaA[[#This Row],[CONCATENA]],Dades[[#All],[Columna1]:[LAT]],3,FALSE),"")</f>
        <v/>
      </c>
      <c r="K140" s="1" t="str">
        <f>IFERROR(10^(DiaA[[#This Row],[LAT]]/10),"")</f>
        <v/>
      </c>
      <c r="V140" s="4">
        <f>Resultats!C$7</f>
        <v>30</v>
      </c>
      <c r="W140" s="12">
        <f>Resultats!E$7</f>
        <v>3</v>
      </c>
      <c r="X140" s="3">
        <v>0</v>
      </c>
      <c r="Y140" s="4">
        <v>15</v>
      </c>
      <c r="Z140" s="4" t="str">
        <f>CONCATENATE(NitA[[#This Row],[Dia]],NitA[[#This Row],[Mes]],NitA[[#This Row],[Hora]],NitA[[#This Row],[Min]])</f>
        <v>303015</v>
      </c>
      <c r="AA140" s="4" t="str">
        <f>CONCATENATE(TEXT(NitA[[#This Row],[Hora]],"00"),":",TEXT(NitA[[#This Row],[Min]],"00"))</f>
        <v>00:15</v>
      </c>
      <c r="AB140" s="12" t="str">
        <f>IFERROR(VLOOKUP(NitA[[#This Row],[CONCATENA]],Dades[[#All],[Columna1]:[LAT]],3,FALSE),"")</f>
        <v/>
      </c>
      <c r="AC140" s="12" t="str">
        <f>IFERROR(10^(NitA[[#This Row],[LAT]]/10),"")</f>
        <v/>
      </c>
      <c r="AE140" s="1">
        <f>Resultats!C$22</f>
        <v>30</v>
      </c>
      <c r="AF140" s="1">
        <f>Resultats!E$22</f>
        <v>3</v>
      </c>
      <c r="AG140" s="1">
        <v>9</v>
      </c>
      <c r="AH140" s="1">
        <v>15</v>
      </c>
      <c r="AI140" s="1" t="str">
        <f>CONCATENATE(DiaB[[#This Row],[Dia]],DiaB[[#This Row],[Mes]],DiaB[[#This Row],[Hora]],DiaB[[#This Row],[Min]])</f>
        <v>303915</v>
      </c>
      <c r="AJ140" s="1" t="str">
        <f>CONCATENATE(TEXT(DiaB[[#This Row],[Hora]],"00"),":",TEXT(DiaB[[#This Row],[Min]],"00"))</f>
        <v>09:15</v>
      </c>
      <c r="AK140" s="1" t="str">
        <f>IFERROR(VLOOKUP(DiaB[[#This Row],[CONCATENA]],Dades[[#All],[Columna1]:[LAT]],3,FALSE),"")</f>
        <v/>
      </c>
      <c r="AL140" s="1" t="str">
        <f>IFERROR(10^(DiaB[[#This Row],[LAT]]/10),"")</f>
        <v/>
      </c>
      <c r="AW140" s="4">
        <f>Resultats!C$22</f>
        <v>30</v>
      </c>
      <c r="AX140" s="12">
        <f>Resultats!E$22</f>
        <v>3</v>
      </c>
      <c r="AY140" s="3">
        <v>0</v>
      </c>
      <c r="AZ140" s="4">
        <v>15</v>
      </c>
      <c r="BA140" s="4" t="str">
        <f>CONCATENATE(NitB[[#This Row],[Dia]],NitB[[#This Row],[Mes]],NitB[[#This Row],[Hora]],NitB[[#This Row],[Min]])</f>
        <v>303015</v>
      </c>
      <c r="BB140" s="4" t="str">
        <f>CONCATENATE(TEXT(NitB[[#This Row],[Hora]],"00"),":",TEXT(NitB[[#This Row],[Min]],"00"))</f>
        <v>00:15</v>
      </c>
      <c r="BC140" s="12" t="str">
        <f>IFERROR(VLOOKUP(NitB[[#This Row],[CONCATENA]],Dades[[#All],[Columna1]:[LAT]],3,FALSE),"")</f>
        <v/>
      </c>
      <c r="BD140" s="12" t="str">
        <f>IFERROR(10^(NitB[[#This Row],[LAT]]/10),"")</f>
        <v/>
      </c>
      <c r="BF140" s="1">
        <f>Resultats!C$37</f>
        <v>30</v>
      </c>
      <c r="BG140" s="1">
        <f>Resultats!E$37</f>
        <v>3</v>
      </c>
      <c r="BH140" s="1">
        <v>9</v>
      </c>
      <c r="BI140" s="1">
        <v>15</v>
      </c>
      <c r="BJ140" s="1" t="str">
        <f>CONCATENATE(DiaC[[#This Row],[Dia]],DiaC[[#This Row],[Mes]],DiaC[[#This Row],[Hora]],DiaC[[#This Row],[Min]])</f>
        <v>303915</v>
      </c>
      <c r="BK140" s="1" t="str">
        <f>CONCATENATE(TEXT(DiaC[[#This Row],[Hora]],"00"),":",TEXT(DiaC[[#This Row],[Min]],"00"))</f>
        <v>09:15</v>
      </c>
      <c r="BL140" s="1" t="str">
        <f>IFERROR(VLOOKUP(DiaC[[#This Row],[CONCATENA]],Dades[[#All],[Columna1]:[LAT]],3,FALSE),"")</f>
        <v/>
      </c>
      <c r="BM140" s="1" t="str">
        <f>IFERROR(10^(DiaC[[#This Row],[LAT]]/10),"")</f>
        <v/>
      </c>
      <c r="BX140" s="4">
        <f>Resultats!C$37</f>
        <v>30</v>
      </c>
      <c r="BY140" s="12">
        <f>Resultats!E$37</f>
        <v>3</v>
      </c>
      <c r="BZ140" s="3">
        <v>0</v>
      </c>
      <c r="CA140" s="4">
        <v>15</v>
      </c>
      <c r="CB140" s="4" t="str">
        <f>CONCATENATE(NitC[[#This Row],[Dia]],NitC[[#This Row],[Mes]],NitC[[#This Row],[Hora]],NitC[[#This Row],[Min]])</f>
        <v>303015</v>
      </c>
      <c r="CC140" s="4" t="str">
        <f>CONCATENATE(TEXT(NitC[[#This Row],[Hora]],"00"),":",TEXT(NitC[[#This Row],[Min]],"00"))</f>
        <v>00:15</v>
      </c>
      <c r="CD140" s="12" t="str">
        <f>IFERROR(VLOOKUP(NitC[[#This Row],[CONCATENA]],Dades[[#All],[Columna1]:[LAT]],3,FALSE),"")</f>
        <v/>
      </c>
      <c r="CE140" s="12" t="str">
        <f>IFERROR(10^(NitC[[#This Row],[LAT]]/10),"")</f>
        <v/>
      </c>
    </row>
    <row r="141" spans="4:83" x14ac:dyDescent="0.35">
      <c r="D141" s="1">
        <f>Resultats!C$7</f>
        <v>30</v>
      </c>
      <c r="E141" s="1">
        <f>Resultats!E$7</f>
        <v>3</v>
      </c>
      <c r="F141" s="1">
        <v>9</v>
      </c>
      <c r="G141" s="1">
        <v>16</v>
      </c>
      <c r="H141" s="1" t="str">
        <f>CONCATENATE(DiaA[[#This Row],[Dia]],DiaA[[#This Row],[Mes]],DiaA[[#This Row],[Hora]],DiaA[[#This Row],[Min]])</f>
        <v>303916</v>
      </c>
      <c r="I141" s="1" t="str">
        <f>CONCATENATE(TEXT(DiaA[[#This Row],[Hora]],"00"),":",TEXT(DiaA[[#This Row],[Min]],"00"))</f>
        <v>09:16</v>
      </c>
      <c r="J141" s="1" t="str">
        <f>IFERROR(VLOOKUP(DiaA[[#This Row],[CONCATENA]],Dades[[#All],[Columna1]:[LAT]],3,FALSE),"")</f>
        <v/>
      </c>
      <c r="K141" s="1" t="str">
        <f>IFERROR(10^(DiaA[[#This Row],[LAT]]/10),"")</f>
        <v/>
      </c>
      <c r="V141" s="4">
        <f>Resultats!C$7</f>
        <v>30</v>
      </c>
      <c r="W141" s="12">
        <f>Resultats!E$7</f>
        <v>3</v>
      </c>
      <c r="X141" s="3">
        <v>0</v>
      </c>
      <c r="Y141" s="4">
        <v>16</v>
      </c>
      <c r="Z141" s="4" t="str">
        <f>CONCATENATE(NitA[[#This Row],[Dia]],NitA[[#This Row],[Mes]],NitA[[#This Row],[Hora]],NitA[[#This Row],[Min]])</f>
        <v>303016</v>
      </c>
      <c r="AA141" s="4" t="str">
        <f>CONCATENATE(TEXT(NitA[[#This Row],[Hora]],"00"),":",TEXT(NitA[[#This Row],[Min]],"00"))</f>
        <v>00:16</v>
      </c>
      <c r="AB141" s="12" t="str">
        <f>IFERROR(VLOOKUP(NitA[[#This Row],[CONCATENA]],Dades[[#All],[Columna1]:[LAT]],3,FALSE),"")</f>
        <v/>
      </c>
      <c r="AC141" s="12" t="str">
        <f>IFERROR(10^(NitA[[#This Row],[LAT]]/10),"")</f>
        <v/>
      </c>
      <c r="AE141" s="1">
        <f>Resultats!C$22</f>
        <v>30</v>
      </c>
      <c r="AF141" s="1">
        <f>Resultats!E$22</f>
        <v>3</v>
      </c>
      <c r="AG141" s="1">
        <v>9</v>
      </c>
      <c r="AH141" s="1">
        <v>16</v>
      </c>
      <c r="AI141" s="1" t="str">
        <f>CONCATENATE(DiaB[[#This Row],[Dia]],DiaB[[#This Row],[Mes]],DiaB[[#This Row],[Hora]],DiaB[[#This Row],[Min]])</f>
        <v>303916</v>
      </c>
      <c r="AJ141" s="1" t="str">
        <f>CONCATENATE(TEXT(DiaB[[#This Row],[Hora]],"00"),":",TEXT(DiaB[[#This Row],[Min]],"00"))</f>
        <v>09:16</v>
      </c>
      <c r="AK141" s="1" t="str">
        <f>IFERROR(VLOOKUP(DiaB[[#This Row],[CONCATENA]],Dades[[#All],[Columna1]:[LAT]],3,FALSE),"")</f>
        <v/>
      </c>
      <c r="AL141" s="1" t="str">
        <f>IFERROR(10^(DiaB[[#This Row],[LAT]]/10),"")</f>
        <v/>
      </c>
      <c r="AW141" s="4">
        <f>Resultats!C$22</f>
        <v>30</v>
      </c>
      <c r="AX141" s="12">
        <f>Resultats!E$22</f>
        <v>3</v>
      </c>
      <c r="AY141" s="3">
        <v>0</v>
      </c>
      <c r="AZ141" s="4">
        <v>16</v>
      </c>
      <c r="BA141" s="4" t="str">
        <f>CONCATENATE(NitB[[#This Row],[Dia]],NitB[[#This Row],[Mes]],NitB[[#This Row],[Hora]],NitB[[#This Row],[Min]])</f>
        <v>303016</v>
      </c>
      <c r="BB141" s="4" t="str">
        <f>CONCATENATE(TEXT(NitB[[#This Row],[Hora]],"00"),":",TEXT(NitB[[#This Row],[Min]],"00"))</f>
        <v>00:16</v>
      </c>
      <c r="BC141" s="12" t="str">
        <f>IFERROR(VLOOKUP(NitB[[#This Row],[CONCATENA]],Dades[[#All],[Columna1]:[LAT]],3,FALSE),"")</f>
        <v/>
      </c>
      <c r="BD141" s="12" t="str">
        <f>IFERROR(10^(NitB[[#This Row],[LAT]]/10),"")</f>
        <v/>
      </c>
      <c r="BF141" s="1">
        <f>Resultats!C$37</f>
        <v>30</v>
      </c>
      <c r="BG141" s="1">
        <f>Resultats!E$37</f>
        <v>3</v>
      </c>
      <c r="BH141" s="1">
        <v>9</v>
      </c>
      <c r="BI141" s="1">
        <v>16</v>
      </c>
      <c r="BJ141" s="1" t="str">
        <f>CONCATENATE(DiaC[[#This Row],[Dia]],DiaC[[#This Row],[Mes]],DiaC[[#This Row],[Hora]],DiaC[[#This Row],[Min]])</f>
        <v>303916</v>
      </c>
      <c r="BK141" s="1" t="str">
        <f>CONCATENATE(TEXT(DiaC[[#This Row],[Hora]],"00"),":",TEXT(DiaC[[#This Row],[Min]],"00"))</f>
        <v>09:16</v>
      </c>
      <c r="BL141" s="1" t="str">
        <f>IFERROR(VLOOKUP(DiaC[[#This Row],[CONCATENA]],Dades[[#All],[Columna1]:[LAT]],3,FALSE),"")</f>
        <v/>
      </c>
      <c r="BM141" s="1" t="str">
        <f>IFERROR(10^(DiaC[[#This Row],[LAT]]/10),"")</f>
        <v/>
      </c>
      <c r="BX141" s="4">
        <f>Resultats!C$37</f>
        <v>30</v>
      </c>
      <c r="BY141" s="12">
        <f>Resultats!E$37</f>
        <v>3</v>
      </c>
      <c r="BZ141" s="3">
        <v>0</v>
      </c>
      <c r="CA141" s="4">
        <v>16</v>
      </c>
      <c r="CB141" s="4" t="str">
        <f>CONCATENATE(NitC[[#This Row],[Dia]],NitC[[#This Row],[Mes]],NitC[[#This Row],[Hora]],NitC[[#This Row],[Min]])</f>
        <v>303016</v>
      </c>
      <c r="CC141" s="4" t="str">
        <f>CONCATENATE(TEXT(NitC[[#This Row],[Hora]],"00"),":",TEXT(NitC[[#This Row],[Min]],"00"))</f>
        <v>00:16</v>
      </c>
      <c r="CD141" s="12" t="str">
        <f>IFERROR(VLOOKUP(NitC[[#This Row],[CONCATENA]],Dades[[#All],[Columna1]:[LAT]],3,FALSE),"")</f>
        <v/>
      </c>
      <c r="CE141" s="12" t="str">
        <f>IFERROR(10^(NitC[[#This Row],[LAT]]/10),"")</f>
        <v/>
      </c>
    </row>
    <row r="142" spans="4:83" x14ac:dyDescent="0.35">
      <c r="D142" s="1">
        <f>Resultats!C$7</f>
        <v>30</v>
      </c>
      <c r="E142" s="1">
        <f>Resultats!E$7</f>
        <v>3</v>
      </c>
      <c r="F142" s="1">
        <v>9</v>
      </c>
      <c r="G142" s="1">
        <v>17</v>
      </c>
      <c r="H142" s="1" t="str">
        <f>CONCATENATE(DiaA[[#This Row],[Dia]],DiaA[[#This Row],[Mes]],DiaA[[#This Row],[Hora]],DiaA[[#This Row],[Min]])</f>
        <v>303917</v>
      </c>
      <c r="I142" s="1" t="str">
        <f>CONCATENATE(TEXT(DiaA[[#This Row],[Hora]],"00"),":",TEXT(DiaA[[#This Row],[Min]],"00"))</f>
        <v>09:17</v>
      </c>
      <c r="J142" s="1" t="str">
        <f>IFERROR(VLOOKUP(DiaA[[#This Row],[CONCATENA]],Dades[[#All],[Columna1]:[LAT]],3,FALSE),"")</f>
        <v/>
      </c>
      <c r="K142" s="1" t="str">
        <f>IFERROR(10^(DiaA[[#This Row],[LAT]]/10),"")</f>
        <v/>
      </c>
      <c r="V142" s="4">
        <f>Resultats!C$7</f>
        <v>30</v>
      </c>
      <c r="W142" s="12">
        <f>Resultats!E$7</f>
        <v>3</v>
      </c>
      <c r="X142" s="3">
        <v>0</v>
      </c>
      <c r="Y142" s="4">
        <v>17</v>
      </c>
      <c r="Z142" s="4" t="str">
        <f>CONCATENATE(NitA[[#This Row],[Dia]],NitA[[#This Row],[Mes]],NitA[[#This Row],[Hora]],NitA[[#This Row],[Min]])</f>
        <v>303017</v>
      </c>
      <c r="AA142" s="4" t="str">
        <f>CONCATENATE(TEXT(NitA[[#This Row],[Hora]],"00"),":",TEXT(NitA[[#This Row],[Min]],"00"))</f>
        <v>00:17</v>
      </c>
      <c r="AB142" s="12" t="str">
        <f>IFERROR(VLOOKUP(NitA[[#This Row],[CONCATENA]],Dades[[#All],[Columna1]:[LAT]],3,FALSE),"")</f>
        <v/>
      </c>
      <c r="AC142" s="12" t="str">
        <f>IFERROR(10^(NitA[[#This Row],[LAT]]/10),"")</f>
        <v/>
      </c>
      <c r="AE142" s="1">
        <f>Resultats!C$22</f>
        <v>30</v>
      </c>
      <c r="AF142" s="1">
        <f>Resultats!E$22</f>
        <v>3</v>
      </c>
      <c r="AG142" s="1">
        <v>9</v>
      </c>
      <c r="AH142" s="1">
        <v>17</v>
      </c>
      <c r="AI142" s="1" t="str">
        <f>CONCATENATE(DiaB[[#This Row],[Dia]],DiaB[[#This Row],[Mes]],DiaB[[#This Row],[Hora]],DiaB[[#This Row],[Min]])</f>
        <v>303917</v>
      </c>
      <c r="AJ142" s="1" t="str">
        <f>CONCATENATE(TEXT(DiaB[[#This Row],[Hora]],"00"),":",TEXT(DiaB[[#This Row],[Min]],"00"))</f>
        <v>09:17</v>
      </c>
      <c r="AK142" s="1" t="str">
        <f>IFERROR(VLOOKUP(DiaB[[#This Row],[CONCATENA]],Dades[[#All],[Columna1]:[LAT]],3,FALSE),"")</f>
        <v/>
      </c>
      <c r="AL142" s="1" t="str">
        <f>IFERROR(10^(DiaB[[#This Row],[LAT]]/10),"")</f>
        <v/>
      </c>
      <c r="AW142" s="4">
        <f>Resultats!C$22</f>
        <v>30</v>
      </c>
      <c r="AX142" s="12">
        <f>Resultats!E$22</f>
        <v>3</v>
      </c>
      <c r="AY142" s="3">
        <v>0</v>
      </c>
      <c r="AZ142" s="4">
        <v>17</v>
      </c>
      <c r="BA142" s="4" t="str">
        <f>CONCATENATE(NitB[[#This Row],[Dia]],NitB[[#This Row],[Mes]],NitB[[#This Row],[Hora]],NitB[[#This Row],[Min]])</f>
        <v>303017</v>
      </c>
      <c r="BB142" s="4" t="str">
        <f>CONCATENATE(TEXT(NitB[[#This Row],[Hora]],"00"),":",TEXT(NitB[[#This Row],[Min]],"00"))</f>
        <v>00:17</v>
      </c>
      <c r="BC142" s="12" t="str">
        <f>IFERROR(VLOOKUP(NitB[[#This Row],[CONCATENA]],Dades[[#All],[Columna1]:[LAT]],3,FALSE),"")</f>
        <v/>
      </c>
      <c r="BD142" s="12" t="str">
        <f>IFERROR(10^(NitB[[#This Row],[LAT]]/10),"")</f>
        <v/>
      </c>
      <c r="BF142" s="1">
        <f>Resultats!C$37</f>
        <v>30</v>
      </c>
      <c r="BG142" s="1">
        <f>Resultats!E$37</f>
        <v>3</v>
      </c>
      <c r="BH142" s="1">
        <v>9</v>
      </c>
      <c r="BI142" s="1">
        <v>17</v>
      </c>
      <c r="BJ142" s="1" t="str">
        <f>CONCATENATE(DiaC[[#This Row],[Dia]],DiaC[[#This Row],[Mes]],DiaC[[#This Row],[Hora]],DiaC[[#This Row],[Min]])</f>
        <v>303917</v>
      </c>
      <c r="BK142" s="1" t="str">
        <f>CONCATENATE(TEXT(DiaC[[#This Row],[Hora]],"00"),":",TEXT(DiaC[[#This Row],[Min]],"00"))</f>
        <v>09:17</v>
      </c>
      <c r="BL142" s="1" t="str">
        <f>IFERROR(VLOOKUP(DiaC[[#This Row],[CONCATENA]],Dades[[#All],[Columna1]:[LAT]],3,FALSE),"")</f>
        <v/>
      </c>
      <c r="BM142" s="1" t="str">
        <f>IFERROR(10^(DiaC[[#This Row],[LAT]]/10),"")</f>
        <v/>
      </c>
      <c r="BX142" s="4">
        <f>Resultats!C$37</f>
        <v>30</v>
      </c>
      <c r="BY142" s="12">
        <f>Resultats!E$37</f>
        <v>3</v>
      </c>
      <c r="BZ142" s="3">
        <v>0</v>
      </c>
      <c r="CA142" s="4">
        <v>17</v>
      </c>
      <c r="CB142" s="4" t="str">
        <f>CONCATENATE(NitC[[#This Row],[Dia]],NitC[[#This Row],[Mes]],NitC[[#This Row],[Hora]],NitC[[#This Row],[Min]])</f>
        <v>303017</v>
      </c>
      <c r="CC142" s="4" t="str">
        <f>CONCATENATE(TEXT(NitC[[#This Row],[Hora]],"00"),":",TEXT(NitC[[#This Row],[Min]],"00"))</f>
        <v>00:17</v>
      </c>
      <c r="CD142" s="12" t="str">
        <f>IFERROR(VLOOKUP(NitC[[#This Row],[CONCATENA]],Dades[[#All],[Columna1]:[LAT]],3,FALSE),"")</f>
        <v/>
      </c>
      <c r="CE142" s="12" t="str">
        <f>IFERROR(10^(NitC[[#This Row],[LAT]]/10),"")</f>
        <v/>
      </c>
    </row>
    <row r="143" spans="4:83" x14ac:dyDescent="0.35">
      <c r="D143" s="1">
        <f>Resultats!C$7</f>
        <v>30</v>
      </c>
      <c r="E143" s="1">
        <f>Resultats!E$7</f>
        <v>3</v>
      </c>
      <c r="F143" s="1">
        <v>9</v>
      </c>
      <c r="G143" s="1">
        <v>18</v>
      </c>
      <c r="H143" s="1" t="str">
        <f>CONCATENATE(DiaA[[#This Row],[Dia]],DiaA[[#This Row],[Mes]],DiaA[[#This Row],[Hora]],DiaA[[#This Row],[Min]])</f>
        <v>303918</v>
      </c>
      <c r="I143" s="1" t="str">
        <f>CONCATENATE(TEXT(DiaA[[#This Row],[Hora]],"00"),":",TEXT(DiaA[[#This Row],[Min]],"00"))</f>
        <v>09:18</v>
      </c>
      <c r="J143" s="1" t="str">
        <f>IFERROR(VLOOKUP(DiaA[[#This Row],[CONCATENA]],Dades[[#All],[Columna1]:[LAT]],3,FALSE),"")</f>
        <v/>
      </c>
      <c r="K143" s="1" t="str">
        <f>IFERROR(10^(DiaA[[#This Row],[LAT]]/10),"")</f>
        <v/>
      </c>
      <c r="V143" s="4">
        <f>Resultats!C$7</f>
        <v>30</v>
      </c>
      <c r="W143" s="12">
        <f>Resultats!E$7</f>
        <v>3</v>
      </c>
      <c r="X143" s="3">
        <v>0</v>
      </c>
      <c r="Y143" s="4">
        <v>18</v>
      </c>
      <c r="Z143" s="4" t="str">
        <f>CONCATENATE(NitA[[#This Row],[Dia]],NitA[[#This Row],[Mes]],NitA[[#This Row],[Hora]],NitA[[#This Row],[Min]])</f>
        <v>303018</v>
      </c>
      <c r="AA143" s="4" t="str">
        <f>CONCATENATE(TEXT(NitA[[#This Row],[Hora]],"00"),":",TEXT(NitA[[#This Row],[Min]],"00"))</f>
        <v>00:18</v>
      </c>
      <c r="AB143" s="12" t="str">
        <f>IFERROR(VLOOKUP(NitA[[#This Row],[CONCATENA]],Dades[[#All],[Columna1]:[LAT]],3,FALSE),"")</f>
        <v/>
      </c>
      <c r="AC143" s="12" t="str">
        <f>IFERROR(10^(NitA[[#This Row],[LAT]]/10),"")</f>
        <v/>
      </c>
      <c r="AE143" s="1">
        <f>Resultats!C$22</f>
        <v>30</v>
      </c>
      <c r="AF143" s="1">
        <f>Resultats!E$22</f>
        <v>3</v>
      </c>
      <c r="AG143" s="1">
        <v>9</v>
      </c>
      <c r="AH143" s="1">
        <v>18</v>
      </c>
      <c r="AI143" s="1" t="str">
        <f>CONCATENATE(DiaB[[#This Row],[Dia]],DiaB[[#This Row],[Mes]],DiaB[[#This Row],[Hora]],DiaB[[#This Row],[Min]])</f>
        <v>303918</v>
      </c>
      <c r="AJ143" s="1" t="str">
        <f>CONCATENATE(TEXT(DiaB[[#This Row],[Hora]],"00"),":",TEXT(DiaB[[#This Row],[Min]],"00"))</f>
        <v>09:18</v>
      </c>
      <c r="AK143" s="1" t="str">
        <f>IFERROR(VLOOKUP(DiaB[[#This Row],[CONCATENA]],Dades[[#All],[Columna1]:[LAT]],3,FALSE),"")</f>
        <v/>
      </c>
      <c r="AL143" s="1" t="str">
        <f>IFERROR(10^(DiaB[[#This Row],[LAT]]/10),"")</f>
        <v/>
      </c>
      <c r="AW143" s="4">
        <f>Resultats!C$22</f>
        <v>30</v>
      </c>
      <c r="AX143" s="12">
        <f>Resultats!E$22</f>
        <v>3</v>
      </c>
      <c r="AY143" s="3">
        <v>0</v>
      </c>
      <c r="AZ143" s="4">
        <v>18</v>
      </c>
      <c r="BA143" s="4" t="str">
        <f>CONCATENATE(NitB[[#This Row],[Dia]],NitB[[#This Row],[Mes]],NitB[[#This Row],[Hora]],NitB[[#This Row],[Min]])</f>
        <v>303018</v>
      </c>
      <c r="BB143" s="4" t="str">
        <f>CONCATENATE(TEXT(NitB[[#This Row],[Hora]],"00"),":",TEXT(NitB[[#This Row],[Min]],"00"))</f>
        <v>00:18</v>
      </c>
      <c r="BC143" s="12" t="str">
        <f>IFERROR(VLOOKUP(NitB[[#This Row],[CONCATENA]],Dades[[#All],[Columna1]:[LAT]],3,FALSE),"")</f>
        <v/>
      </c>
      <c r="BD143" s="12" t="str">
        <f>IFERROR(10^(NitB[[#This Row],[LAT]]/10),"")</f>
        <v/>
      </c>
      <c r="BF143" s="1">
        <f>Resultats!C$37</f>
        <v>30</v>
      </c>
      <c r="BG143" s="1">
        <f>Resultats!E$37</f>
        <v>3</v>
      </c>
      <c r="BH143" s="1">
        <v>9</v>
      </c>
      <c r="BI143" s="1">
        <v>18</v>
      </c>
      <c r="BJ143" s="1" t="str">
        <f>CONCATENATE(DiaC[[#This Row],[Dia]],DiaC[[#This Row],[Mes]],DiaC[[#This Row],[Hora]],DiaC[[#This Row],[Min]])</f>
        <v>303918</v>
      </c>
      <c r="BK143" s="1" t="str">
        <f>CONCATENATE(TEXT(DiaC[[#This Row],[Hora]],"00"),":",TEXT(DiaC[[#This Row],[Min]],"00"))</f>
        <v>09:18</v>
      </c>
      <c r="BL143" s="1" t="str">
        <f>IFERROR(VLOOKUP(DiaC[[#This Row],[CONCATENA]],Dades[[#All],[Columna1]:[LAT]],3,FALSE),"")</f>
        <v/>
      </c>
      <c r="BM143" s="1" t="str">
        <f>IFERROR(10^(DiaC[[#This Row],[LAT]]/10),"")</f>
        <v/>
      </c>
      <c r="BX143" s="4">
        <f>Resultats!C$37</f>
        <v>30</v>
      </c>
      <c r="BY143" s="12">
        <f>Resultats!E$37</f>
        <v>3</v>
      </c>
      <c r="BZ143" s="3">
        <v>0</v>
      </c>
      <c r="CA143" s="4">
        <v>18</v>
      </c>
      <c r="CB143" s="4" t="str">
        <f>CONCATENATE(NitC[[#This Row],[Dia]],NitC[[#This Row],[Mes]],NitC[[#This Row],[Hora]],NitC[[#This Row],[Min]])</f>
        <v>303018</v>
      </c>
      <c r="CC143" s="4" t="str">
        <f>CONCATENATE(TEXT(NitC[[#This Row],[Hora]],"00"),":",TEXT(NitC[[#This Row],[Min]],"00"))</f>
        <v>00:18</v>
      </c>
      <c r="CD143" s="12" t="str">
        <f>IFERROR(VLOOKUP(NitC[[#This Row],[CONCATENA]],Dades[[#All],[Columna1]:[LAT]],3,FALSE),"")</f>
        <v/>
      </c>
      <c r="CE143" s="12" t="str">
        <f>IFERROR(10^(NitC[[#This Row],[LAT]]/10),"")</f>
        <v/>
      </c>
    </row>
    <row r="144" spans="4:83" x14ac:dyDescent="0.35">
      <c r="D144" s="1">
        <f>Resultats!C$7</f>
        <v>30</v>
      </c>
      <c r="E144" s="1">
        <f>Resultats!E$7</f>
        <v>3</v>
      </c>
      <c r="F144" s="1">
        <v>9</v>
      </c>
      <c r="G144" s="1">
        <v>19</v>
      </c>
      <c r="H144" s="1" t="str">
        <f>CONCATENATE(DiaA[[#This Row],[Dia]],DiaA[[#This Row],[Mes]],DiaA[[#This Row],[Hora]],DiaA[[#This Row],[Min]])</f>
        <v>303919</v>
      </c>
      <c r="I144" s="1" t="str">
        <f>CONCATENATE(TEXT(DiaA[[#This Row],[Hora]],"00"),":",TEXT(DiaA[[#This Row],[Min]],"00"))</f>
        <v>09:19</v>
      </c>
      <c r="J144" s="1" t="str">
        <f>IFERROR(VLOOKUP(DiaA[[#This Row],[CONCATENA]],Dades[[#All],[Columna1]:[LAT]],3,FALSE),"")</f>
        <v/>
      </c>
      <c r="K144" s="1" t="str">
        <f>IFERROR(10^(DiaA[[#This Row],[LAT]]/10),"")</f>
        <v/>
      </c>
      <c r="V144" s="4">
        <f>Resultats!C$7</f>
        <v>30</v>
      </c>
      <c r="W144" s="12">
        <f>Resultats!E$7</f>
        <v>3</v>
      </c>
      <c r="X144" s="3">
        <v>0</v>
      </c>
      <c r="Y144" s="4">
        <v>19</v>
      </c>
      <c r="Z144" s="4" t="str">
        <f>CONCATENATE(NitA[[#This Row],[Dia]],NitA[[#This Row],[Mes]],NitA[[#This Row],[Hora]],NitA[[#This Row],[Min]])</f>
        <v>303019</v>
      </c>
      <c r="AA144" s="4" t="str">
        <f>CONCATENATE(TEXT(NitA[[#This Row],[Hora]],"00"),":",TEXT(NitA[[#This Row],[Min]],"00"))</f>
        <v>00:19</v>
      </c>
      <c r="AB144" s="12" t="str">
        <f>IFERROR(VLOOKUP(NitA[[#This Row],[CONCATENA]],Dades[[#All],[Columna1]:[LAT]],3,FALSE),"")</f>
        <v/>
      </c>
      <c r="AC144" s="12" t="str">
        <f>IFERROR(10^(NitA[[#This Row],[LAT]]/10),"")</f>
        <v/>
      </c>
      <c r="AE144" s="1">
        <f>Resultats!C$22</f>
        <v>30</v>
      </c>
      <c r="AF144" s="1">
        <f>Resultats!E$22</f>
        <v>3</v>
      </c>
      <c r="AG144" s="1">
        <v>9</v>
      </c>
      <c r="AH144" s="1">
        <v>19</v>
      </c>
      <c r="AI144" s="1" t="str">
        <f>CONCATENATE(DiaB[[#This Row],[Dia]],DiaB[[#This Row],[Mes]],DiaB[[#This Row],[Hora]],DiaB[[#This Row],[Min]])</f>
        <v>303919</v>
      </c>
      <c r="AJ144" s="1" t="str">
        <f>CONCATENATE(TEXT(DiaB[[#This Row],[Hora]],"00"),":",TEXT(DiaB[[#This Row],[Min]],"00"))</f>
        <v>09:19</v>
      </c>
      <c r="AK144" s="1" t="str">
        <f>IFERROR(VLOOKUP(DiaB[[#This Row],[CONCATENA]],Dades[[#All],[Columna1]:[LAT]],3,FALSE),"")</f>
        <v/>
      </c>
      <c r="AL144" s="1" t="str">
        <f>IFERROR(10^(DiaB[[#This Row],[LAT]]/10),"")</f>
        <v/>
      </c>
      <c r="AW144" s="4">
        <f>Resultats!C$22</f>
        <v>30</v>
      </c>
      <c r="AX144" s="12">
        <f>Resultats!E$22</f>
        <v>3</v>
      </c>
      <c r="AY144" s="3">
        <v>0</v>
      </c>
      <c r="AZ144" s="4">
        <v>19</v>
      </c>
      <c r="BA144" s="4" t="str">
        <f>CONCATENATE(NitB[[#This Row],[Dia]],NitB[[#This Row],[Mes]],NitB[[#This Row],[Hora]],NitB[[#This Row],[Min]])</f>
        <v>303019</v>
      </c>
      <c r="BB144" s="4" t="str">
        <f>CONCATENATE(TEXT(NitB[[#This Row],[Hora]],"00"),":",TEXT(NitB[[#This Row],[Min]],"00"))</f>
        <v>00:19</v>
      </c>
      <c r="BC144" s="12" t="str">
        <f>IFERROR(VLOOKUP(NitB[[#This Row],[CONCATENA]],Dades[[#All],[Columna1]:[LAT]],3,FALSE),"")</f>
        <v/>
      </c>
      <c r="BD144" s="12" t="str">
        <f>IFERROR(10^(NitB[[#This Row],[LAT]]/10),"")</f>
        <v/>
      </c>
      <c r="BF144" s="1">
        <f>Resultats!C$37</f>
        <v>30</v>
      </c>
      <c r="BG144" s="1">
        <f>Resultats!E$37</f>
        <v>3</v>
      </c>
      <c r="BH144" s="1">
        <v>9</v>
      </c>
      <c r="BI144" s="1">
        <v>19</v>
      </c>
      <c r="BJ144" s="1" t="str">
        <f>CONCATENATE(DiaC[[#This Row],[Dia]],DiaC[[#This Row],[Mes]],DiaC[[#This Row],[Hora]],DiaC[[#This Row],[Min]])</f>
        <v>303919</v>
      </c>
      <c r="BK144" s="1" t="str">
        <f>CONCATENATE(TEXT(DiaC[[#This Row],[Hora]],"00"),":",TEXT(DiaC[[#This Row],[Min]],"00"))</f>
        <v>09:19</v>
      </c>
      <c r="BL144" s="1" t="str">
        <f>IFERROR(VLOOKUP(DiaC[[#This Row],[CONCATENA]],Dades[[#All],[Columna1]:[LAT]],3,FALSE),"")</f>
        <v/>
      </c>
      <c r="BM144" s="1" t="str">
        <f>IFERROR(10^(DiaC[[#This Row],[LAT]]/10),"")</f>
        <v/>
      </c>
      <c r="BX144" s="4">
        <f>Resultats!C$37</f>
        <v>30</v>
      </c>
      <c r="BY144" s="12">
        <f>Resultats!E$37</f>
        <v>3</v>
      </c>
      <c r="BZ144" s="3">
        <v>0</v>
      </c>
      <c r="CA144" s="4">
        <v>19</v>
      </c>
      <c r="CB144" s="4" t="str">
        <f>CONCATENATE(NitC[[#This Row],[Dia]],NitC[[#This Row],[Mes]],NitC[[#This Row],[Hora]],NitC[[#This Row],[Min]])</f>
        <v>303019</v>
      </c>
      <c r="CC144" s="4" t="str">
        <f>CONCATENATE(TEXT(NitC[[#This Row],[Hora]],"00"),":",TEXT(NitC[[#This Row],[Min]],"00"))</f>
        <v>00:19</v>
      </c>
      <c r="CD144" s="12" t="str">
        <f>IFERROR(VLOOKUP(NitC[[#This Row],[CONCATENA]],Dades[[#All],[Columna1]:[LAT]],3,FALSE),"")</f>
        <v/>
      </c>
      <c r="CE144" s="12" t="str">
        <f>IFERROR(10^(NitC[[#This Row],[LAT]]/10),"")</f>
        <v/>
      </c>
    </row>
    <row r="145" spans="4:83" x14ac:dyDescent="0.35">
      <c r="D145" s="1">
        <f>Resultats!C$7</f>
        <v>30</v>
      </c>
      <c r="E145" s="1">
        <f>Resultats!E$7</f>
        <v>3</v>
      </c>
      <c r="F145" s="1">
        <v>9</v>
      </c>
      <c r="G145" s="1">
        <v>20</v>
      </c>
      <c r="H145" s="1" t="str">
        <f>CONCATENATE(DiaA[[#This Row],[Dia]],DiaA[[#This Row],[Mes]],DiaA[[#This Row],[Hora]],DiaA[[#This Row],[Min]])</f>
        <v>303920</v>
      </c>
      <c r="I145" s="1" t="str">
        <f>CONCATENATE(TEXT(DiaA[[#This Row],[Hora]],"00"),":",TEXT(DiaA[[#This Row],[Min]],"00"))</f>
        <v>09:20</v>
      </c>
      <c r="J145" s="1" t="str">
        <f>IFERROR(VLOOKUP(DiaA[[#This Row],[CONCATENA]],Dades[[#All],[Columna1]:[LAT]],3,FALSE),"")</f>
        <v/>
      </c>
      <c r="K145" s="1" t="str">
        <f>IFERROR(10^(DiaA[[#This Row],[LAT]]/10),"")</f>
        <v/>
      </c>
      <c r="V145" s="4">
        <f>Resultats!C$7</f>
        <v>30</v>
      </c>
      <c r="W145" s="12">
        <f>Resultats!E$7</f>
        <v>3</v>
      </c>
      <c r="X145" s="3">
        <v>0</v>
      </c>
      <c r="Y145" s="4">
        <v>20</v>
      </c>
      <c r="Z145" s="4" t="str">
        <f>CONCATENATE(NitA[[#This Row],[Dia]],NitA[[#This Row],[Mes]],NitA[[#This Row],[Hora]],NitA[[#This Row],[Min]])</f>
        <v>303020</v>
      </c>
      <c r="AA145" s="4" t="str">
        <f>CONCATENATE(TEXT(NitA[[#This Row],[Hora]],"00"),":",TEXT(NitA[[#This Row],[Min]],"00"))</f>
        <v>00:20</v>
      </c>
      <c r="AB145" s="12" t="str">
        <f>IFERROR(VLOOKUP(NitA[[#This Row],[CONCATENA]],Dades[[#All],[Columna1]:[LAT]],3,FALSE),"")</f>
        <v/>
      </c>
      <c r="AC145" s="12" t="str">
        <f>IFERROR(10^(NitA[[#This Row],[LAT]]/10),"")</f>
        <v/>
      </c>
      <c r="AE145" s="1">
        <f>Resultats!C$22</f>
        <v>30</v>
      </c>
      <c r="AF145" s="1">
        <f>Resultats!E$22</f>
        <v>3</v>
      </c>
      <c r="AG145" s="1">
        <v>9</v>
      </c>
      <c r="AH145" s="1">
        <v>20</v>
      </c>
      <c r="AI145" s="1" t="str">
        <f>CONCATENATE(DiaB[[#This Row],[Dia]],DiaB[[#This Row],[Mes]],DiaB[[#This Row],[Hora]],DiaB[[#This Row],[Min]])</f>
        <v>303920</v>
      </c>
      <c r="AJ145" s="1" t="str">
        <f>CONCATENATE(TEXT(DiaB[[#This Row],[Hora]],"00"),":",TEXT(DiaB[[#This Row],[Min]],"00"))</f>
        <v>09:20</v>
      </c>
      <c r="AK145" s="1" t="str">
        <f>IFERROR(VLOOKUP(DiaB[[#This Row],[CONCATENA]],Dades[[#All],[Columna1]:[LAT]],3,FALSE),"")</f>
        <v/>
      </c>
      <c r="AL145" s="1" t="str">
        <f>IFERROR(10^(DiaB[[#This Row],[LAT]]/10),"")</f>
        <v/>
      </c>
      <c r="AW145" s="4">
        <f>Resultats!C$22</f>
        <v>30</v>
      </c>
      <c r="AX145" s="12">
        <f>Resultats!E$22</f>
        <v>3</v>
      </c>
      <c r="AY145" s="3">
        <v>0</v>
      </c>
      <c r="AZ145" s="4">
        <v>20</v>
      </c>
      <c r="BA145" s="4" t="str">
        <f>CONCATENATE(NitB[[#This Row],[Dia]],NitB[[#This Row],[Mes]],NitB[[#This Row],[Hora]],NitB[[#This Row],[Min]])</f>
        <v>303020</v>
      </c>
      <c r="BB145" s="4" t="str">
        <f>CONCATENATE(TEXT(NitB[[#This Row],[Hora]],"00"),":",TEXT(NitB[[#This Row],[Min]],"00"))</f>
        <v>00:20</v>
      </c>
      <c r="BC145" s="12" t="str">
        <f>IFERROR(VLOOKUP(NitB[[#This Row],[CONCATENA]],Dades[[#All],[Columna1]:[LAT]],3,FALSE),"")</f>
        <v/>
      </c>
      <c r="BD145" s="12" t="str">
        <f>IFERROR(10^(NitB[[#This Row],[LAT]]/10),"")</f>
        <v/>
      </c>
      <c r="BF145" s="1">
        <f>Resultats!C$37</f>
        <v>30</v>
      </c>
      <c r="BG145" s="1">
        <f>Resultats!E$37</f>
        <v>3</v>
      </c>
      <c r="BH145" s="1">
        <v>9</v>
      </c>
      <c r="BI145" s="1">
        <v>20</v>
      </c>
      <c r="BJ145" s="1" t="str">
        <f>CONCATENATE(DiaC[[#This Row],[Dia]],DiaC[[#This Row],[Mes]],DiaC[[#This Row],[Hora]],DiaC[[#This Row],[Min]])</f>
        <v>303920</v>
      </c>
      <c r="BK145" s="1" t="str">
        <f>CONCATENATE(TEXT(DiaC[[#This Row],[Hora]],"00"),":",TEXT(DiaC[[#This Row],[Min]],"00"))</f>
        <v>09:20</v>
      </c>
      <c r="BL145" s="1" t="str">
        <f>IFERROR(VLOOKUP(DiaC[[#This Row],[CONCATENA]],Dades[[#All],[Columna1]:[LAT]],3,FALSE),"")</f>
        <v/>
      </c>
      <c r="BM145" s="1" t="str">
        <f>IFERROR(10^(DiaC[[#This Row],[LAT]]/10),"")</f>
        <v/>
      </c>
      <c r="BX145" s="4">
        <f>Resultats!C$37</f>
        <v>30</v>
      </c>
      <c r="BY145" s="12">
        <f>Resultats!E$37</f>
        <v>3</v>
      </c>
      <c r="BZ145" s="3">
        <v>0</v>
      </c>
      <c r="CA145" s="4">
        <v>20</v>
      </c>
      <c r="CB145" s="4" t="str">
        <f>CONCATENATE(NitC[[#This Row],[Dia]],NitC[[#This Row],[Mes]],NitC[[#This Row],[Hora]],NitC[[#This Row],[Min]])</f>
        <v>303020</v>
      </c>
      <c r="CC145" s="4" t="str">
        <f>CONCATENATE(TEXT(NitC[[#This Row],[Hora]],"00"),":",TEXT(NitC[[#This Row],[Min]],"00"))</f>
        <v>00:20</v>
      </c>
      <c r="CD145" s="12" t="str">
        <f>IFERROR(VLOOKUP(NitC[[#This Row],[CONCATENA]],Dades[[#All],[Columna1]:[LAT]],3,FALSE),"")</f>
        <v/>
      </c>
      <c r="CE145" s="12" t="str">
        <f>IFERROR(10^(NitC[[#This Row],[LAT]]/10),"")</f>
        <v/>
      </c>
    </row>
    <row r="146" spans="4:83" x14ac:dyDescent="0.35">
      <c r="D146" s="1">
        <f>Resultats!C$7</f>
        <v>30</v>
      </c>
      <c r="E146" s="1">
        <f>Resultats!E$7</f>
        <v>3</v>
      </c>
      <c r="F146" s="1">
        <v>9</v>
      </c>
      <c r="G146" s="1">
        <v>21</v>
      </c>
      <c r="H146" s="1" t="str">
        <f>CONCATENATE(DiaA[[#This Row],[Dia]],DiaA[[#This Row],[Mes]],DiaA[[#This Row],[Hora]],DiaA[[#This Row],[Min]])</f>
        <v>303921</v>
      </c>
      <c r="I146" s="1" t="str">
        <f>CONCATENATE(TEXT(DiaA[[#This Row],[Hora]],"00"),":",TEXT(DiaA[[#This Row],[Min]],"00"))</f>
        <v>09:21</v>
      </c>
      <c r="J146" s="1" t="str">
        <f>IFERROR(VLOOKUP(DiaA[[#This Row],[CONCATENA]],Dades[[#All],[Columna1]:[LAT]],3,FALSE),"")</f>
        <v/>
      </c>
      <c r="K146" s="1" t="str">
        <f>IFERROR(10^(DiaA[[#This Row],[LAT]]/10),"")</f>
        <v/>
      </c>
      <c r="V146" s="4">
        <f>Resultats!C$7</f>
        <v>30</v>
      </c>
      <c r="W146" s="12">
        <f>Resultats!E$7</f>
        <v>3</v>
      </c>
      <c r="X146" s="3">
        <v>0</v>
      </c>
      <c r="Y146" s="4">
        <v>21</v>
      </c>
      <c r="Z146" s="4" t="str">
        <f>CONCATENATE(NitA[[#This Row],[Dia]],NitA[[#This Row],[Mes]],NitA[[#This Row],[Hora]],NitA[[#This Row],[Min]])</f>
        <v>303021</v>
      </c>
      <c r="AA146" s="4" t="str">
        <f>CONCATENATE(TEXT(NitA[[#This Row],[Hora]],"00"),":",TEXT(NitA[[#This Row],[Min]],"00"))</f>
        <v>00:21</v>
      </c>
      <c r="AB146" s="12" t="str">
        <f>IFERROR(VLOOKUP(NitA[[#This Row],[CONCATENA]],Dades[[#All],[Columna1]:[LAT]],3,FALSE),"")</f>
        <v/>
      </c>
      <c r="AC146" s="12" t="str">
        <f>IFERROR(10^(NitA[[#This Row],[LAT]]/10),"")</f>
        <v/>
      </c>
      <c r="AE146" s="1">
        <f>Resultats!C$22</f>
        <v>30</v>
      </c>
      <c r="AF146" s="1">
        <f>Resultats!E$22</f>
        <v>3</v>
      </c>
      <c r="AG146" s="1">
        <v>9</v>
      </c>
      <c r="AH146" s="1">
        <v>21</v>
      </c>
      <c r="AI146" s="1" t="str">
        <f>CONCATENATE(DiaB[[#This Row],[Dia]],DiaB[[#This Row],[Mes]],DiaB[[#This Row],[Hora]],DiaB[[#This Row],[Min]])</f>
        <v>303921</v>
      </c>
      <c r="AJ146" s="1" t="str">
        <f>CONCATENATE(TEXT(DiaB[[#This Row],[Hora]],"00"),":",TEXT(DiaB[[#This Row],[Min]],"00"))</f>
        <v>09:21</v>
      </c>
      <c r="AK146" s="1" t="str">
        <f>IFERROR(VLOOKUP(DiaB[[#This Row],[CONCATENA]],Dades[[#All],[Columna1]:[LAT]],3,FALSE),"")</f>
        <v/>
      </c>
      <c r="AL146" s="1" t="str">
        <f>IFERROR(10^(DiaB[[#This Row],[LAT]]/10),"")</f>
        <v/>
      </c>
      <c r="AW146" s="4">
        <f>Resultats!C$22</f>
        <v>30</v>
      </c>
      <c r="AX146" s="12">
        <f>Resultats!E$22</f>
        <v>3</v>
      </c>
      <c r="AY146" s="3">
        <v>0</v>
      </c>
      <c r="AZ146" s="4">
        <v>21</v>
      </c>
      <c r="BA146" s="4" t="str">
        <f>CONCATENATE(NitB[[#This Row],[Dia]],NitB[[#This Row],[Mes]],NitB[[#This Row],[Hora]],NitB[[#This Row],[Min]])</f>
        <v>303021</v>
      </c>
      <c r="BB146" s="4" t="str">
        <f>CONCATENATE(TEXT(NitB[[#This Row],[Hora]],"00"),":",TEXT(NitB[[#This Row],[Min]],"00"))</f>
        <v>00:21</v>
      </c>
      <c r="BC146" s="12" t="str">
        <f>IFERROR(VLOOKUP(NitB[[#This Row],[CONCATENA]],Dades[[#All],[Columna1]:[LAT]],3,FALSE),"")</f>
        <v/>
      </c>
      <c r="BD146" s="12" t="str">
        <f>IFERROR(10^(NitB[[#This Row],[LAT]]/10),"")</f>
        <v/>
      </c>
      <c r="BF146" s="1">
        <f>Resultats!C$37</f>
        <v>30</v>
      </c>
      <c r="BG146" s="1">
        <f>Resultats!E$37</f>
        <v>3</v>
      </c>
      <c r="BH146" s="1">
        <v>9</v>
      </c>
      <c r="BI146" s="1">
        <v>21</v>
      </c>
      <c r="BJ146" s="1" t="str">
        <f>CONCATENATE(DiaC[[#This Row],[Dia]],DiaC[[#This Row],[Mes]],DiaC[[#This Row],[Hora]],DiaC[[#This Row],[Min]])</f>
        <v>303921</v>
      </c>
      <c r="BK146" s="1" t="str">
        <f>CONCATENATE(TEXT(DiaC[[#This Row],[Hora]],"00"),":",TEXT(DiaC[[#This Row],[Min]],"00"))</f>
        <v>09:21</v>
      </c>
      <c r="BL146" s="1" t="str">
        <f>IFERROR(VLOOKUP(DiaC[[#This Row],[CONCATENA]],Dades[[#All],[Columna1]:[LAT]],3,FALSE),"")</f>
        <v/>
      </c>
      <c r="BM146" s="1" t="str">
        <f>IFERROR(10^(DiaC[[#This Row],[LAT]]/10),"")</f>
        <v/>
      </c>
      <c r="BX146" s="4">
        <f>Resultats!C$37</f>
        <v>30</v>
      </c>
      <c r="BY146" s="12">
        <f>Resultats!E$37</f>
        <v>3</v>
      </c>
      <c r="BZ146" s="3">
        <v>0</v>
      </c>
      <c r="CA146" s="4">
        <v>21</v>
      </c>
      <c r="CB146" s="4" t="str">
        <f>CONCATENATE(NitC[[#This Row],[Dia]],NitC[[#This Row],[Mes]],NitC[[#This Row],[Hora]],NitC[[#This Row],[Min]])</f>
        <v>303021</v>
      </c>
      <c r="CC146" s="4" t="str">
        <f>CONCATENATE(TEXT(NitC[[#This Row],[Hora]],"00"),":",TEXT(NitC[[#This Row],[Min]],"00"))</f>
        <v>00:21</v>
      </c>
      <c r="CD146" s="12" t="str">
        <f>IFERROR(VLOOKUP(NitC[[#This Row],[CONCATENA]],Dades[[#All],[Columna1]:[LAT]],3,FALSE),"")</f>
        <v/>
      </c>
      <c r="CE146" s="12" t="str">
        <f>IFERROR(10^(NitC[[#This Row],[LAT]]/10),"")</f>
        <v/>
      </c>
    </row>
    <row r="147" spans="4:83" x14ac:dyDescent="0.35">
      <c r="D147" s="1">
        <f>Resultats!C$7</f>
        <v>30</v>
      </c>
      <c r="E147" s="1">
        <f>Resultats!E$7</f>
        <v>3</v>
      </c>
      <c r="F147" s="1">
        <v>9</v>
      </c>
      <c r="G147" s="1">
        <v>22</v>
      </c>
      <c r="H147" s="1" t="str">
        <f>CONCATENATE(DiaA[[#This Row],[Dia]],DiaA[[#This Row],[Mes]],DiaA[[#This Row],[Hora]],DiaA[[#This Row],[Min]])</f>
        <v>303922</v>
      </c>
      <c r="I147" s="1" t="str">
        <f>CONCATENATE(TEXT(DiaA[[#This Row],[Hora]],"00"),":",TEXT(DiaA[[#This Row],[Min]],"00"))</f>
        <v>09:22</v>
      </c>
      <c r="J147" s="1" t="str">
        <f>IFERROR(VLOOKUP(DiaA[[#This Row],[CONCATENA]],Dades[[#All],[Columna1]:[LAT]],3,FALSE),"")</f>
        <v/>
      </c>
      <c r="K147" s="1" t="str">
        <f>IFERROR(10^(DiaA[[#This Row],[LAT]]/10),"")</f>
        <v/>
      </c>
      <c r="V147" s="4">
        <f>Resultats!C$7</f>
        <v>30</v>
      </c>
      <c r="W147" s="12">
        <f>Resultats!E$7</f>
        <v>3</v>
      </c>
      <c r="X147" s="3">
        <v>0</v>
      </c>
      <c r="Y147" s="4">
        <v>22</v>
      </c>
      <c r="Z147" s="4" t="str">
        <f>CONCATENATE(NitA[[#This Row],[Dia]],NitA[[#This Row],[Mes]],NitA[[#This Row],[Hora]],NitA[[#This Row],[Min]])</f>
        <v>303022</v>
      </c>
      <c r="AA147" s="4" t="str">
        <f>CONCATENATE(TEXT(NitA[[#This Row],[Hora]],"00"),":",TEXT(NitA[[#This Row],[Min]],"00"))</f>
        <v>00:22</v>
      </c>
      <c r="AB147" s="12" t="str">
        <f>IFERROR(VLOOKUP(NitA[[#This Row],[CONCATENA]],Dades[[#All],[Columna1]:[LAT]],3,FALSE),"")</f>
        <v/>
      </c>
      <c r="AC147" s="12" t="str">
        <f>IFERROR(10^(NitA[[#This Row],[LAT]]/10),"")</f>
        <v/>
      </c>
      <c r="AE147" s="1">
        <f>Resultats!C$22</f>
        <v>30</v>
      </c>
      <c r="AF147" s="1">
        <f>Resultats!E$22</f>
        <v>3</v>
      </c>
      <c r="AG147" s="1">
        <v>9</v>
      </c>
      <c r="AH147" s="1">
        <v>22</v>
      </c>
      <c r="AI147" s="1" t="str">
        <f>CONCATENATE(DiaB[[#This Row],[Dia]],DiaB[[#This Row],[Mes]],DiaB[[#This Row],[Hora]],DiaB[[#This Row],[Min]])</f>
        <v>303922</v>
      </c>
      <c r="AJ147" s="1" t="str">
        <f>CONCATENATE(TEXT(DiaB[[#This Row],[Hora]],"00"),":",TEXT(DiaB[[#This Row],[Min]],"00"))</f>
        <v>09:22</v>
      </c>
      <c r="AK147" s="1" t="str">
        <f>IFERROR(VLOOKUP(DiaB[[#This Row],[CONCATENA]],Dades[[#All],[Columna1]:[LAT]],3,FALSE),"")</f>
        <v/>
      </c>
      <c r="AL147" s="1" t="str">
        <f>IFERROR(10^(DiaB[[#This Row],[LAT]]/10),"")</f>
        <v/>
      </c>
      <c r="AW147" s="4">
        <f>Resultats!C$22</f>
        <v>30</v>
      </c>
      <c r="AX147" s="12">
        <f>Resultats!E$22</f>
        <v>3</v>
      </c>
      <c r="AY147" s="3">
        <v>0</v>
      </c>
      <c r="AZ147" s="4">
        <v>22</v>
      </c>
      <c r="BA147" s="4" t="str">
        <f>CONCATENATE(NitB[[#This Row],[Dia]],NitB[[#This Row],[Mes]],NitB[[#This Row],[Hora]],NitB[[#This Row],[Min]])</f>
        <v>303022</v>
      </c>
      <c r="BB147" s="4" t="str">
        <f>CONCATENATE(TEXT(NitB[[#This Row],[Hora]],"00"),":",TEXT(NitB[[#This Row],[Min]],"00"))</f>
        <v>00:22</v>
      </c>
      <c r="BC147" s="12" t="str">
        <f>IFERROR(VLOOKUP(NitB[[#This Row],[CONCATENA]],Dades[[#All],[Columna1]:[LAT]],3,FALSE),"")</f>
        <v/>
      </c>
      <c r="BD147" s="12" t="str">
        <f>IFERROR(10^(NitB[[#This Row],[LAT]]/10),"")</f>
        <v/>
      </c>
      <c r="BF147" s="1">
        <f>Resultats!C$37</f>
        <v>30</v>
      </c>
      <c r="BG147" s="1">
        <f>Resultats!E$37</f>
        <v>3</v>
      </c>
      <c r="BH147" s="1">
        <v>9</v>
      </c>
      <c r="BI147" s="1">
        <v>22</v>
      </c>
      <c r="BJ147" s="1" t="str">
        <f>CONCATENATE(DiaC[[#This Row],[Dia]],DiaC[[#This Row],[Mes]],DiaC[[#This Row],[Hora]],DiaC[[#This Row],[Min]])</f>
        <v>303922</v>
      </c>
      <c r="BK147" s="1" t="str">
        <f>CONCATENATE(TEXT(DiaC[[#This Row],[Hora]],"00"),":",TEXT(DiaC[[#This Row],[Min]],"00"))</f>
        <v>09:22</v>
      </c>
      <c r="BL147" s="1" t="str">
        <f>IFERROR(VLOOKUP(DiaC[[#This Row],[CONCATENA]],Dades[[#All],[Columna1]:[LAT]],3,FALSE),"")</f>
        <v/>
      </c>
      <c r="BM147" s="1" t="str">
        <f>IFERROR(10^(DiaC[[#This Row],[LAT]]/10),"")</f>
        <v/>
      </c>
      <c r="BX147" s="4">
        <f>Resultats!C$37</f>
        <v>30</v>
      </c>
      <c r="BY147" s="12">
        <f>Resultats!E$37</f>
        <v>3</v>
      </c>
      <c r="BZ147" s="3">
        <v>0</v>
      </c>
      <c r="CA147" s="4">
        <v>22</v>
      </c>
      <c r="CB147" s="4" t="str">
        <f>CONCATENATE(NitC[[#This Row],[Dia]],NitC[[#This Row],[Mes]],NitC[[#This Row],[Hora]],NitC[[#This Row],[Min]])</f>
        <v>303022</v>
      </c>
      <c r="CC147" s="4" t="str">
        <f>CONCATENATE(TEXT(NitC[[#This Row],[Hora]],"00"),":",TEXT(NitC[[#This Row],[Min]],"00"))</f>
        <v>00:22</v>
      </c>
      <c r="CD147" s="12" t="str">
        <f>IFERROR(VLOOKUP(NitC[[#This Row],[CONCATENA]],Dades[[#All],[Columna1]:[LAT]],3,FALSE),"")</f>
        <v/>
      </c>
      <c r="CE147" s="12" t="str">
        <f>IFERROR(10^(NitC[[#This Row],[LAT]]/10),"")</f>
        <v/>
      </c>
    </row>
    <row r="148" spans="4:83" x14ac:dyDescent="0.35">
      <c r="D148" s="1">
        <f>Resultats!C$7</f>
        <v>30</v>
      </c>
      <c r="E148" s="1">
        <f>Resultats!E$7</f>
        <v>3</v>
      </c>
      <c r="F148" s="1">
        <v>9</v>
      </c>
      <c r="G148" s="1">
        <v>23</v>
      </c>
      <c r="H148" s="1" t="str">
        <f>CONCATENATE(DiaA[[#This Row],[Dia]],DiaA[[#This Row],[Mes]],DiaA[[#This Row],[Hora]],DiaA[[#This Row],[Min]])</f>
        <v>303923</v>
      </c>
      <c r="I148" s="1" t="str">
        <f>CONCATENATE(TEXT(DiaA[[#This Row],[Hora]],"00"),":",TEXT(DiaA[[#This Row],[Min]],"00"))</f>
        <v>09:23</v>
      </c>
      <c r="J148" s="1" t="str">
        <f>IFERROR(VLOOKUP(DiaA[[#This Row],[CONCATENA]],Dades[[#All],[Columna1]:[LAT]],3,FALSE),"")</f>
        <v/>
      </c>
      <c r="K148" s="1" t="str">
        <f>IFERROR(10^(DiaA[[#This Row],[LAT]]/10),"")</f>
        <v/>
      </c>
      <c r="V148" s="4">
        <f>Resultats!C$7</f>
        <v>30</v>
      </c>
      <c r="W148" s="12">
        <f>Resultats!E$7</f>
        <v>3</v>
      </c>
      <c r="X148" s="3">
        <v>0</v>
      </c>
      <c r="Y148" s="4">
        <v>23</v>
      </c>
      <c r="Z148" s="4" t="str">
        <f>CONCATENATE(NitA[[#This Row],[Dia]],NitA[[#This Row],[Mes]],NitA[[#This Row],[Hora]],NitA[[#This Row],[Min]])</f>
        <v>303023</v>
      </c>
      <c r="AA148" s="4" t="str">
        <f>CONCATENATE(TEXT(NitA[[#This Row],[Hora]],"00"),":",TEXT(NitA[[#This Row],[Min]],"00"))</f>
        <v>00:23</v>
      </c>
      <c r="AB148" s="12" t="str">
        <f>IFERROR(VLOOKUP(NitA[[#This Row],[CONCATENA]],Dades[[#All],[Columna1]:[LAT]],3,FALSE),"")</f>
        <v/>
      </c>
      <c r="AC148" s="12" t="str">
        <f>IFERROR(10^(NitA[[#This Row],[LAT]]/10),"")</f>
        <v/>
      </c>
      <c r="AE148" s="1">
        <f>Resultats!C$22</f>
        <v>30</v>
      </c>
      <c r="AF148" s="1">
        <f>Resultats!E$22</f>
        <v>3</v>
      </c>
      <c r="AG148" s="1">
        <v>9</v>
      </c>
      <c r="AH148" s="1">
        <v>23</v>
      </c>
      <c r="AI148" s="1" t="str">
        <f>CONCATENATE(DiaB[[#This Row],[Dia]],DiaB[[#This Row],[Mes]],DiaB[[#This Row],[Hora]],DiaB[[#This Row],[Min]])</f>
        <v>303923</v>
      </c>
      <c r="AJ148" s="1" t="str">
        <f>CONCATENATE(TEXT(DiaB[[#This Row],[Hora]],"00"),":",TEXT(DiaB[[#This Row],[Min]],"00"))</f>
        <v>09:23</v>
      </c>
      <c r="AK148" s="1" t="str">
        <f>IFERROR(VLOOKUP(DiaB[[#This Row],[CONCATENA]],Dades[[#All],[Columna1]:[LAT]],3,FALSE),"")</f>
        <v/>
      </c>
      <c r="AL148" s="1" t="str">
        <f>IFERROR(10^(DiaB[[#This Row],[LAT]]/10),"")</f>
        <v/>
      </c>
      <c r="AW148" s="4">
        <f>Resultats!C$22</f>
        <v>30</v>
      </c>
      <c r="AX148" s="12">
        <f>Resultats!E$22</f>
        <v>3</v>
      </c>
      <c r="AY148" s="3">
        <v>0</v>
      </c>
      <c r="AZ148" s="4">
        <v>23</v>
      </c>
      <c r="BA148" s="4" t="str">
        <f>CONCATENATE(NitB[[#This Row],[Dia]],NitB[[#This Row],[Mes]],NitB[[#This Row],[Hora]],NitB[[#This Row],[Min]])</f>
        <v>303023</v>
      </c>
      <c r="BB148" s="4" t="str">
        <f>CONCATENATE(TEXT(NitB[[#This Row],[Hora]],"00"),":",TEXT(NitB[[#This Row],[Min]],"00"))</f>
        <v>00:23</v>
      </c>
      <c r="BC148" s="12" t="str">
        <f>IFERROR(VLOOKUP(NitB[[#This Row],[CONCATENA]],Dades[[#All],[Columna1]:[LAT]],3,FALSE),"")</f>
        <v/>
      </c>
      <c r="BD148" s="12" t="str">
        <f>IFERROR(10^(NitB[[#This Row],[LAT]]/10),"")</f>
        <v/>
      </c>
      <c r="BF148" s="1">
        <f>Resultats!C$37</f>
        <v>30</v>
      </c>
      <c r="BG148" s="1">
        <f>Resultats!E$37</f>
        <v>3</v>
      </c>
      <c r="BH148" s="1">
        <v>9</v>
      </c>
      <c r="BI148" s="1">
        <v>23</v>
      </c>
      <c r="BJ148" s="1" t="str">
        <f>CONCATENATE(DiaC[[#This Row],[Dia]],DiaC[[#This Row],[Mes]],DiaC[[#This Row],[Hora]],DiaC[[#This Row],[Min]])</f>
        <v>303923</v>
      </c>
      <c r="BK148" s="1" t="str">
        <f>CONCATENATE(TEXT(DiaC[[#This Row],[Hora]],"00"),":",TEXT(DiaC[[#This Row],[Min]],"00"))</f>
        <v>09:23</v>
      </c>
      <c r="BL148" s="1" t="str">
        <f>IFERROR(VLOOKUP(DiaC[[#This Row],[CONCATENA]],Dades[[#All],[Columna1]:[LAT]],3,FALSE),"")</f>
        <v/>
      </c>
      <c r="BM148" s="1" t="str">
        <f>IFERROR(10^(DiaC[[#This Row],[LAT]]/10),"")</f>
        <v/>
      </c>
      <c r="BX148" s="4">
        <f>Resultats!C$37</f>
        <v>30</v>
      </c>
      <c r="BY148" s="12">
        <f>Resultats!E$37</f>
        <v>3</v>
      </c>
      <c r="BZ148" s="3">
        <v>0</v>
      </c>
      <c r="CA148" s="4">
        <v>23</v>
      </c>
      <c r="CB148" s="4" t="str">
        <f>CONCATENATE(NitC[[#This Row],[Dia]],NitC[[#This Row],[Mes]],NitC[[#This Row],[Hora]],NitC[[#This Row],[Min]])</f>
        <v>303023</v>
      </c>
      <c r="CC148" s="4" t="str">
        <f>CONCATENATE(TEXT(NitC[[#This Row],[Hora]],"00"),":",TEXT(NitC[[#This Row],[Min]],"00"))</f>
        <v>00:23</v>
      </c>
      <c r="CD148" s="12" t="str">
        <f>IFERROR(VLOOKUP(NitC[[#This Row],[CONCATENA]],Dades[[#All],[Columna1]:[LAT]],3,FALSE),"")</f>
        <v/>
      </c>
      <c r="CE148" s="12" t="str">
        <f>IFERROR(10^(NitC[[#This Row],[LAT]]/10),"")</f>
        <v/>
      </c>
    </row>
    <row r="149" spans="4:83" x14ac:dyDescent="0.35">
      <c r="D149" s="1">
        <f>Resultats!C$7</f>
        <v>30</v>
      </c>
      <c r="E149" s="1">
        <f>Resultats!E$7</f>
        <v>3</v>
      </c>
      <c r="F149" s="1">
        <v>9</v>
      </c>
      <c r="G149" s="1">
        <v>24</v>
      </c>
      <c r="H149" s="1" t="str">
        <f>CONCATENATE(DiaA[[#This Row],[Dia]],DiaA[[#This Row],[Mes]],DiaA[[#This Row],[Hora]],DiaA[[#This Row],[Min]])</f>
        <v>303924</v>
      </c>
      <c r="I149" s="1" t="str">
        <f>CONCATENATE(TEXT(DiaA[[#This Row],[Hora]],"00"),":",TEXT(DiaA[[#This Row],[Min]],"00"))</f>
        <v>09:24</v>
      </c>
      <c r="J149" s="1" t="str">
        <f>IFERROR(VLOOKUP(DiaA[[#This Row],[CONCATENA]],Dades[[#All],[Columna1]:[LAT]],3,FALSE),"")</f>
        <v/>
      </c>
      <c r="K149" s="1" t="str">
        <f>IFERROR(10^(DiaA[[#This Row],[LAT]]/10),"")</f>
        <v/>
      </c>
      <c r="V149" s="4">
        <f>Resultats!C$7</f>
        <v>30</v>
      </c>
      <c r="W149" s="12">
        <f>Resultats!E$7</f>
        <v>3</v>
      </c>
      <c r="X149" s="3">
        <v>0</v>
      </c>
      <c r="Y149" s="4">
        <v>24</v>
      </c>
      <c r="Z149" s="4" t="str">
        <f>CONCATENATE(NitA[[#This Row],[Dia]],NitA[[#This Row],[Mes]],NitA[[#This Row],[Hora]],NitA[[#This Row],[Min]])</f>
        <v>303024</v>
      </c>
      <c r="AA149" s="4" t="str">
        <f>CONCATENATE(TEXT(NitA[[#This Row],[Hora]],"00"),":",TEXT(NitA[[#This Row],[Min]],"00"))</f>
        <v>00:24</v>
      </c>
      <c r="AB149" s="12" t="str">
        <f>IFERROR(VLOOKUP(NitA[[#This Row],[CONCATENA]],Dades[[#All],[Columna1]:[LAT]],3,FALSE),"")</f>
        <v/>
      </c>
      <c r="AC149" s="12" t="str">
        <f>IFERROR(10^(NitA[[#This Row],[LAT]]/10),"")</f>
        <v/>
      </c>
      <c r="AE149" s="1">
        <f>Resultats!C$22</f>
        <v>30</v>
      </c>
      <c r="AF149" s="1">
        <f>Resultats!E$22</f>
        <v>3</v>
      </c>
      <c r="AG149" s="1">
        <v>9</v>
      </c>
      <c r="AH149" s="1">
        <v>24</v>
      </c>
      <c r="AI149" s="1" t="str">
        <f>CONCATENATE(DiaB[[#This Row],[Dia]],DiaB[[#This Row],[Mes]],DiaB[[#This Row],[Hora]],DiaB[[#This Row],[Min]])</f>
        <v>303924</v>
      </c>
      <c r="AJ149" s="1" t="str">
        <f>CONCATENATE(TEXT(DiaB[[#This Row],[Hora]],"00"),":",TEXT(DiaB[[#This Row],[Min]],"00"))</f>
        <v>09:24</v>
      </c>
      <c r="AK149" s="1" t="str">
        <f>IFERROR(VLOOKUP(DiaB[[#This Row],[CONCATENA]],Dades[[#All],[Columna1]:[LAT]],3,FALSE),"")</f>
        <v/>
      </c>
      <c r="AL149" s="1" t="str">
        <f>IFERROR(10^(DiaB[[#This Row],[LAT]]/10),"")</f>
        <v/>
      </c>
      <c r="AW149" s="4">
        <f>Resultats!C$22</f>
        <v>30</v>
      </c>
      <c r="AX149" s="12">
        <f>Resultats!E$22</f>
        <v>3</v>
      </c>
      <c r="AY149" s="3">
        <v>0</v>
      </c>
      <c r="AZ149" s="4">
        <v>24</v>
      </c>
      <c r="BA149" s="4" t="str">
        <f>CONCATENATE(NitB[[#This Row],[Dia]],NitB[[#This Row],[Mes]],NitB[[#This Row],[Hora]],NitB[[#This Row],[Min]])</f>
        <v>303024</v>
      </c>
      <c r="BB149" s="4" t="str">
        <f>CONCATENATE(TEXT(NitB[[#This Row],[Hora]],"00"),":",TEXT(NitB[[#This Row],[Min]],"00"))</f>
        <v>00:24</v>
      </c>
      <c r="BC149" s="12" t="str">
        <f>IFERROR(VLOOKUP(NitB[[#This Row],[CONCATENA]],Dades[[#All],[Columna1]:[LAT]],3,FALSE),"")</f>
        <v/>
      </c>
      <c r="BD149" s="12" t="str">
        <f>IFERROR(10^(NitB[[#This Row],[LAT]]/10),"")</f>
        <v/>
      </c>
      <c r="BF149" s="1">
        <f>Resultats!C$37</f>
        <v>30</v>
      </c>
      <c r="BG149" s="1">
        <f>Resultats!E$37</f>
        <v>3</v>
      </c>
      <c r="BH149" s="1">
        <v>9</v>
      </c>
      <c r="BI149" s="1">
        <v>24</v>
      </c>
      <c r="BJ149" s="1" t="str">
        <f>CONCATENATE(DiaC[[#This Row],[Dia]],DiaC[[#This Row],[Mes]],DiaC[[#This Row],[Hora]],DiaC[[#This Row],[Min]])</f>
        <v>303924</v>
      </c>
      <c r="BK149" s="1" t="str">
        <f>CONCATENATE(TEXT(DiaC[[#This Row],[Hora]],"00"),":",TEXT(DiaC[[#This Row],[Min]],"00"))</f>
        <v>09:24</v>
      </c>
      <c r="BL149" s="1" t="str">
        <f>IFERROR(VLOOKUP(DiaC[[#This Row],[CONCATENA]],Dades[[#All],[Columna1]:[LAT]],3,FALSE),"")</f>
        <v/>
      </c>
      <c r="BM149" s="1" t="str">
        <f>IFERROR(10^(DiaC[[#This Row],[LAT]]/10),"")</f>
        <v/>
      </c>
      <c r="BX149" s="4">
        <f>Resultats!C$37</f>
        <v>30</v>
      </c>
      <c r="BY149" s="12">
        <f>Resultats!E$37</f>
        <v>3</v>
      </c>
      <c r="BZ149" s="3">
        <v>0</v>
      </c>
      <c r="CA149" s="4">
        <v>24</v>
      </c>
      <c r="CB149" s="4" t="str">
        <f>CONCATENATE(NitC[[#This Row],[Dia]],NitC[[#This Row],[Mes]],NitC[[#This Row],[Hora]],NitC[[#This Row],[Min]])</f>
        <v>303024</v>
      </c>
      <c r="CC149" s="4" t="str">
        <f>CONCATENATE(TEXT(NitC[[#This Row],[Hora]],"00"),":",TEXT(NitC[[#This Row],[Min]],"00"))</f>
        <v>00:24</v>
      </c>
      <c r="CD149" s="12" t="str">
        <f>IFERROR(VLOOKUP(NitC[[#This Row],[CONCATENA]],Dades[[#All],[Columna1]:[LAT]],3,FALSE),"")</f>
        <v/>
      </c>
      <c r="CE149" s="12" t="str">
        <f>IFERROR(10^(NitC[[#This Row],[LAT]]/10),"")</f>
        <v/>
      </c>
    </row>
    <row r="150" spans="4:83" x14ac:dyDescent="0.35">
      <c r="D150" s="1">
        <f>Resultats!C$7</f>
        <v>30</v>
      </c>
      <c r="E150" s="1">
        <f>Resultats!E$7</f>
        <v>3</v>
      </c>
      <c r="F150" s="1">
        <v>9</v>
      </c>
      <c r="G150" s="1">
        <v>25</v>
      </c>
      <c r="H150" s="1" t="str">
        <f>CONCATENATE(DiaA[[#This Row],[Dia]],DiaA[[#This Row],[Mes]],DiaA[[#This Row],[Hora]],DiaA[[#This Row],[Min]])</f>
        <v>303925</v>
      </c>
      <c r="I150" s="1" t="str">
        <f>CONCATENATE(TEXT(DiaA[[#This Row],[Hora]],"00"),":",TEXT(DiaA[[#This Row],[Min]],"00"))</f>
        <v>09:25</v>
      </c>
      <c r="J150" s="1" t="str">
        <f>IFERROR(VLOOKUP(DiaA[[#This Row],[CONCATENA]],Dades[[#All],[Columna1]:[LAT]],3,FALSE),"")</f>
        <v/>
      </c>
      <c r="K150" s="1" t="str">
        <f>IFERROR(10^(DiaA[[#This Row],[LAT]]/10),"")</f>
        <v/>
      </c>
      <c r="V150" s="4">
        <f>Resultats!C$7</f>
        <v>30</v>
      </c>
      <c r="W150" s="12">
        <f>Resultats!E$7</f>
        <v>3</v>
      </c>
      <c r="X150" s="3">
        <v>0</v>
      </c>
      <c r="Y150" s="4">
        <v>25</v>
      </c>
      <c r="Z150" s="4" t="str">
        <f>CONCATENATE(NitA[[#This Row],[Dia]],NitA[[#This Row],[Mes]],NitA[[#This Row],[Hora]],NitA[[#This Row],[Min]])</f>
        <v>303025</v>
      </c>
      <c r="AA150" s="4" t="str">
        <f>CONCATENATE(TEXT(NitA[[#This Row],[Hora]],"00"),":",TEXT(NitA[[#This Row],[Min]],"00"))</f>
        <v>00:25</v>
      </c>
      <c r="AB150" s="12" t="str">
        <f>IFERROR(VLOOKUP(NitA[[#This Row],[CONCATENA]],Dades[[#All],[Columna1]:[LAT]],3,FALSE),"")</f>
        <v/>
      </c>
      <c r="AC150" s="12" t="str">
        <f>IFERROR(10^(NitA[[#This Row],[LAT]]/10),"")</f>
        <v/>
      </c>
      <c r="AE150" s="1">
        <f>Resultats!C$22</f>
        <v>30</v>
      </c>
      <c r="AF150" s="1">
        <f>Resultats!E$22</f>
        <v>3</v>
      </c>
      <c r="AG150" s="1">
        <v>9</v>
      </c>
      <c r="AH150" s="1">
        <v>25</v>
      </c>
      <c r="AI150" s="1" t="str">
        <f>CONCATENATE(DiaB[[#This Row],[Dia]],DiaB[[#This Row],[Mes]],DiaB[[#This Row],[Hora]],DiaB[[#This Row],[Min]])</f>
        <v>303925</v>
      </c>
      <c r="AJ150" s="1" t="str">
        <f>CONCATENATE(TEXT(DiaB[[#This Row],[Hora]],"00"),":",TEXT(DiaB[[#This Row],[Min]],"00"))</f>
        <v>09:25</v>
      </c>
      <c r="AK150" s="1" t="str">
        <f>IFERROR(VLOOKUP(DiaB[[#This Row],[CONCATENA]],Dades[[#All],[Columna1]:[LAT]],3,FALSE),"")</f>
        <v/>
      </c>
      <c r="AL150" s="1" t="str">
        <f>IFERROR(10^(DiaB[[#This Row],[LAT]]/10),"")</f>
        <v/>
      </c>
      <c r="AW150" s="4">
        <f>Resultats!C$22</f>
        <v>30</v>
      </c>
      <c r="AX150" s="12">
        <f>Resultats!E$22</f>
        <v>3</v>
      </c>
      <c r="AY150" s="3">
        <v>0</v>
      </c>
      <c r="AZ150" s="4">
        <v>25</v>
      </c>
      <c r="BA150" s="4" t="str">
        <f>CONCATENATE(NitB[[#This Row],[Dia]],NitB[[#This Row],[Mes]],NitB[[#This Row],[Hora]],NitB[[#This Row],[Min]])</f>
        <v>303025</v>
      </c>
      <c r="BB150" s="4" t="str">
        <f>CONCATENATE(TEXT(NitB[[#This Row],[Hora]],"00"),":",TEXT(NitB[[#This Row],[Min]],"00"))</f>
        <v>00:25</v>
      </c>
      <c r="BC150" s="12" t="str">
        <f>IFERROR(VLOOKUP(NitB[[#This Row],[CONCATENA]],Dades[[#All],[Columna1]:[LAT]],3,FALSE),"")</f>
        <v/>
      </c>
      <c r="BD150" s="12" t="str">
        <f>IFERROR(10^(NitB[[#This Row],[LAT]]/10),"")</f>
        <v/>
      </c>
      <c r="BF150" s="1">
        <f>Resultats!C$37</f>
        <v>30</v>
      </c>
      <c r="BG150" s="1">
        <f>Resultats!E$37</f>
        <v>3</v>
      </c>
      <c r="BH150" s="1">
        <v>9</v>
      </c>
      <c r="BI150" s="1">
        <v>25</v>
      </c>
      <c r="BJ150" s="1" t="str">
        <f>CONCATENATE(DiaC[[#This Row],[Dia]],DiaC[[#This Row],[Mes]],DiaC[[#This Row],[Hora]],DiaC[[#This Row],[Min]])</f>
        <v>303925</v>
      </c>
      <c r="BK150" s="1" t="str">
        <f>CONCATENATE(TEXT(DiaC[[#This Row],[Hora]],"00"),":",TEXT(DiaC[[#This Row],[Min]],"00"))</f>
        <v>09:25</v>
      </c>
      <c r="BL150" s="1" t="str">
        <f>IFERROR(VLOOKUP(DiaC[[#This Row],[CONCATENA]],Dades[[#All],[Columna1]:[LAT]],3,FALSE),"")</f>
        <v/>
      </c>
      <c r="BM150" s="1" t="str">
        <f>IFERROR(10^(DiaC[[#This Row],[LAT]]/10),"")</f>
        <v/>
      </c>
      <c r="BX150" s="4">
        <f>Resultats!C$37</f>
        <v>30</v>
      </c>
      <c r="BY150" s="12">
        <f>Resultats!E$37</f>
        <v>3</v>
      </c>
      <c r="BZ150" s="3">
        <v>0</v>
      </c>
      <c r="CA150" s="4">
        <v>25</v>
      </c>
      <c r="CB150" s="4" t="str">
        <f>CONCATENATE(NitC[[#This Row],[Dia]],NitC[[#This Row],[Mes]],NitC[[#This Row],[Hora]],NitC[[#This Row],[Min]])</f>
        <v>303025</v>
      </c>
      <c r="CC150" s="4" t="str">
        <f>CONCATENATE(TEXT(NitC[[#This Row],[Hora]],"00"),":",TEXT(NitC[[#This Row],[Min]],"00"))</f>
        <v>00:25</v>
      </c>
      <c r="CD150" s="12" t="str">
        <f>IFERROR(VLOOKUP(NitC[[#This Row],[CONCATENA]],Dades[[#All],[Columna1]:[LAT]],3,FALSE),"")</f>
        <v/>
      </c>
      <c r="CE150" s="12" t="str">
        <f>IFERROR(10^(NitC[[#This Row],[LAT]]/10),"")</f>
        <v/>
      </c>
    </row>
    <row r="151" spans="4:83" x14ac:dyDescent="0.35">
      <c r="D151" s="1">
        <f>Resultats!C$7</f>
        <v>30</v>
      </c>
      <c r="E151" s="1">
        <f>Resultats!E$7</f>
        <v>3</v>
      </c>
      <c r="F151" s="1">
        <v>9</v>
      </c>
      <c r="G151" s="1">
        <v>26</v>
      </c>
      <c r="H151" s="1" t="str">
        <f>CONCATENATE(DiaA[[#This Row],[Dia]],DiaA[[#This Row],[Mes]],DiaA[[#This Row],[Hora]],DiaA[[#This Row],[Min]])</f>
        <v>303926</v>
      </c>
      <c r="I151" s="1" t="str">
        <f>CONCATENATE(TEXT(DiaA[[#This Row],[Hora]],"00"),":",TEXT(DiaA[[#This Row],[Min]],"00"))</f>
        <v>09:26</v>
      </c>
      <c r="J151" s="1" t="str">
        <f>IFERROR(VLOOKUP(DiaA[[#This Row],[CONCATENA]],Dades[[#All],[Columna1]:[LAT]],3,FALSE),"")</f>
        <v/>
      </c>
      <c r="K151" s="1" t="str">
        <f>IFERROR(10^(DiaA[[#This Row],[LAT]]/10),"")</f>
        <v/>
      </c>
      <c r="V151" s="4">
        <f>Resultats!C$7</f>
        <v>30</v>
      </c>
      <c r="W151" s="12">
        <f>Resultats!E$7</f>
        <v>3</v>
      </c>
      <c r="X151" s="3">
        <v>0</v>
      </c>
      <c r="Y151" s="4">
        <v>26</v>
      </c>
      <c r="Z151" s="4" t="str">
        <f>CONCATENATE(NitA[[#This Row],[Dia]],NitA[[#This Row],[Mes]],NitA[[#This Row],[Hora]],NitA[[#This Row],[Min]])</f>
        <v>303026</v>
      </c>
      <c r="AA151" s="4" t="str">
        <f>CONCATENATE(TEXT(NitA[[#This Row],[Hora]],"00"),":",TEXT(NitA[[#This Row],[Min]],"00"))</f>
        <v>00:26</v>
      </c>
      <c r="AB151" s="12" t="str">
        <f>IFERROR(VLOOKUP(NitA[[#This Row],[CONCATENA]],Dades[[#All],[Columna1]:[LAT]],3,FALSE),"")</f>
        <v/>
      </c>
      <c r="AC151" s="12" t="str">
        <f>IFERROR(10^(NitA[[#This Row],[LAT]]/10),"")</f>
        <v/>
      </c>
      <c r="AE151" s="1">
        <f>Resultats!C$22</f>
        <v>30</v>
      </c>
      <c r="AF151" s="1">
        <f>Resultats!E$22</f>
        <v>3</v>
      </c>
      <c r="AG151" s="1">
        <v>9</v>
      </c>
      <c r="AH151" s="1">
        <v>26</v>
      </c>
      <c r="AI151" s="1" t="str">
        <f>CONCATENATE(DiaB[[#This Row],[Dia]],DiaB[[#This Row],[Mes]],DiaB[[#This Row],[Hora]],DiaB[[#This Row],[Min]])</f>
        <v>303926</v>
      </c>
      <c r="AJ151" s="1" t="str">
        <f>CONCATENATE(TEXT(DiaB[[#This Row],[Hora]],"00"),":",TEXT(DiaB[[#This Row],[Min]],"00"))</f>
        <v>09:26</v>
      </c>
      <c r="AK151" s="1" t="str">
        <f>IFERROR(VLOOKUP(DiaB[[#This Row],[CONCATENA]],Dades[[#All],[Columna1]:[LAT]],3,FALSE),"")</f>
        <v/>
      </c>
      <c r="AL151" s="1" t="str">
        <f>IFERROR(10^(DiaB[[#This Row],[LAT]]/10),"")</f>
        <v/>
      </c>
      <c r="AW151" s="4">
        <f>Resultats!C$22</f>
        <v>30</v>
      </c>
      <c r="AX151" s="12">
        <f>Resultats!E$22</f>
        <v>3</v>
      </c>
      <c r="AY151" s="3">
        <v>0</v>
      </c>
      <c r="AZ151" s="4">
        <v>26</v>
      </c>
      <c r="BA151" s="4" t="str">
        <f>CONCATENATE(NitB[[#This Row],[Dia]],NitB[[#This Row],[Mes]],NitB[[#This Row],[Hora]],NitB[[#This Row],[Min]])</f>
        <v>303026</v>
      </c>
      <c r="BB151" s="4" t="str">
        <f>CONCATENATE(TEXT(NitB[[#This Row],[Hora]],"00"),":",TEXT(NitB[[#This Row],[Min]],"00"))</f>
        <v>00:26</v>
      </c>
      <c r="BC151" s="12" t="str">
        <f>IFERROR(VLOOKUP(NitB[[#This Row],[CONCATENA]],Dades[[#All],[Columna1]:[LAT]],3,FALSE),"")</f>
        <v/>
      </c>
      <c r="BD151" s="12" t="str">
        <f>IFERROR(10^(NitB[[#This Row],[LAT]]/10),"")</f>
        <v/>
      </c>
      <c r="BF151" s="1">
        <f>Resultats!C$37</f>
        <v>30</v>
      </c>
      <c r="BG151" s="1">
        <f>Resultats!E$37</f>
        <v>3</v>
      </c>
      <c r="BH151" s="1">
        <v>9</v>
      </c>
      <c r="BI151" s="1">
        <v>26</v>
      </c>
      <c r="BJ151" s="1" t="str">
        <f>CONCATENATE(DiaC[[#This Row],[Dia]],DiaC[[#This Row],[Mes]],DiaC[[#This Row],[Hora]],DiaC[[#This Row],[Min]])</f>
        <v>303926</v>
      </c>
      <c r="BK151" s="1" t="str">
        <f>CONCATENATE(TEXT(DiaC[[#This Row],[Hora]],"00"),":",TEXT(DiaC[[#This Row],[Min]],"00"))</f>
        <v>09:26</v>
      </c>
      <c r="BL151" s="1" t="str">
        <f>IFERROR(VLOOKUP(DiaC[[#This Row],[CONCATENA]],Dades[[#All],[Columna1]:[LAT]],3,FALSE),"")</f>
        <v/>
      </c>
      <c r="BM151" s="1" t="str">
        <f>IFERROR(10^(DiaC[[#This Row],[LAT]]/10),"")</f>
        <v/>
      </c>
      <c r="BX151" s="4">
        <f>Resultats!C$37</f>
        <v>30</v>
      </c>
      <c r="BY151" s="12">
        <f>Resultats!E$37</f>
        <v>3</v>
      </c>
      <c r="BZ151" s="3">
        <v>0</v>
      </c>
      <c r="CA151" s="4">
        <v>26</v>
      </c>
      <c r="CB151" s="4" t="str">
        <f>CONCATENATE(NitC[[#This Row],[Dia]],NitC[[#This Row],[Mes]],NitC[[#This Row],[Hora]],NitC[[#This Row],[Min]])</f>
        <v>303026</v>
      </c>
      <c r="CC151" s="4" t="str">
        <f>CONCATENATE(TEXT(NitC[[#This Row],[Hora]],"00"),":",TEXT(NitC[[#This Row],[Min]],"00"))</f>
        <v>00:26</v>
      </c>
      <c r="CD151" s="12" t="str">
        <f>IFERROR(VLOOKUP(NitC[[#This Row],[CONCATENA]],Dades[[#All],[Columna1]:[LAT]],3,FALSE),"")</f>
        <v/>
      </c>
      <c r="CE151" s="12" t="str">
        <f>IFERROR(10^(NitC[[#This Row],[LAT]]/10),"")</f>
        <v/>
      </c>
    </row>
    <row r="152" spans="4:83" x14ac:dyDescent="0.35">
      <c r="D152" s="1">
        <f>Resultats!C$7</f>
        <v>30</v>
      </c>
      <c r="E152" s="1">
        <f>Resultats!E$7</f>
        <v>3</v>
      </c>
      <c r="F152" s="1">
        <v>9</v>
      </c>
      <c r="G152" s="1">
        <v>27</v>
      </c>
      <c r="H152" s="1" t="str">
        <f>CONCATENATE(DiaA[[#This Row],[Dia]],DiaA[[#This Row],[Mes]],DiaA[[#This Row],[Hora]],DiaA[[#This Row],[Min]])</f>
        <v>303927</v>
      </c>
      <c r="I152" s="1" t="str">
        <f>CONCATENATE(TEXT(DiaA[[#This Row],[Hora]],"00"),":",TEXT(DiaA[[#This Row],[Min]],"00"))</f>
        <v>09:27</v>
      </c>
      <c r="J152" s="1" t="str">
        <f>IFERROR(VLOOKUP(DiaA[[#This Row],[CONCATENA]],Dades[[#All],[Columna1]:[LAT]],3,FALSE),"")</f>
        <v/>
      </c>
      <c r="K152" s="1" t="str">
        <f>IFERROR(10^(DiaA[[#This Row],[LAT]]/10),"")</f>
        <v/>
      </c>
      <c r="V152" s="4">
        <f>Resultats!C$7</f>
        <v>30</v>
      </c>
      <c r="W152" s="12">
        <f>Resultats!E$7</f>
        <v>3</v>
      </c>
      <c r="X152" s="3">
        <v>0</v>
      </c>
      <c r="Y152" s="4">
        <v>27</v>
      </c>
      <c r="Z152" s="4" t="str">
        <f>CONCATENATE(NitA[[#This Row],[Dia]],NitA[[#This Row],[Mes]],NitA[[#This Row],[Hora]],NitA[[#This Row],[Min]])</f>
        <v>303027</v>
      </c>
      <c r="AA152" s="4" t="str">
        <f>CONCATENATE(TEXT(NitA[[#This Row],[Hora]],"00"),":",TEXT(NitA[[#This Row],[Min]],"00"))</f>
        <v>00:27</v>
      </c>
      <c r="AB152" s="12" t="str">
        <f>IFERROR(VLOOKUP(NitA[[#This Row],[CONCATENA]],Dades[[#All],[Columna1]:[LAT]],3,FALSE),"")</f>
        <v/>
      </c>
      <c r="AC152" s="12" t="str">
        <f>IFERROR(10^(NitA[[#This Row],[LAT]]/10),"")</f>
        <v/>
      </c>
      <c r="AE152" s="1">
        <f>Resultats!C$22</f>
        <v>30</v>
      </c>
      <c r="AF152" s="1">
        <f>Resultats!E$22</f>
        <v>3</v>
      </c>
      <c r="AG152" s="1">
        <v>9</v>
      </c>
      <c r="AH152" s="1">
        <v>27</v>
      </c>
      <c r="AI152" s="1" t="str">
        <f>CONCATENATE(DiaB[[#This Row],[Dia]],DiaB[[#This Row],[Mes]],DiaB[[#This Row],[Hora]],DiaB[[#This Row],[Min]])</f>
        <v>303927</v>
      </c>
      <c r="AJ152" s="1" t="str">
        <f>CONCATENATE(TEXT(DiaB[[#This Row],[Hora]],"00"),":",TEXT(DiaB[[#This Row],[Min]],"00"))</f>
        <v>09:27</v>
      </c>
      <c r="AK152" s="1" t="str">
        <f>IFERROR(VLOOKUP(DiaB[[#This Row],[CONCATENA]],Dades[[#All],[Columna1]:[LAT]],3,FALSE),"")</f>
        <v/>
      </c>
      <c r="AL152" s="1" t="str">
        <f>IFERROR(10^(DiaB[[#This Row],[LAT]]/10),"")</f>
        <v/>
      </c>
      <c r="AW152" s="4">
        <f>Resultats!C$22</f>
        <v>30</v>
      </c>
      <c r="AX152" s="12">
        <f>Resultats!E$22</f>
        <v>3</v>
      </c>
      <c r="AY152" s="3">
        <v>0</v>
      </c>
      <c r="AZ152" s="4">
        <v>27</v>
      </c>
      <c r="BA152" s="4" t="str">
        <f>CONCATENATE(NitB[[#This Row],[Dia]],NitB[[#This Row],[Mes]],NitB[[#This Row],[Hora]],NitB[[#This Row],[Min]])</f>
        <v>303027</v>
      </c>
      <c r="BB152" s="4" t="str">
        <f>CONCATENATE(TEXT(NitB[[#This Row],[Hora]],"00"),":",TEXT(NitB[[#This Row],[Min]],"00"))</f>
        <v>00:27</v>
      </c>
      <c r="BC152" s="12" t="str">
        <f>IFERROR(VLOOKUP(NitB[[#This Row],[CONCATENA]],Dades[[#All],[Columna1]:[LAT]],3,FALSE),"")</f>
        <v/>
      </c>
      <c r="BD152" s="12" t="str">
        <f>IFERROR(10^(NitB[[#This Row],[LAT]]/10),"")</f>
        <v/>
      </c>
      <c r="BF152" s="1">
        <f>Resultats!C$37</f>
        <v>30</v>
      </c>
      <c r="BG152" s="1">
        <f>Resultats!E$37</f>
        <v>3</v>
      </c>
      <c r="BH152" s="1">
        <v>9</v>
      </c>
      <c r="BI152" s="1">
        <v>27</v>
      </c>
      <c r="BJ152" s="1" t="str">
        <f>CONCATENATE(DiaC[[#This Row],[Dia]],DiaC[[#This Row],[Mes]],DiaC[[#This Row],[Hora]],DiaC[[#This Row],[Min]])</f>
        <v>303927</v>
      </c>
      <c r="BK152" s="1" t="str">
        <f>CONCATENATE(TEXT(DiaC[[#This Row],[Hora]],"00"),":",TEXT(DiaC[[#This Row],[Min]],"00"))</f>
        <v>09:27</v>
      </c>
      <c r="BL152" s="1" t="str">
        <f>IFERROR(VLOOKUP(DiaC[[#This Row],[CONCATENA]],Dades[[#All],[Columna1]:[LAT]],3,FALSE),"")</f>
        <v/>
      </c>
      <c r="BM152" s="1" t="str">
        <f>IFERROR(10^(DiaC[[#This Row],[LAT]]/10),"")</f>
        <v/>
      </c>
      <c r="BX152" s="4">
        <f>Resultats!C$37</f>
        <v>30</v>
      </c>
      <c r="BY152" s="12">
        <f>Resultats!E$37</f>
        <v>3</v>
      </c>
      <c r="BZ152" s="3">
        <v>0</v>
      </c>
      <c r="CA152" s="4">
        <v>27</v>
      </c>
      <c r="CB152" s="4" t="str">
        <f>CONCATENATE(NitC[[#This Row],[Dia]],NitC[[#This Row],[Mes]],NitC[[#This Row],[Hora]],NitC[[#This Row],[Min]])</f>
        <v>303027</v>
      </c>
      <c r="CC152" s="4" t="str">
        <f>CONCATENATE(TEXT(NitC[[#This Row],[Hora]],"00"),":",TEXT(NitC[[#This Row],[Min]],"00"))</f>
        <v>00:27</v>
      </c>
      <c r="CD152" s="12" t="str">
        <f>IFERROR(VLOOKUP(NitC[[#This Row],[CONCATENA]],Dades[[#All],[Columna1]:[LAT]],3,FALSE),"")</f>
        <v/>
      </c>
      <c r="CE152" s="12" t="str">
        <f>IFERROR(10^(NitC[[#This Row],[LAT]]/10),"")</f>
        <v/>
      </c>
    </row>
    <row r="153" spans="4:83" x14ac:dyDescent="0.35">
      <c r="D153" s="1">
        <f>Resultats!C$7</f>
        <v>30</v>
      </c>
      <c r="E153" s="1">
        <f>Resultats!E$7</f>
        <v>3</v>
      </c>
      <c r="F153" s="1">
        <v>9</v>
      </c>
      <c r="G153" s="1">
        <v>28</v>
      </c>
      <c r="H153" s="1" t="str">
        <f>CONCATENATE(DiaA[[#This Row],[Dia]],DiaA[[#This Row],[Mes]],DiaA[[#This Row],[Hora]],DiaA[[#This Row],[Min]])</f>
        <v>303928</v>
      </c>
      <c r="I153" s="1" t="str">
        <f>CONCATENATE(TEXT(DiaA[[#This Row],[Hora]],"00"),":",TEXT(DiaA[[#This Row],[Min]],"00"))</f>
        <v>09:28</v>
      </c>
      <c r="J153" s="1" t="str">
        <f>IFERROR(VLOOKUP(DiaA[[#This Row],[CONCATENA]],Dades[[#All],[Columna1]:[LAT]],3,FALSE),"")</f>
        <v/>
      </c>
      <c r="K153" s="1" t="str">
        <f>IFERROR(10^(DiaA[[#This Row],[LAT]]/10),"")</f>
        <v/>
      </c>
      <c r="V153" s="4">
        <f>Resultats!C$7</f>
        <v>30</v>
      </c>
      <c r="W153" s="12">
        <f>Resultats!E$7</f>
        <v>3</v>
      </c>
      <c r="X153" s="3">
        <v>0</v>
      </c>
      <c r="Y153" s="4">
        <v>28</v>
      </c>
      <c r="Z153" s="4" t="str">
        <f>CONCATENATE(NitA[[#This Row],[Dia]],NitA[[#This Row],[Mes]],NitA[[#This Row],[Hora]],NitA[[#This Row],[Min]])</f>
        <v>303028</v>
      </c>
      <c r="AA153" s="4" t="str">
        <f>CONCATENATE(TEXT(NitA[[#This Row],[Hora]],"00"),":",TEXT(NitA[[#This Row],[Min]],"00"))</f>
        <v>00:28</v>
      </c>
      <c r="AB153" s="12" t="str">
        <f>IFERROR(VLOOKUP(NitA[[#This Row],[CONCATENA]],Dades[[#All],[Columna1]:[LAT]],3,FALSE),"")</f>
        <v/>
      </c>
      <c r="AC153" s="12" t="str">
        <f>IFERROR(10^(NitA[[#This Row],[LAT]]/10),"")</f>
        <v/>
      </c>
      <c r="AE153" s="1">
        <f>Resultats!C$22</f>
        <v>30</v>
      </c>
      <c r="AF153" s="1">
        <f>Resultats!E$22</f>
        <v>3</v>
      </c>
      <c r="AG153" s="1">
        <v>9</v>
      </c>
      <c r="AH153" s="1">
        <v>28</v>
      </c>
      <c r="AI153" s="1" t="str">
        <f>CONCATENATE(DiaB[[#This Row],[Dia]],DiaB[[#This Row],[Mes]],DiaB[[#This Row],[Hora]],DiaB[[#This Row],[Min]])</f>
        <v>303928</v>
      </c>
      <c r="AJ153" s="1" t="str">
        <f>CONCATENATE(TEXT(DiaB[[#This Row],[Hora]],"00"),":",TEXT(DiaB[[#This Row],[Min]],"00"))</f>
        <v>09:28</v>
      </c>
      <c r="AK153" s="1" t="str">
        <f>IFERROR(VLOOKUP(DiaB[[#This Row],[CONCATENA]],Dades[[#All],[Columna1]:[LAT]],3,FALSE),"")</f>
        <v/>
      </c>
      <c r="AL153" s="1" t="str">
        <f>IFERROR(10^(DiaB[[#This Row],[LAT]]/10),"")</f>
        <v/>
      </c>
      <c r="AW153" s="4">
        <f>Resultats!C$22</f>
        <v>30</v>
      </c>
      <c r="AX153" s="12">
        <f>Resultats!E$22</f>
        <v>3</v>
      </c>
      <c r="AY153" s="3">
        <v>0</v>
      </c>
      <c r="AZ153" s="4">
        <v>28</v>
      </c>
      <c r="BA153" s="4" t="str">
        <f>CONCATENATE(NitB[[#This Row],[Dia]],NitB[[#This Row],[Mes]],NitB[[#This Row],[Hora]],NitB[[#This Row],[Min]])</f>
        <v>303028</v>
      </c>
      <c r="BB153" s="4" t="str">
        <f>CONCATENATE(TEXT(NitB[[#This Row],[Hora]],"00"),":",TEXT(NitB[[#This Row],[Min]],"00"))</f>
        <v>00:28</v>
      </c>
      <c r="BC153" s="12" t="str">
        <f>IFERROR(VLOOKUP(NitB[[#This Row],[CONCATENA]],Dades[[#All],[Columna1]:[LAT]],3,FALSE),"")</f>
        <v/>
      </c>
      <c r="BD153" s="12" t="str">
        <f>IFERROR(10^(NitB[[#This Row],[LAT]]/10),"")</f>
        <v/>
      </c>
      <c r="BF153" s="1">
        <f>Resultats!C$37</f>
        <v>30</v>
      </c>
      <c r="BG153" s="1">
        <f>Resultats!E$37</f>
        <v>3</v>
      </c>
      <c r="BH153" s="1">
        <v>9</v>
      </c>
      <c r="BI153" s="1">
        <v>28</v>
      </c>
      <c r="BJ153" s="1" t="str">
        <f>CONCATENATE(DiaC[[#This Row],[Dia]],DiaC[[#This Row],[Mes]],DiaC[[#This Row],[Hora]],DiaC[[#This Row],[Min]])</f>
        <v>303928</v>
      </c>
      <c r="BK153" s="1" t="str">
        <f>CONCATENATE(TEXT(DiaC[[#This Row],[Hora]],"00"),":",TEXT(DiaC[[#This Row],[Min]],"00"))</f>
        <v>09:28</v>
      </c>
      <c r="BL153" s="1" t="str">
        <f>IFERROR(VLOOKUP(DiaC[[#This Row],[CONCATENA]],Dades[[#All],[Columna1]:[LAT]],3,FALSE),"")</f>
        <v/>
      </c>
      <c r="BM153" s="1" t="str">
        <f>IFERROR(10^(DiaC[[#This Row],[LAT]]/10),"")</f>
        <v/>
      </c>
      <c r="BX153" s="4">
        <f>Resultats!C$37</f>
        <v>30</v>
      </c>
      <c r="BY153" s="12">
        <f>Resultats!E$37</f>
        <v>3</v>
      </c>
      <c r="BZ153" s="3">
        <v>0</v>
      </c>
      <c r="CA153" s="4">
        <v>28</v>
      </c>
      <c r="CB153" s="4" t="str">
        <f>CONCATENATE(NitC[[#This Row],[Dia]],NitC[[#This Row],[Mes]],NitC[[#This Row],[Hora]],NitC[[#This Row],[Min]])</f>
        <v>303028</v>
      </c>
      <c r="CC153" s="4" t="str">
        <f>CONCATENATE(TEXT(NitC[[#This Row],[Hora]],"00"),":",TEXT(NitC[[#This Row],[Min]],"00"))</f>
        <v>00:28</v>
      </c>
      <c r="CD153" s="12" t="str">
        <f>IFERROR(VLOOKUP(NitC[[#This Row],[CONCATENA]],Dades[[#All],[Columna1]:[LAT]],3,FALSE),"")</f>
        <v/>
      </c>
      <c r="CE153" s="12" t="str">
        <f>IFERROR(10^(NitC[[#This Row],[LAT]]/10),"")</f>
        <v/>
      </c>
    </row>
    <row r="154" spans="4:83" x14ac:dyDescent="0.35">
      <c r="D154" s="1">
        <f>Resultats!C$7</f>
        <v>30</v>
      </c>
      <c r="E154" s="1">
        <f>Resultats!E$7</f>
        <v>3</v>
      </c>
      <c r="F154" s="1">
        <v>9</v>
      </c>
      <c r="G154" s="1">
        <v>29</v>
      </c>
      <c r="H154" s="1" t="str">
        <f>CONCATENATE(DiaA[[#This Row],[Dia]],DiaA[[#This Row],[Mes]],DiaA[[#This Row],[Hora]],DiaA[[#This Row],[Min]])</f>
        <v>303929</v>
      </c>
      <c r="I154" s="1" t="str">
        <f>CONCATENATE(TEXT(DiaA[[#This Row],[Hora]],"00"),":",TEXT(DiaA[[#This Row],[Min]],"00"))</f>
        <v>09:29</v>
      </c>
      <c r="J154" s="1" t="str">
        <f>IFERROR(VLOOKUP(DiaA[[#This Row],[CONCATENA]],Dades[[#All],[Columna1]:[LAT]],3,FALSE),"")</f>
        <v/>
      </c>
      <c r="K154" s="1" t="str">
        <f>IFERROR(10^(DiaA[[#This Row],[LAT]]/10),"")</f>
        <v/>
      </c>
      <c r="V154" s="4">
        <f>Resultats!C$7</f>
        <v>30</v>
      </c>
      <c r="W154" s="12">
        <f>Resultats!E$7</f>
        <v>3</v>
      </c>
      <c r="X154" s="3">
        <v>0</v>
      </c>
      <c r="Y154" s="4">
        <v>29</v>
      </c>
      <c r="Z154" s="4" t="str">
        <f>CONCATENATE(NitA[[#This Row],[Dia]],NitA[[#This Row],[Mes]],NitA[[#This Row],[Hora]],NitA[[#This Row],[Min]])</f>
        <v>303029</v>
      </c>
      <c r="AA154" s="4" t="str">
        <f>CONCATENATE(TEXT(NitA[[#This Row],[Hora]],"00"),":",TEXT(NitA[[#This Row],[Min]],"00"))</f>
        <v>00:29</v>
      </c>
      <c r="AB154" s="12" t="str">
        <f>IFERROR(VLOOKUP(NitA[[#This Row],[CONCATENA]],Dades[[#All],[Columna1]:[LAT]],3,FALSE),"")</f>
        <v/>
      </c>
      <c r="AC154" s="12" t="str">
        <f>IFERROR(10^(NitA[[#This Row],[LAT]]/10),"")</f>
        <v/>
      </c>
      <c r="AE154" s="1">
        <f>Resultats!C$22</f>
        <v>30</v>
      </c>
      <c r="AF154" s="1">
        <f>Resultats!E$22</f>
        <v>3</v>
      </c>
      <c r="AG154" s="1">
        <v>9</v>
      </c>
      <c r="AH154" s="1">
        <v>29</v>
      </c>
      <c r="AI154" s="1" t="str">
        <f>CONCATENATE(DiaB[[#This Row],[Dia]],DiaB[[#This Row],[Mes]],DiaB[[#This Row],[Hora]],DiaB[[#This Row],[Min]])</f>
        <v>303929</v>
      </c>
      <c r="AJ154" s="1" t="str">
        <f>CONCATENATE(TEXT(DiaB[[#This Row],[Hora]],"00"),":",TEXT(DiaB[[#This Row],[Min]],"00"))</f>
        <v>09:29</v>
      </c>
      <c r="AK154" s="1" t="str">
        <f>IFERROR(VLOOKUP(DiaB[[#This Row],[CONCATENA]],Dades[[#All],[Columna1]:[LAT]],3,FALSE),"")</f>
        <v/>
      </c>
      <c r="AL154" s="1" t="str">
        <f>IFERROR(10^(DiaB[[#This Row],[LAT]]/10),"")</f>
        <v/>
      </c>
      <c r="AW154" s="4">
        <f>Resultats!C$22</f>
        <v>30</v>
      </c>
      <c r="AX154" s="12">
        <f>Resultats!E$22</f>
        <v>3</v>
      </c>
      <c r="AY154" s="3">
        <v>0</v>
      </c>
      <c r="AZ154" s="4">
        <v>29</v>
      </c>
      <c r="BA154" s="4" t="str">
        <f>CONCATENATE(NitB[[#This Row],[Dia]],NitB[[#This Row],[Mes]],NitB[[#This Row],[Hora]],NitB[[#This Row],[Min]])</f>
        <v>303029</v>
      </c>
      <c r="BB154" s="4" t="str">
        <f>CONCATENATE(TEXT(NitB[[#This Row],[Hora]],"00"),":",TEXT(NitB[[#This Row],[Min]],"00"))</f>
        <v>00:29</v>
      </c>
      <c r="BC154" s="12" t="str">
        <f>IFERROR(VLOOKUP(NitB[[#This Row],[CONCATENA]],Dades[[#All],[Columna1]:[LAT]],3,FALSE),"")</f>
        <v/>
      </c>
      <c r="BD154" s="12" t="str">
        <f>IFERROR(10^(NitB[[#This Row],[LAT]]/10),"")</f>
        <v/>
      </c>
      <c r="BF154" s="1">
        <f>Resultats!C$37</f>
        <v>30</v>
      </c>
      <c r="BG154" s="1">
        <f>Resultats!E$37</f>
        <v>3</v>
      </c>
      <c r="BH154" s="1">
        <v>9</v>
      </c>
      <c r="BI154" s="1">
        <v>29</v>
      </c>
      <c r="BJ154" s="1" t="str">
        <f>CONCATENATE(DiaC[[#This Row],[Dia]],DiaC[[#This Row],[Mes]],DiaC[[#This Row],[Hora]],DiaC[[#This Row],[Min]])</f>
        <v>303929</v>
      </c>
      <c r="BK154" s="1" t="str">
        <f>CONCATENATE(TEXT(DiaC[[#This Row],[Hora]],"00"),":",TEXT(DiaC[[#This Row],[Min]],"00"))</f>
        <v>09:29</v>
      </c>
      <c r="BL154" s="1" t="str">
        <f>IFERROR(VLOOKUP(DiaC[[#This Row],[CONCATENA]],Dades[[#All],[Columna1]:[LAT]],3,FALSE),"")</f>
        <v/>
      </c>
      <c r="BM154" s="1" t="str">
        <f>IFERROR(10^(DiaC[[#This Row],[LAT]]/10),"")</f>
        <v/>
      </c>
      <c r="BX154" s="4">
        <f>Resultats!C$37</f>
        <v>30</v>
      </c>
      <c r="BY154" s="12">
        <f>Resultats!E$37</f>
        <v>3</v>
      </c>
      <c r="BZ154" s="3">
        <v>0</v>
      </c>
      <c r="CA154" s="4">
        <v>29</v>
      </c>
      <c r="CB154" s="4" t="str">
        <f>CONCATENATE(NitC[[#This Row],[Dia]],NitC[[#This Row],[Mes]],NitC[[#This Row],[Hora]],NitC[[#This Row],[Min]])</f>
        <v>303029</v>
      </c>
      <c r="CC154" s="4" t="str">
        <f>CONCATENATE(TEXT(NitC[[#This Row],[Hora]],"00"),":",TEXT(NitC[[#This Row],[Min]],"00"))</f>
        <v>00:29</v>
      </c>
      <c r="CD154" s="12" t="str">
        <f>IFERROR(VLOOKUP(NitC[[#This Row],[CONCATENA]],Dades[[#All],[Columna1]:[LAT]],3,FALSE),"")</f>
        <v/>
      </c>
      <c r="CE154" s="12" t="str">
        <f>IFERROR(10^(NitC[[#This Row],[LAT]]/10),"")</f>
        <v/>
      </c>
    </row>
    <row r="155" spans="4:83" x14ac:dyDescent="0.35">
      <c r="D155" s="1">
        <f>Resultats!C$7</f>
        <v>30</v>
      </c>
      <c r="E155" s="1">
        <f>Resultats!E$7</f>
        <v>3</v>
      </c>
      <c r="F155" s="1">
        <v>9</v>
      </c>
      <c r="G155" s="1">
        <v>30</v>
      </c>
      <c r="H155" s="1" t="str">
        <f>CONCATENATE(DiaA[[#This Row],[Dia]],DiaA[[#This Row],[Mes]],DiaA[[#This Row],[Hora]],DiaA[[#This Row],[Min]])</f>
        <v>303930</v>
      </c>
      <c r="I155" s="1" t="str">
        <f>CONCATENATE(TEXT(DiaA[[#This Row],[Hora]],"00"),":",TEXT(DiaA[[#This Row],[Min]],"00"))</f>
        <v>09:30</v>
      </c>
      <c r="J155" s="1" t="str">
        <f>IFERROR(VLOOKUP(DiaA[[#This Row],[CONCATENA]],Dades[[#All],[Columna1]:[LAT]],3,FALSE),"")</f>
        <v/>
      </c>
      <c r="K155" s="1" t="str">
        <f>IFERROR(10^(DiaA[[#This Row],[LAT]]/10),"")</f>
        <v/>
      </c>
      <c r="V155" s="4">
        <f>Resultats!C$7</f>
        <v>30</v>
      </c>
      <c r="W155" s="12">
        <f>Resultats!E$7</f>
        <v>3</v>
      </c>
      <c r="X155" s="3">
        <v>0</v>
      </c>
      <c r="Y155" s="4">
        <v>30</v>
      </c>
      <c r="Z155" s="4" t="str">
        <f>CONCATENATE(NitA[[#This Row],[Dia]],NitA[[#This Row],[Mes]],NitA[[#This Row],[Hora]],NitA[[#This Row],[Min]])</f>
        <v>303030</v>
      </c>
      <c r="AA155" s="4" t="str">
        <f>CONCATENATE(TEXT(NitA[[#This Row],[Hora]],"00"),":",TEXT(NitA[[#This Row],[Min]],"00"))</f>
        <v>00:30</v>
      </c>
      <c r="AB155" s="12" t="str">
        <f>IFERROR(VLOOKUP(NitA[[#This Row],[CONCATENA]],Dades[[#All],[Columna1]:[LAT]],3,FALSE),"")</f>
        <v/>
      </c>
      <c r="AC155" s="12" t="str">
        <f>IFERROR(10^(NitA[[#This Row],[LAT]]/10),"")</f>
        <v/>
      </c>
      <c r="AE155" s="1">
        <f>Resultats!C$22</f>
        <v>30</v>
      </c>
      <c r="AF155" s="1">
        <f>Resultats!E$22</f>
        <v>3</v>
      </c>
      <c r="AG155" s="1">
        <v>9</v>
      </c>
      <c r="AH155" s="1">
        <v>30</v>
      </c>
      <c r="AI155" s="1" t="str">
        <f>CONCATENATE(DiaB[[#This Row],[Dia]],DiaB[[#This Row],[Mes]],DiaB[[#This Row],[Hora]],DiaB[[#This Row],[Min]])</f>
        <v>303930</v>
      </c>
      <c r="AJ155" s="1" t="str">
        <f>CONCATENATE(TEXT(DiaB[[#This Row],[Hora]],"00"),":",TEXT(DiaB[[#This Row],[Min]],"00"))</f>
        <v>09:30</v>
      </c>
      <c r="AK155" s="1" t="str">
        <f>IFERROR(VLOOKUP(DiaB[[#This Row],[CONCATENA]],Dades[[#All],[Columna1]:[LAT]],3,FALSE),"")</f>
        <v/>
      </c>
      <c r="AL155" s="1" t="str">
        <f>IFERROR(10^(DiaB[[#This Row],[LAT]]/10),"")</f>
        <v/>
      </c>
      <c r="AW155" s="4">
        <f>Resultats!C$22</f>
        <v>30</v>
      </c>
      <c r="AX155" s="12">
        <f>Resultats!E$22</f>
        <v>3</v>
      </c>
      <c r="AY155" s="3">
        <v>0</v>
      </c>
      <c r="AZ155" s="4">
        <v>30</v>
      </c>
      <c r="BA155" s="4" t="str">
        <f>CONCATENATE(NitB[[#This Row],[Dia]],NitB[[#This Row],[Mes]],NitB[[#This Row],[Hora]],NitB[[#This Row],[Min]])</f>
        <v>303030</v>
      </c>
      <c r="BB155" s="4" t="str">
        <f>CONCATENATE(TEXT(NitB[[#This Row],[Hora]],"00"),":",TEXT(NitB[[#This Row],[Min]],"00"))</f>
        <v>00:30</v>
      </c>
      <c r="BC155" s="12" t="str">
        <f>IFERROR(VLOOKUP(NitB[[#This Row],[CONCATENA]],Dades[[#All],[Columna1]:[LAT]],3,FALSE),"")</f>
        <v/>
      </c>
      <c r="BD155" s="12" t="str">
        <f>IFERROR(10^(NitB[[#This Row],[LAT]]/10),"")</f>
        <v/>
      </c>
      <c r="BF155" s="1">
        <f>Resultats!C$37</f>
        <v>30</v>
      </c>
      <c r="BG155" s="1">
        <f>Resultats!E$37</f>
        <v>3</v>
      </c>
      <c r="BH155" s="1">
        <v>9</v>
      </c>
      <c r="BI155" s="1">
        <v>30</v>
      </c>
      <c r="BJ155" s="1" t="str">
        <f>CONCATENATE(DiaC[[#This Row],[Dia]],DiaC[[#This Row],[Mes]],DiaC[[#This Row],[Hora]],DiaC[[#This Row],[Min]])</f>
        <v>303930</v>
      </c>
      <c r="BK155" s="1" t="str">
        <f>CONCATENATE(TEXT(DiaC[[#This Row],[Hora]],"00"),":",TEXT(DiaC[[#This Row],[Min]],"00"))</f>
        <v>09:30</v>
      </c>
      <c r="BL155" s="1" t="str">
        <f>IFERROR(VLOOKUP(DiaC[[#This Row],[CONCATENA]],Dades[[#All],[Columna1]:[LAT]],3,FALSE),"")</f>
        <v/>
      </c>
      <c r="BM155" s="1" t="str">
        <f>IFERROR(10^(DiaC[[#This Row],[LAT]]/10),"")</f>
        <v/>
      </c>
      <c r="BX155" s="4">
        <f>Resultats!C$37</f>
        <v>30</v>
      </c>
      <c r="BY155" s="12">
        <f>Resultats!E$37</f>
        <v>3</v>
      </c>
      <c r="BZ155" s="3">
        <v>0</v>
      </c>
      <c r="CA155" s="4">
        <v>30</v>
      </c>
      <c r="CB155" s="4" t="str">
        <f>CONCATENATE(NitC[[#This Row],[Dia]],NitC[[#This Row],[Mes]],NitC[[#This Row],[Hora]],NitC[[#This Row],[Min]])</f>
        <v>303030</v>
      </c>
      <c r="CC155" s="4" t="str">
        <f>CONCATENATE(TEXT(NitC[[#This Row],[Hora]],"00"),":",TEXT(NitC[[#This Row],[Min]],"00"))</f>
        <v>00:30</v>
      </c>
      <c r="CD155" s="12" t="str">
        <f>IFERROR(VLOOKUP(NitC[[#This Row],[CONCATENA]],Dades[[#All],[Columna1]:[LAT]],3,FALSE),"")</f>
        <v/>
      </c>
      <c r="CE155" s="12" t="str">
        <f>IFERROR(10^(NitC[[#This Row],[LAT]]/10),"")</f>
        <v/>
      </c>
    </row>
    <row r="156" spans="4:83" x14ac:dyDescent="0.35">
      <c r="D156" s="1">
        <f>Resultats!C$7</f>
        <v>30</v>
      </c>
      <c r="E156" s="1">
        <f>Resultats!E$7</f>
        <v>3</v>
      </c>
      <c r="F156" s="1">
        <v>9</v>
      </c>
      <c r="G156" s="1">
        <v>31</v>
      </c>
      <c r="H156" s="1" t="str">
        <f>CONCATENATE(DiaA[[#This Row],[Dia]],DiaA[[#This Row],[Mes]],DiaA[[#This Row],[Hora]],DiaA[[#This Row],[Min]])</f>
        <v>303931</v>
      </c>
      <c r="I156" s="1" t="str">
        <f>CONCATENATE(TEXT(DiaA[[#This Row],[Hora]],"00"),":",TEXT(DiaA[[#This Row],[Min]],"00"))</f>
        <v>09:31</v>
      </c>
      <c r="J156" s="1" t="str">
        <f>IFERROR(VLOOKUP(DiaA[[#This Row],[CONCATENA]],Dades[[#All],[Columna1]:[LAT]],3,FALSE),"")</f>
        <v/>
      </c>
      <c r="K156" s="1" t="str">
        <f>IFERROR(10^(DiaA[[#This Row],[LAT]]/10),"")</f>
        <v/>
      </c>
      <c r="V156" s="4">
        <f>Resultats!C$7</f>
        <v>30</v>
      </c>
      <c r="W156" s="12">
        <f>Resultats!E$7</f>
        <v>3</v>
      </c>
      <c r="X156" s="3">
        <v>0</v>
      </c>
      <c r="Y156" s="4">
        <v>31</v>
      </c>
      <c r="Z156" s="4" t="str">
        <f>CONCATENATE(NitA[[#This Row],[Dia]],NitA[[#This Row],[Mes]],NitA[[#This Row],[Hora]],NitA[[#This Row],[Min]])</f>
        <v>303031</v>
      </c>
      <c r="AA156" s="4" t="str">
        <f>CONCATENATE(TEXT(NitA[[#This Row],[Hora]],"00"),":",TEXT(NitA[[#This Row],[Min]],"00"))</f>
        <v>00:31</v>
      </c>
      <c r="AB156" s="12" t="str">
        <f>IFERROR(VLOOKUP(NitA[[#This Row],[CONCATENA]],Dades[[#All],[Columna1]:[LAT]],3,FALSE),"")</f>
        <v/>
      </c>
      <c r="AC156" s="12" t="str">
        <f>IFERROR(10^(NitA[[#This Row],[LAT]]/10),"")</f>
        <v/>
      </c>
      <c r="AE156" s="1">
        <f>Resultats!C$22</f>
        <v>30</v>
      </c>
      <c r="AF156" s="1">
        <f>Resultats!E$22</f>
        <v>3</v>
      </c>
      <c r="AG156" s="1">
        <v>9</v>
      </c>
      <c r="AH156" s="1">
        <v>31</v>
      </c>
      <c r="AI156" s="1" t="str">
        <f>CONCATENATE(DiaB[[#This Row],[Dia]],DiaB[[#This Row],[Mes]],DiaB[[#This Row],[Hora]],DiaB[[#This Row],[Min]])</f>
        <v>303931</v>
      </c>
      <c r="AJ156" s="1" t="str">
        <f>CONCATENATE(TEXT(DiaB[[#This Row],[Hora]],"00"),":",TEXT(DiaB[[#This Row],[Min]],"00"))</f>
        <v>09:31</v>
      </c>
      <c r="AK156" s="1" t="str">
        <f>IFERROR(VLOOKUP(DiaB[[#This Row],[CONCATENA]],Dades[[#All],[Columna1]:[LAT]],3,FALSE),"")</f>
        <v/>
      </c>
      <c r="AL156" s="1" t="str">
        <f>IFERROR(10^(DiaB[[#This Row],[LAT]]/10),"")</f>
        <v/>
      </c>
      <c r="AW156" s="4">
        <f>Resultats!C$22</f>
        <v>30</v>
      </c>
      <c r="AX156" s="12">
        <f>Resultats!E$22</f>
        <v>3</v>
      </c>
      <c r="AY156" s="3">
        <v>0</v>
      </c>
      <c r="AZ156" s="4">
        <v>31</v>
      </c>
      <c r="BA156" s="4" t="str">
        <f>CONCATENATE(NitB[[#This Row],[Dia]],NitB[[#This Row],[Mes]],NitB[[#This Row],[Hora]],NitB[[#This Row],[Min]])</f>
        <v>303031</v>
      </c>
      <c r="BB156" s="4" t="str">
        <f>CONCATENATE(TEXT(NitB[[#This Row],[Hora]],"00"),":",TEXT(NitB[[#This Row],[Min]],"00"))</f>
        <v>00:31</v>
      </c>
      <c r="BC156" s="12" t="str">
        <f>IFERROR(VLOOKUP(NitB[[#This Row],[CONCATENA]],Dades[[#All],[Columna1]:[LAT]],3,FALSE),"")</f>
        <v/>
      </c>
      <c r="BD156" s="12" t="str">
        <f>IFERROR(10^(NitB[[#This Row],[LAT]]/10),"")</f>
        <v/>
      </c>
      <c r="BF156" s="1">
        <f>Resultats!C$37</f>
        <v>30</v>
      </c>
      <c r="BG156" s="1">
        <f>Resultats!E$37</f>
        <v>3</v>
      </c>
      <c r="BH156" s="1">
        <v>9</v>
      </c>
      <c r="BI156" s="1">
        <v>31</v>
      </c>
      <c r="BJ156" s="1" t="str">
        <f>CONCATENATE(DiaC[[#This Row],[Dia]],DiaC[[#This Row],[Mes]],DiaC[[#This Row],[Hora]],DiaC[[#This Row],[Min]])</f>
        <v>303931</v>
      </c>
      <c r="BK156" s="1" t="str">
        <f>CONCATENATE(TEXT(DiaC[[#This Row],[Hora]],"00"),":",TEXT(DiaC[[#This Row],[Min]],"00"))</f>
        <v>09:31</v>
      </c>
      <c r="BL156" s="1" t="str">
        <f>IFERROR(VLOOKUP(DiaC[[#This Row],[CONCATENA]],Dades[[#All],[Columna1]:[LAT]],3,FALSE),"")</f>
        <v/>
      </c>
      <c r="BM156" s="1" t="str">
        <f>IFERROR(10^(DiaC[[#This Row],[LAT]]/10),"")</f>
        <v/>
      </c>
      <c r="BX156" s="4">
        <f>Resultats!C$37</f>
        <v>30</v>
      </c>
      <c r="BY156" s="12">
        <f>Resultats!E$37</f>
        <v>3</v>
      </c>
      <c r="BZ156" s="3">
        <v>0</v>
      </c>
      <c r="CA156" s="4">
        <v>31</v>
      </c>
      <c r="CB156" s="4" t="str">
        <f>CONCATENATE(NitC[[#This Row],[Dia]],NitC[[#This Row],[Mes]],NitC[[#This Row],[Hora]],NitC[[#This Row],[Min]])</f>
        <v>303031</v>
      </c>
      <c r="CC156" s="4" t="str">
        <f>CONCATENATE(TEXT(NitC[[#This Row],[Hora]],"00"),":",TEXT(NitC[[#This Row],[Min]],"00"))</f>
        <v>00:31</v>
      </c>
      <c r="CD156" s="12" t="str">
        <f>IFERROR(VLOOKUP(NitC[[#This Row],[CONCATENA]],Dades[[#All],[Columna1]:[LAT]],3,FALSE),"")</f>
        <v/>
      </c>
      <c r="CE156" s="12" t="str">
        <f>IFERROR(10^(NitC[[#This Row],[LAT]]/10),"")</f>
        <v/>
      </c>
    </row>
    <row r="157" spans="4:83" x14ac:dyDescent="0.35">
      <c r="D157" s="1">
        <f>Resultats!C$7</f>
        <v>30</v>
      </c>
      <c r="E157" s="1">
        <f>Resultats!E$7</f>
        <v>3</v>
      </c>
      <c r="F157" s="1">
        <v>9</v>
      </c>
      <c r="G157" s="1">
        <v>32</v>
      </c>
      <c r="H157" s="1" t="str">
        <f>CONCATENATE(DiaA[[#This Row],[Dia]],DiaA[[#This Row],[Mes]],DiaA[[#This Row],[Hora]],DiaA[[#This Row],[Min]])</f>
        <v>303932</v>
      </c>
      <c r="I157" s="1" t="str">
        <f>CONCATENATE(TEXT(DiaA[[#This Row],[Hora]],"00"),":",TEXT(DiaA[[#This Row],[Min]],"00"))</f>
        <v>09:32</v>
      </c>
      <c r="J157" s="1" t="str">
        <f>IFERROR(VLOOKUP(DiaA[[#This Row],[CONCATENA]],Dades[[#All],[Columna1]:[LAT]],3,FALSE),"")</f>
        <v/>
      </c>
      <c r="K157" s="1" t="str">
        <f>IFERROR(10^(DiaA[[#This Row],[LAT]]/10),"")</f>
        <v/>
      </c>
      <c r="V157" s="4">
        <f>Resultats!C$7</f>
        <v>30</v>
      </c>
      <c r="W157" s="12">
        <f>Resultats!E$7</f>
        <v>3</v>
      </c>
      <c r="X157" s="3">
        <v>0</v>
      </c>
      <c r="Y157" s="4">
        <v>32</v>
      </c>
      <c r="Z157" s="4" t="str">
        <f>CONCATENATE(NitA[[#This Row],[Dia]],NitA[[#This Row],[Mes]],NitA[[#This Row],[Hora]],NitA[[#This Row],[Min]])</f>
        <v>303032</v>
      </c>
      <c r="AA157" s="4" t="str">
        <f>CONCATENATE(TEXT(NitA[[#This Row],[Hora]],"00"),":",TEXT(NitA[[#This Row],[Min]],"00"))</f>
        <v>00:32</v>
      </c>
      <c r="AB157" s="12" t="str">
        <f>IFERROR(VLOOKUP(NitA[[#This Row],[CONCATENA]],Dades[[#All],[Columna1]:[LAT]],3,FALSE),"")</f>
        <v/>
      </c>
      <c r="AC157" s="12" t="str">
        <f>IFERROR(10^(NitA[[#This Row],[LAT]]/10),"")</f>
        <v/>
      </c>
      <c r="AE157" s="1">
        <f>Resultats!C$22</f>
        <v>30</v>
      </c>
      <c r="AF157" s="1">
        <f>Resultats!E$22</f>
        <v>3</v>
      </c>
      <c r="AG157" s="1">
        <v>9</v>
      </c>
      <c r="AH157" s="1">
        <v>32</v>
      </c>
      <c r="AI157" s="1" t="str">
        <f>CONCATENATE(DiaB[[#This Row],[Dia]],DiaB[[#This Row],[Mes]],DiaB[[#This Row],[Hora]],DiaB[[#This Row],[Min]])</f>
        <v>303932</v>
      </c>
      <c r="AJ157" s="1" t="str">
        <f>CONCATENATE(TEXT(DiaB[[#This Row],[Hora]],"00"),":",TEXT(DiaB[[#This Row],[Min]],"00"))</f>
        <v>09:32</v>
      </c>
      <c r="AK157" s="1" t="str">
        <f>IFERROR(VLOOKUP(DiaB[[#This Row],[CONCATENA]],Dades[[#All],[Columna1]:[LAT]],3,FALSE),"")</f>
        <v/>
      </c>
      <c r="AL157" s="1" t="str">
        <f>IFERROR(10^(DiaB[[#This Row],[LAT]]/10),"")</f>
        <v/>
      </c>
      <c r="AW157" s="4">
        <f>Resultats!C$22</f>
        <v>30</v>
      </c>
      <c r="AX157" s="12">
        <f>Resultats!E$22</f>
        <v>3</v>
      </c>
      <c r="AY157" s="3">
        <v>0</v>
      </c>
      <c r="AZ157" s="4">
        <v>32</v>
      </c>
      <c r="BA157" s="4" t="str">
        <f>CONCATENATE(NitB[[#This Row],[Dia]],NitB[[#This Row],[Mes]],NitB[[#This Row],[Hora]],NitB[[#This Row],[Min]])</f>
        <v>303032</v>
      </c>
      <c r="BB157" s="4" t="str">
        <f>CONCATENATE(TEXT(NitB[[#This Row],[Hora]],"00"),":",TEXT(NitB[[#This Row],[Min]],"00"))</f>
        <v>00:32</v>
      </c>
      <c r="BC157" s="12" t="str">
        <f>IFERROR(VLOOKUP(NitB[[#This Row],[CONCATENA]],Dades[[#All],[Columna1]:[LAT]],3,FALSE),"")</f>
        <v/>
      </c>
      <c r="BD157" s="12" t="str">
        <f>IFERROR(10^(NitB[[#This Row],[LAT]]/10),"")</f>
        <v/>
      </c>
      <c r="BF157" s="1">
        <f>Resultats!C$37</f>
        <v>30</v>
      </c>
      <c r="BG157" s="1">
        <f>Resultats!E$37</f>
        <v>3</v>
      </c>
      <c r="BH157" s="1">
        <v>9</v>
      </c>
      <c r="BI157" s="1">
        <v>32</v>
      </c>
      <c r="BJ157" s="1" t="str">
        <f>CONCATENATE(DiaC[[#This Row],[Dia]],DiaC[[#This Row],[Mes]],DiaC[[#This Row],[Hora]],DiaC[[#This Row],[Min]])</f>
        <v>303932</v>
      </c>
      <c r="BK157" s="1" t="str">
        <f>CONCATENATE(TEXT(DiaC[[#This Row],[Hora]],"00"),":",TEXT(DiaC[[#This Row],[Min]],"00"))</f>
        <v>09:32</v>
      </c>
      <c r="BL157" s="1" t="str">
        <f>IFERROR(VLOOKUP(DiaC[[#This Row],[CONCATENA]],Dades[[#All],[Columna1]:[LAT]],3,FALSE),"")</f>
        <v/>
      </c>
      <c r="BM157" s="1" t="str">
        <f>IFERROR(10^(DiaC[[#This Row],[LAT]]/10),"")</f>
        <v/>
      </c>
      <c r="BX157" s="4">
        <f>Resultats!C$37</f>
        <v>30</v>
      </c>
      <c r="BY157" s="12">
        <f>Resultats!E$37</f>
        <v>3</v>
      </c>
      <c r="BZ157" s="3">
        <v>0</v>
      </c>
      <c r="CA157" s="4">
        <v>32</v>
      </c>
      <c r="CB157" s="4" t="str">
        <f>CONCATENATE(NitC[[#This Row],[Dia]],NitC[[#This Row],[Mes]],NitC[[#This Row],[Hora]],NitC[[#This Row],[Min]])</f>
        <v>303032</v>
      </c>
      <c r="CC157" s="4" t="str">
        <f>CONCATENATE(TEXT(NitC[[#This Row],[Hora]],"00"),":",TEXT(NitC[[#This Row],[Min]],"00"))</f>
        <v>00:32</v>
      </c>
      <c r="CD157" s="12" t="str">
        <f>IFERROR(VLOOKUP(NitC[[#This Row],[CONCATENA]],Dades[[#All],[Columna1]:[LAT]],3,FALSE),"")</f>
        <v/>
      </c>
      <c r="CE157" s="12" t="str">
        <f>IFERROR(10^(NitC[[#This Row],[LAT]]/10),"")</f>
        <v/>
      </c>
    </row>
    <row r="158" spans="4:83" x14ac:dyDescent="0.35">
      <c r="D158" s="1">
        <f>Resultats!C$7</f>
        <v>30</v>
      </c>
      <c r="E158" s="1">
        <f>Resultats!E$7</f>
        <v>3</v>
      </c>
      <c r="F158" s="1">
        <v>9</v>
      </c>
      <c r="G158" s="1">
        <v>33</v>
      </c>
      <c r="H158" s="1" t="str">
        <f>CONCATENATE(DiaA[[#This Row],[Dia]],DiaA[[#This Row],[Mes]],DiaA[[#This Row],[Hora]],DiaA[[#This Row],[Min]])</f>
        <v>303933</v>
      </c>
      <c r="I158" s="1" t="str">
        <f>CONCATENATE(TEXT(DiaA[[#This Row],[Hora]],"00"),":",TEXT(DiaA[[#This Row],[Min]],"00"))</f>
        <v>09:33</v>
      </c>
      <c r="J158" s="1" t="str">
        <f>IFERROR(VLOOKUP(DiaA[[#This Row],[CONCATENA]],Dades[[#All],[Columna1]:[LAT]],3,FALSE),"")</f>
        <v/>
      </c>
      <c r="K158" s="1" t="str">
        <f>IFERROR(10^(DiaA[[#This Row],[LAT]]/10),"")</f>
        <v/>
      </c>
      <c r="V158" s="4">
        <f>Resultats!C$7</f>
        <v>30</v>
      </c>
      <c r="W158" s="12">
        <f>Resultats!E$7</f>
        <v>3</v>
      </c>
      <c r="X158" s="3">
        <v>0</v>
      </c>
      <c r="Y158" s="4">
        <v>33</v>
      </c>
      <c r="Z158" s="4" t="str">
        <f>CONCATENATE(NitA[[#This Row],[Dia]],NitA[[#This Row],[Mes]],NitA[[#This Row],[Hora]],NitA[[#This Row],[Min]])</f>
        <v>303033</v>
      </c>
      <c r="AA158" s="4" t="str">
        <f>CONCATENATE(TEXT(NitA[[#This Row],[Hora]],"00"),":",TEXT(NitA[[#This Row],[Min]],"00"))</f>
        <v>00:33</v>
      </c>
      <c r="AB158" s="12" t="str">
        <f>IFERROR(VLOOKUP(NitA[[#This Row],[CONCATENA]],Dades[[#All],[Columna1]:[LAT]],3,FALSE),"")</f>
        <v/>
      </c>
      <c r="AC158" s="12" t="str">
        <f>IFERROR(10^(NitA[[#This Row],[LAT]]/10),"")</f>
        <v/>
      </c>
      <c r="AE158" s="1">
        <f>Resultats!C$22</f>
        <v>30</v>
      </c>
      <c r="AF158" s="1">
        <f>Resultats!E$22</f>
        <v>3</v>
      </c>
      <c r="AG158" s="1">
        <v>9</v>
      </c>
      <c r="AH158" s="1">
        <v>33</v>
      </c>
      <c r="AI158" s="1" t="str">
        <f>CONCATENATE(DiaB[[#This Row],[Dia]],DiaB[[#This Row],[Mes]],DiaB[[#This Row],[Hora]],DiaB[[#This Row],[Min]])</f>
        <v>303933</v>
      </c>
      <c r="AJ158" s="1" t="str">
        <f>CONCATENATE(TEXT(DiaB[[#This Row],[Hora]],"00"),":",TEXT(DiaB[[#This Row],[Min]],"00"))</f>
        <v>09:33</v>
      </c>
      <c r="AK158" s="1" t="str">
        <f>IFERROR(VLOOKUP(DiaB[[#This Row],[CONCATENA]],Dades[[#All],[Columna1]:[LAT]],3,FALSE),"")</f>
        <v/>
      </c>
      <c r="AL158" s="1" t="str">
        <f>IFERROR(10^(DiaB[[#This Row],[LAT]]/10),"")</f>
        <v/>
      </c>
      <c r="AW158" s="4">
        <f>Resultats!C$22</f>
        <v>30</v>
      </c>
      <c r="AX158" s="12">
        <f>Resultats!E$22</f>
        <v>3</v>
      </c>
      <c r="AY158" s="3">
        <v>0</v>
      </c>
      <c r="AZ158" s="4">
        <v>33</v>
      </c>
      <c r="BA158" s="4" t="str">
        <f>CONCATENATE(NitB[[#This Row],[Dia]],NitB[[#This Row],[Mes]],NitB[[#This Row],[Hora]],NitB[[#This Row],[Min]])</f>
        <v>303033</v>
      </c>
      <c r="BB158" s="4" t="str">
        <f>CONCATENATE(TEXT(NitB[[#This Row],[Hora]],"00"),":",TEXT(NitB[[#This Row],[Min]],"00"))</f>
        <v>00:33</v>
      </c>
      <c r="BC158" s="12" t="str">
        <f>IFERROR(VLOOKUP(NitB[[#This Row],[CONCATENA]],Dades[[#All],[Columna1]:[LAT]],3,FALSE),"")</f>
        <v/>
      </c>
      <c r="BD158" s="12" t="str">
        <f>IFERROR(10^(NitB[[#This Row],[LAT]]/10),"")</f>
        <v/>
      </c>
      <c r="BF158" s="1">
        <f>Resultats!C$37</f>
        <v>30</v>
      </c>
      <c r="BG158" s="1">
        <f>Resultats!E$37</f>
        <v>3</v>
      </c>
      <c r="BH158" s="1">
        <v>9</v>
      </c>
      <c r="BI158" s="1">
        <v>33</v>
      </c>
      <c r="BJ158" s="1" t="str">
        <f>CONCATENATE(DiaC[[#This Row],[Dia]],DiaC[[#This Row],[Mes]],DiaC[[#This Row],[Hora]],DiaC[[#This Row],[Min]])</f>
        <v>303933</v>
      </c>
      <c r="BK158" s="1" t="str">
        <f>CONCATENATE(TEXT(DiaC[[#This Row],[Hora]],"00"),":",TEXT(DiaC[[#This Row],[Min]],"00"))</f>
        <v>09:33</v>
      </c>
      <c r="BL158" s="1" t="str">
        <f>IFERROR(VLOOKUP(DiaC[[#This Row],[CONCATENA]],Dades[[#All],[Columna1]:[LAT]],3,FALSE),"")</f>
        <v/>
      </c>
      <c r="BM158" s="1" t="str">
        <f>IFERROR(10^(DiaC[[#This Row],[LAT]]/10),"")</f>
        <v/>
      </c>
      <c r="BX158" s="4">
        <f>Resultats!C$37</f>
        <v>30</v>
      </c>
      <c r="BY158" s="12">
        <f>Resultats!E$37</f>
        <v>3</v>
      </c>
      <c r="BZ158" s="3">
        <v>0</v>
      </c>
      <c r="CA158" s="4">
        <v>33</v>
      </c>
      <c r="CB158" s="4" t="str">
        <f>CONCATENATE(NitC[[#This Row],[Dia]],NitC[[#This Row],[Mes]],NitC[[#This Row],[Hora]],NitC[[#This Row],[Min]])</f>
        <v>303033</v>
      </c>
      <c r="CC158" s="4" t="str">
        <f>CONCATENATE(TEXT(NitC[[#This Row],[Hora]],"00"),":",TEXT(NitC[[#This Row],[Min]],"00"))</f>
        <v>00:33</v>
      </c>
      <c r="CD158" s="12" t="str">
        <f>IFERROR(VLOOKUP(NitC[[#This Row],[CONCATENA]],Dades[[#All],[Columna1]:[LAT]],3,FALSE),"")</f>
        <v/>
      </c>
      <c r="CE158" s="12" t="str">
        <f>IFERROR(10^(NitC[[#This Row],[LAT]]/10),"")</f>
        <v/>
      </c>
    </row>
    <row r="159" spans="4:83" x14ac:dyDescent="0.35">
      <c r="D159" s="1">
        <f>Resultats!C$7</f>
        <v>30</v>
      </c>
      <c r="E159" s="1">
        <f>Resultats!E$7</f>
        <v>3</v>
      </c>
      <c r="F159" s="1">
        <v>9</v>
      </c>
      <c r="G159" s="1">
        <v>34</v>
      </c>
      <c r="H159" s="1" t="str">
        <f>CONCATENATE(DiaA[[#This Row],[Dia]],DiaA[[#This Row],[Mes]],DiaA[[#This Row],[Hora]],DiaA[[#This Row],[Min]])</f>
        <v>303934</v>
      </c>
      <c r="I159" s="1" t="str">
        <f>CONCATENATE(TEXT(DiaA[[#This Row],[Hora]],"00"),":",TEXT(DiaA[[#This Row],[Min]],"00"))</f>
        <v>09:34</v>
      </c>
      <c r="J159" s="1" t="str">
        <f>IFERROR(VLOOKUP(DiaA[[#This Row],[CONCATENA]],Dades[[#All],[Columna1]:[LAT]],3,FALSE),"")</f>
        <v/>
      </c>
      <c r="K159" s="1" t="str">
        <f>IFERROR(10^(DiaA[[#This Row],[LAT]]/10),"")</f>
        <v/>
      </c>
      <c r="V159" s="4">
        <f>Resultats!C$7</f>
        <v>30</v>
      </c>
      <c r="W159" s="12">
        <f>Resultats!E$7</f>
        <v>3</v>
      </c>
      <c r="X159" s="3">
        <v>0</v>
      </c>
      <c r="Y159" s="4">
        <v>34</v>
      </c>
      <c r="Z159" s="4" t="str">
        <f>CONCATENATE(NitA[[#This Row],[Dia]],NitA[[#This Row],[Mes]],NitA[[#This Row],[Hora]],NitA[[#This Row],[Min]])</f>
        <v>303034</v>
      </c>
      <c r="AA159" s="4" t="str">
        <f>CONCATENATE(TEXT(NitA[[#This Row],[Hora]],"00"),":",TEXT(NitA[[#This Row],[Min]],"00"))</f>
        <v>00:34</v>
      </c>
      <c r="AB159" s="12" t="str">
        <f>IFERROR(VLOOKUP(NitA[[#This Row],[CONCATENA]],Dades[[#All],[Columna1]:[LAT]],3,FALSE),"")</f>
        <v/>
      </c>
      <c r="AC159" s="12" t="str">
        <f>IFERROR(10^(NitA[[#This Row],[LAT]]/10),"")</f>
        <v/>
      </c>
      <c r="AE159" s="1">
        <f>Resultats!C$22</f>
        <v>30</v>
      </c>
      <c r="AF159" s="1">
        <f>Resultats!E$22</f>
        <v>3</v>
      </c>
      <c r="AG159" s="1">
        <v>9</v>
      </c>
      <c r="AH159" s="1">
        <v>34</v>
      </c>
      <c r="AI159" s="1" t="str">
        <f>CONCATENATE(DiaB[[#This Row],[Dia]],DiaB[[#This Row],[Mes]],DiaB[[#This Row],[Hora]],DiaB[[#This Row],[Min]])</f>
        <v>303934</v>
      </c>
      <c r="AJ159" s="1" t="str">
        <f>CONCATENATE(TEXT(DiaB[[#This Row],[Hora]],"00"),":",TEXT(DiaB[[#This Row],[Min]],"00"))</f>
        <v>09:34</v>
      </c>
      <c r="AK159" s="1" t="str">
        <f>IFERROR(VLOOKUP(DiaB[[#This Row],[CONCATENA]],Dades[[#All],[Columna1]:[LAT]],3,FALSE),"")</f>
        <v/>
      </c>
      <c r="AL159" s="1" t="str">
        <f>IFERROR(10^(DiaB[[#This Row],[LAT]]/10),"")</f>
        <v/>
      </c>
      <c r="AW159" s="4">
        <f>Resultats!C$22</f>
        <v>30</v>
      </c>
      <c r="AX159" s="12">
        <f>Resultats!E$22</f>
        <v>3</v>
      </c>
      <c r="AY159" s="3">
        <v>0</v>
      </c>
      <c r="AZ159" s="4">
        <v>34</v>
      </c>
      <c r="BA159" s="4" t="str">
        <f>CONCATENATE(NitB[[#This Row],[Dia]],NitB[[#This Row],[Mes]],NitB[[#This Row],[Hora]],NitB[[#This Row],[Min]])</f>
        <v>303034</v>
      </c>
      <c r="BB159" s="4" t="str">
        <f>CONCATENATE(TEXT(NitB[[#This Row],[Hora]],"00"),":",TEXT(NitB[[#This Row],[Min]],"00"))</f>
        <v>00:34</v>
      </c>
      <c r="BC159" s="12" t="str">
        <f>IFERROR(VLOOKUP(NitB[[#This Row],[CONCATENA]],Dades[[#All],[Columna1]:[LAT]],3,FALSE),"")</f>
        <v/>
      </c>
      <c r="BD159" s="12" t="str">
        <f>IFERROR(10^(NitB[[#This Row],[LAT]]/10),"")</f>
        <v/>
      </c>
      <c r="BF159" s="1">
        <f>Resultats!C$37</f>
        <v>30</v>
      </c>
      <c r="BG159" s="1">
        <f>Resultats!E$37</f>
        <v>3</v>
      </c>
      <c r="BH159" s="1">
        <v>9</v>
      </c>
      <c r="BI159" s="1">
        <v>34</v>
      </c>
      <c r="BJ159" s="1" t="str">
        <f>CONCATENATE(DiaC[[#This Row],[Dia]],DiaC[[#This Row],[Mes]],DiaC[[#This Row],[Hora]],DiaC[[#This Row],[Min]])</f>
        <v>303934</v>
      </c>
      <c r="BK159" s="1" t="str">
        <f>CONCATENATE(TEXT(DiaC[[#This Row],[Hora]],"00"),":",TEXT(DiaC[[#This Row],[Min]],"00"))</f>
        <v>09:34</v>
      </c>
      <c r="BL159" s="1" t="str">
        <f>IFERROR(VLOOKUP(DiaC[[#This Row],[CONCATENA]],Dades[[#All],[Columna1]:[LAT]],3,FALSE),"")</f>
        <v/>
      </c>
      <c r="BM159" s="1" t="str">
        <f>IFERROR(10^(DiaC[[#This Row],[LAT]]/10),"")</f>
        <v/>
      </c>
      <c r="BX159" s="4">
        <f>Resultats!C$37</f>
        <v>30</v>
      </c>
      <c r="BY159" s="12">
        <f>Resultats!E$37</f>
        <v>3</v>
      </c>
      <c r="BZ159" s="3">
        <v>0</v>
      </c>
      <c r="CA159" s="4">
        <v>34</v>
      </c>
      <c r="CB159" s="4" t="str">
        <f>CONCATENATE(NitC[[#This Row],[Dia]],NitC[[#This Row],[Mes]],NitC[[#This Row],[Hora]],NitC[[#This Row],[Min]])</f>
        <v>303034</v>
      </c>
      <c r="CC159" s="4" t="str">
        <f>CONCATENATE(TEXT(NitC[[#This Row],[Hora]],"00"),":",TEXT(NitC[[#This Row],[Min]],"00"))</f>
        <v>00:34</v>
      </c>
      <c r="CD159" s="12" t="str">
        <f>IFERROR(VLOOKUP(NitC[[#This Row],[CONCATENA]],Dades[[#All],[Columna1]:[LAT]],3,FALSE),"")</f>
        <v/>
      </c>
      <c r="CE159" s="12" t="str">
        <f>IFERROR(10^(NitC[[#This Row],[LAT]]/10),"")</f>
        <v/>
      </c>
    </row>
    <row r="160" spans="4:83" x14ac:dyDescent="0.35">
      <c r="D160" s="1">
        <f>Resultats!C$7</f>
        <v>30</v>
      </c>
      <c r="E160" s="1">
        <f>Resultats!E$7</f>
        <v>3</v>
      </c>
      <c r="F160" s="1">
        <v>9</v>
      </c>
      <c r="G160" s="1">
        <v>35</v>
      </c>
      <c r="H160" s="1" t="str">
        <f>CONCATENATE(DiaA[[#This Row],[Dia]],DiaA[[#This Row],[Mes]],DiaA[[#This Row],[Hora]],DiaA[[#This Row],[Min]])</f>
        <v>303935</v>
      </c>
      <c r="I160" s="1" t="str">
        <f>CONCATENATE(TEXT(DiaA[[#This Row],[Hora]],"00"),":",TEXT(DiaA[[#This Row],[Min]],"00"))</f>
        <v>09:35</v>
      </c>
      <c r="J160" s="1" t="str">
        <f>IFERROR(VLOOKUP(DiaA[[#This Row],[CONCATENA]],Dades[[#All],[Columna1]:[LAT]],3,FALSE),"")</f>
        <v/>
      </c>
      <c r="K160" s="1" t="str">
        <f>IFERROR(10^(DiaA[[#This Row],[LAT]]/10),"")</f>
        <v/>
      </c>
      <c r="V160" s="4">
        <f>Resultats!C$7</f>
        <v>30</v>
      </c>
      <c r="W160" s="12">
        <f>Resultats!E$7</f>
        <v>3</v>
      </c>
      <c r="X160" s="3">
        <v>0</v>
      </c>
      <c r="Y160" s="4">
        <v>35</v>
      </c>
      <c r="Z160" s="4" t="str">
        <f>CONCATENATE(NitA[[#This Row],[Dia]],NitA[[#This Row],[Mes]],NitA[[#This Row],[Hora]],NitA[[#This Row],[Min]])</f>
        <v>303035</v>
      </c>
      <c r="AA160" s="4" t="str">
        <f>CONCATENATE(TEXT(NitA[[#This Row],[Hora]],"00"),":",TEXT(NitA[[#This Row],[Min]],"00"))</f>
        <v>00:35</v>
      </c>
      <c r="AB160" s="12" t="str">
        <f>IFERROR(VLOOKUP(NitA[[#This Row],[CONCATENA]],Dades[[#All],[Columna1]:[LAT]],3,FALSE),"")</f>
        <v/>
      </c>
      <c r="AC160" s="12" t="str">
        <f>IFERROR(10^(NitA[[#This Row],[LAT]]/10),"")</f>
        <v/>
      </c>
      <c r="AE160" s="1">
        <f>Resultats!C$22</f>
        <v>30</v>
      </c>
      <c r="AF160" s="1">
        <f>Resultats!E$22</f>
        <v>3</v>
      </c>
      <c r="AG160" s="1">
        <v>9</v>
      </c>
      <c r="AH160" s="1">
        <v>35</v>
      </c>
      <c r="AI160" s="1" t="str">
        <f>CONCATENATE(DiaB[[#This Row],[Dia]],DiaB[[#This Row],[Mes]],DiaB[[#This Row],[Hora]],DiaB[[#This Row],[Min]])</f>
        <v>303935</v>
      </c>
      <c r="AJ160" s="1" t="str">
        <f>CONCATENATE(TEXT(DiaB[[#This Row],[Hora]],"00"),":",TEXT(DiaB[[#This Row],[Min]],"00"))</f>
        <v>09:35</v>
      </c>
      <c r="AK160" s="1" t="str">
        <f>IFERROR(VLOOKUP(DiaB[[#This Row],[CONCATENA]],Dades[[#All],[Columna1]:[LAT]],3,FALSE),"")</f>
        <v/>
      </c>
      <c r="AL160" s="1" t="str">
        <f>IFERROR(10^(DiaB[[#This Row],[LAT]]/10),"")</f>
        <v/>
      </c>
      <c r="AW160" s="4">
        <f>Resultats!C$22</f>
        <v>30</v>
      </c>
      <c r="AX160" s="12">
        <f>Resultats!E$22</f>
        <v>3</v>
      </c>
      <c r="AY160" s="3">
        <v>0</v>
      </c>
      <c r="AZ160" s="4">
        <v>35</v>
      </c>
      <c r="BA160" s="4" t="str">
        <f>CONCATENATE(NitB[[#This Row],[Dia]],NitB[[#This Row],[Mes]],NitB[[#This Row],[Hora]],NitB[[#This Row],[Min]])</f>
        <v>303035</v>
      </c>
      <c r="BB160" s="4" t="str">
        <f>CONCATENATE(TEXT(NitB[[#This Row],[Hora]],"00"),":",TEXT(NitB[[#This Row],[Min]],"00"))</f>
        <v>00:35</v>
      </c>
      <c r="BC160" s="12" t="str">
        <f>IFERROR(VLOOKUP(NitB[[#This Row],[CONCATENA]],Dades[[#All],[Columna1]:[LAT]],3,FALSE),"")</f>
        <v/>
      </c>
      <c r="BD160" s="12" t="str">
        <f>IFERROR(10^(NitB[[#This Row],[LAT]]/10),"")</f>
        <v/>
      </c>
      <c r="BF160" s="1">
        <f>Resultats!C$37</f>
        <v>30</v>
      </c>
      <c r="BG160" s="1">
        <f>Resultats!E$37</f>
        <v>3</v>
      </c>
      <c r="BH160" s="1">
        <v>9</v>
      </c>
      <c r="BI160" s="1">
        <v>35</v>
      </c>
      <c r="BJ160" s="1" t="str">
        <f>CONCATENATE(DiaC[[#This Row],[Dia]],DiaC[[#This Row],[Mes]],DiaC[[#This Row],[Hora]],DiaC[[#This Row],[Min]])</f>
        <v>303935</v>
      </c>
      <c r="BK160" s="1" t="str">
        <f>CONCATENATE(TEXT(DiaC[[#This Row],[Hora]],"00"),":",TEXT(DiaC[[#This Row],[Min]],"00"))</f>
        <v>09:35</v>
      </c>
      <c r="BL160" s="1" t="str">
        <f>IFERROR(VLOOKUP(DiaC[[#This Row],[CONCATENA]],Dades[[#All],[Columna1]:[LAT]],3,FALSE),"")</f>
        <v/>
      </c>
      <c r="BM160" s="1" t="str">
        <f>IFERROR(10^(DiaC[[#This Row],[LAT]]/10),"")</f>
        <v/>
      </c>
      <c r="BX160" s="4">
        <f>Resultats!C$37</f>
        <v>30</v>
      </c>
      <c r="BY160" s="12">
        <f>Resultats!E$37</f>
        <v>3</v>
      </c>
      <c r="BZ160" s="3">
        <v>0</v>
      </c>
      <c r="CA160" s="4">
        <v>35</v>
      </c>
      <c r="CB160" s="4" t="str">
        <f>CONCATENATE(NitC[[#This Row],[Dia]],NitC[[#This Row],[Mes]],NitC[[#This Row],[Hora]],NitC[[#This Row],[Min]])</f>
        <v>303035</v>
      </c>
      <c r="CC160" s="4" t="str">
        <f>CONCATENATE(TEXT(NitC[[#This Row],[Hora]],"00"),":",TEXT(NitC[[#This Row],[Min]],"00"))</f>
        <v>00:35</v>
      </c>
      <c r="CD160" s="12" t="str">
        <f>IFERROR(VLOOKUP(NitC[[#This Row],[CONCATENA]],Dades[[#All],[Columna1]:[LAT]],3,FALSE),"")</f>
        <v/>
      </c>
      <c r="CE160" s="12" t="str">
        <f>IFERROR(10^(NitC[[#This Row],[LAT]]/10),"")</f>
        <v/>
      </c>
    </row>
    <row r="161" spans="4:83" x14ac:dyDescent="0.35">
      <c r="D161" s="1">
        <f>Resultats!C$7</f>
        <v>30</v>
      </c>
      <c r="E161" s="1">
        <f>Resultats!E$7</f>
        <v>3</v>
      </c>
      <c r="F161" s="1">
        <v>9</v>
      </c>
      <c r="G161" s="1">
        <v>36</v>
      </c>
      <c r="H161" s="1" t="str">
        <f>CONCATENATE(DiaA[[#This Row],[Dia]],DiaA[[#This Row],[Mes]],DiaA[[#This Row],[Hora]],DiaA[[#This Row],[Min]])</f>
        <v>303936</v>
      </c>
      <c r="I161" s="1" t="str">
        <f>CONCATENATE(TEXT(DiaA[[#This Row],[Hora]],"00"),":",TEXT(DiaA[[#This Row],[Min]],"00"))</f>
        <v>09:36</v>
      </c>
      <c r="J161" s="1" t="str">
        <f>IFERROR(VLOOKUP(DiaA[[#This Row],[CONCATENA]],Dades[[#All],[Columna1]:[LAT]],3,FALSE),"")</f>
        <v/>
      </c>
      <c r="K161" s="1" t="str">
        <f>IFERROR(10^(DiaA[[#This Row],[LAT]]/10),"")</f>
        <v/>
      </c>
      <c r="V161" s="4">
        <f>Resultats!C$7</f>
        <v>30</v>
      </c>
      <c r="W161" s="12">
        <f>Resultats!E$7</f>
        <v>3</v>
      </c>
      <c r="X161" s="3">
        <v>0</v>
      </c>
      <c r="Y161" s="4">
        <v>36</v>
      </c>
      <c r="Z161" s="4" t="str">
        <f>CONCATENATE(NitA[[#This Row],[Dia]],NitA[[#This Row],[Mes]],NitA[[#This Row],[Hora]],NitA[[#This Row],[Min]])</f>
        <v>303036</v>
      </c>
      <c r="AA161" s="4" t="str">
        <f>CONCATENATE(TEXT(NitA[[#This Row],[Hora]],"00"),":",TEXT(NitA[[#This Row],[Min]],"00"))</f>
        <v>00:36</v>
      </c>
      <c r="AB161" s="12" t="str">
        <f>IFERROR(VLOOKUP(NitA[[#This Row],[CONCATENA]],Dades[[#All],[Columna1]:[LAT]],3,FALSE),"")</f>
        <v/>
      </c>
      <c r="AC161" s="12" t="str">
        <f>IFERROR(10^(NitA[[#This Row],[LAT]]/10),"")</f>
        <v/>
      </c>
      <c r="AE161" s="1">
        <f>Resultats!C$22</f>
        <v>30</v>
      </c>
      <c r="AF161" s="1">
        <f>Resultats!E$22</f>
        <v>3</v>
      </c>
      <c r="AG161" s="1">
        <v>9</v>
      </c>
      <c r="AH161" s="1">
        <v>36</v>
      </c>
      <c r="AI161" s="1" t="str">
        <f>CONCATENATE(DiaB[[#This Row],[Dia]],DiaB[[#This Row],[Mes]],DiaB[[#This Row],[Hora]],DiaB[[#This Row],[Min]])</f>
        <v>303936</v>
      </c>
      <c r="AJ161" s="1" t="str">
        <f>CONCATENATE(TEXT(DiaB[[#This Row],[Hora]],"00"),":",TEXT(DiaB[[#This Row],[Min]],"00"))</f>
        <v>09:36</v>
      </c>
      <c r="AK161" s="1" t="str">
        <f>IFERROR(VLOOKUP(DiaB[[#This Row],[CONCATENA]],Dades[[#All],[Columna1]:[LAT]],3,FALSE),"")</f>
        <v/>
      </c>
      <c r="AL161" s="1" t="str">
        <f>IFERROR(10^(DiaB[[#This Row],[LAT]]/10),"")</f>
        <v/>
      </c>
      <c r="AW161" s="4">
        <f>Resultats!C$22</f>
        <v>30</v>
      </c>
      <c r="AX161" s="12">
        <f>Resultats!E$22</f>
        <v>3</v>
      </c>
      <c r="AY161" s="3">
        <v>0</v>
      </c>
      <c r="AZ161" s="4">
        <v>36</v>
      </c>
      <c r="BA161" s="4" t="str">
        <f>CONCATENATE(NitB[[#This Row],[Dia]],NitB[[#This Row],[Mes]],NitB[[#This Row],[Hora]],NitB[[#This Row],[Min]])</f>
        <v>303036</v>
      </c>
      <c r="BB161" s="4" t="str">
        <f>CONCATENATE(TEXT(NitB[[#This Row],[Hora]],"00"),":",TEXT(NitB[[#This Row],[Min]],"00"))</f>
        <v>00:36</v>
      </c>
      <c r="BC161" s="12" t="str">
        <f>IFERROR(VLOOKUP(NitB[[#This Row],[CONCATENA]],Dades[[#All],[Columna1]:[LAT]],3,FALSE),"")</f>
        <v/>
      </c>
      <c r="BD161" s="12" t="str">
        <f>IFERROR(10^(NitB[[#This Row],[LAT]]/10),"")</f>
        <v/>
      </c>
      <c r="BF161" s="1">
        <f>Resultats!C$37</f>
        <v>30</v>
      </c>
      <c r="BG161" s="1">
        <f>Resultats!E$37</f>
        <v>3</v>
      </c>
      <c r="BH161" s="1">
        <v>9</v>
      </c>
      <c r="BI161" s="1">
        <v>36</v>
      </c>
      <c r="BJ161" s="1" t="str">
        <f>CONCATENATE(DiaC[[#This Row],[Dia]],DiaC[[#This Row],[Mes]],DiaC[[#This Row],[Hora]],DiaC[[#This Row],[Min]])</f>
        <v>303936</v>
      </c>
      <c r="BK161" s="1" t="str">
        <f>CONCATENATE(TEXT(DiaC[[#This Row],[Hora]],"00"),":",TEXT(DiaC[[#This Row],[Min]],"00"))</f>
        <v>09:36</v>
      </c>
      <c r="BL161" s="1" t="str">
        <f>IFERROR(VLOOKUP(DiaC[[#This Row],[CONCATENA]],Dades[[#All],[Columna1]:[LAT]],3,FALSE),"")</f>
        <v/>
      </c>
      <c r="BM161" s="1" t="str">
        <f>IFERROR(10^(DiaC[[#This Row],[LAT]]/10),"")</f>
        <v/>
      </c>
      <c r="BX161" s="4">
        <f>Resultats!C$37</f>
        <v>30</v>
      </c>
      <c r="BY161" s="12">
        <f>Resultats!E$37</f>
        <v>3</v>
      </c>
      <c r="BZ161" s="3">
        <v>0</v>
      </c>
      <c r="CA161" s="4">
        <v>36</v>
      </c>
      <c r="CB161" s="4" t="str">
        <f>CONCATENATE(NitC[[#This Row],[Dia]],NitC[[#This Row],[Mes]],NitC[[#This Row],[Hora]],NitC[[#This Row],[Min]])</f>
        <v>303036</v>
      </c>
      <c r="CC161" s="4" t="str">
        <f>CONCATENATE(TEXT(NitC[[#This Row],[Hora]],"00"),":",TEXT(NitC[[#This Row],[Min]],"00"))</f>
        <v>00:36</v>
      </c>
      <c r="CD161" s="12" t="str">
        <f>IFERROR(VLOOKUP(NitC[[#This Row],[CONCATENA]],Dades[[#All],[Columna1]:[LAT]],3,FALSE),"")</f>
        <v/>
      </c>
      <c r="CE161" s="12" t="str">
        <f>IFERROR(10^(NitC[[#This Row],[LAT]]/10),"")</f>
        <v/>
      </c>
    </row>
    <row r="162" spans="4:83" x14ac:dyDescent="0.35">
      <c r="D162" s="1">
        <f>Resultats!C$7</f>
        <v>30</v>
      </c>
      <c r="E162" s="1">
        <f>Resultats!E$7</f>
        <v>3</v>
      </c>
      <c r="F162" s="1">
        <v>9</v>
      </c>
      <c r="G162" s="1">
        <v>37</v>
      </c>
      <c r="H162" s="1" t="str">
        <f>CONCATENATE(DiaA[[#This Row],[Dia]],DiaA[[#This Row],[Mes]],DiaA[[#This Row],[Hora]],DiaA[[#This Row],[Min]])</f>
        <v>303937</v>
      </c>
      <c r="I162" s="1" t="str">
        <f>CONCATENATE(TEXT(DiaA[[#This Row],[Hora]],"00"),":",TEXT(DiaA[[#This Row],[Min]],"00"))</f>
        <v>09:37</v>
      </c>
      <c r="J162" s="1" t="str">
        <f>IFERROR(VLOOKUP(DiaA[[#This Row],[CONCATENA]],Dades[[#All],[Columna1]:[LAT]],3,FALSE),"")</f>
        <v/>
      </c>
      <c r="K162" s="1" t="str">
        <f>IFERROR(10^(DiaA[[#This Row],[LAT]]/10),"")</f>
        <v/>
      </c>
      <c r="V162" s="4">
        <f>Resultats!C$7</f>
        <v>30</v>
      </c>
      <c r="W162" s="12">
        <f>Resultats!E$7</f>
        <v>3</v>
      </c>
      <c r="X162" s="3">
        <v>0</v>
      </c>
      <c r="Y162" s="4">
        <v>37</v>
      </c>
      <c r="Z162" s="4" t="str">
        <f>CONCATENATE(NitA[[#This Row],[Dia]],NitA[[#This Row],[Mes]],NitA[[#This Row],[Hora]],NitA[[#This Row],[Min]])</f>
        <v>303037</v>
      </c>
      <c r="AA162" s="4" t="str">
        <f>CONCATENATE(TEXT(NitA[[#This Row],[Hora]],"00"),":",TEXT(NitA[[#This Row],[Min]],"00"))</f>
        <v>00:37</v>
      </c>
      <c r="AB162" s="12" t="str">
        <f>IFERROR(VLOOKUP(NitA[[#This Row],[CONCATENA]],Dades[[#All],[Columna1]:[LAT]],3,FALSE),"")</f>
        <v/>
      </c>
      <c r="AC162" s="12" t="str">
        <f>IFERROR(10^(NitA[[#This Row],[LAT]]/10),"")</f>
        <v/>
      </c>
      <c r="AE162" s="1">
        <f>Resultats!C$22</f>
        <v>30</v>
      </c>
      <c r="AF162" s="1">
        <f>Resultats!E$22</f>
        <v>3</v>
      </c>
      <c r="AG162" s="1">
        <v>9</v>
      </c>
      <c r="AH162" s="1">
        <v>37</v>
      </c>
      <c r="AI162" s="1" t="str">
        <f>CONCATENATE(DiaB[[#This Row],[Dia]],DiaB[[#This Row],[Mes]],DiaB[[#This Row],[Hora]],DiaB[[#This Row],[Min]])</f>
        <v>303937</v>
      </c>
      <c r="AJ162" s="1" t="str">
        <f>CONCATENATE(TEXT(DiaB[[#This Row],[Hora]],"00"),":",TEXT(DiaB[[#This Row],[Min]],"00"))</f>
        <v>09:37</v>
      </c>
      <c r="AK162" s="1" t="str">
        <f>IFERROR(VLOOKUP(DiaB[[#This Row],[CONCATENA]],Dades[[#All],[Columna1]:[LAT]],3,FALSE),"")</f>
        <v/>
      </c>
      <c r="AL162" s="1" t="str">
        <f>IFERROR(10^(DiaB[[#This Row],[LAT]]/10),"")</f>
        <v/>
      </c>
      <c r="AW162" s="4">
        <f>Resultats!C$22</f>
        <v>30</v>
      </c>
      <c r="AX162" s="12">
        <f>Resultats!E$22</f>
        <v>3</v>
      </c>
      <c r="AY162" s="3">
        <v>0</v>
      </c>
      <c r="AZ162" s="4">
        <v>37</v>
      </c>
      <c r="BA162" s="4" t="str">
        <f>CONCATENATE(NitB[[#This Row],[Dia]],NitB[[#This Row],[Mes]],NitB[[#This Row],[Hora]],NitB[[#This Row],[Min]])</f>
        <v>303037</v>
      </c>
      <c r="BB162" s="4" t="str">
        <f>CONCATENATE(TEXT(NitB[[#This Row],[Hora]],"00"),":",TEXT(NitB[[#This Row],[Min]],"00"))</f>
        <v>00:37</v>
      </c>
      <c r="BC162" s="12" t="str">
        <f>IFERROR(VLOOKUP(NitB[[#This Row],[CONCATENA]],Dades[[#All],[Columna1]:[LAT]],3,FALSE),"")</f>
        <v/>
      </c>
      <c r="BD162" s="12" t="str">
        <f>IFERROR(10^(NitB[[#This Row],[LAT]]/10),"")</f>
        <v/>
      </c>
      <c r="BF162" s="1">
        <f>Resultats!C$37</f>
        <v>30</v>
      </c>
      <c r="BG162" s="1">
        <f>Resultats!E$37</f>
        <v>3</v>
      </c>
      <c r="BH162" s="1">
        <v>9</v>
      </c>
      <c r="BI162" s="1">
        <v>37</v>
      </c>
      <c r="BJ162" s="1" t="str">
        <f>CONCATENATE(DiaC[[#This Row],[Dia]],DiaC[[#This Row],[Mes]],DiaC[[#This Row],[Hora]],DiaC[[#This Row],[Min]])</f>
        <v>303937</v>
      </c>
      <c r="BK162" s="1" t="str">
        <f>CONCATENATE(TEXT(DiaC[[#This Row],[Hora]],"00"),":",TEXT(DiaC[[#This Row],[Min]],"00"))</f>
        <v>09:37</v>
      </c>
      <c r="BL162" s="1" t="str">
        <f>IFERROR(VLOOKUP(DiaC[[#This Row],[CONCATENA]],Dades[[#All],[Columna1]:[LAT]],3,FALSE),"")</f>
        <v/>
      </c>
      <c r="BM162" s="1" t="str">
        <f>IFERROR(10^(DiaC[[#This Row],[LAT]]/10),"")</f>
        <v/>
      </c>
      <c r="BX162" s="4">
        <f>Resultats!C$37</f>
        <v>30</v>
      </c>
      <c r="BY162" s="12">
        <f>Resultats!E$37</f>
        <v>3</v>
      </c>
      <c r="BZ162" s="3">
        <v>0</v>
      </c>
      <c r="CA162" s="4">
        <v>37</v>
      </c>
      <c r="CB162" s="4" t="str">
        <f>CONCATENATE(NitC[[#This Row],[Dia]],NitC[[#This Row],[Mes]],NitC[[#This Row],[Hora]],NitC[[#This Row],[Min]])</f>
        <v>303037</v>
      </c>
      <c r="CC162" s="4" t="str">
        <f>CONCATENATE(TEXT(NitC[[#This Row],[Hora]],"00"),":",TEXT(NitC[[#This Row],[Min]],"00"))</f>
        <v>00:37</v>
      </c>
      <c r="CD162" s="12" t="str">
        <f>IFERROR(VLOOKUP(NitC[[#This Row],[CONCATENA]],Dades[[#All],[Columna1]:[LAT]],3,FALSE),"")</f>
        <v/>
      </c>
      <c r="CE162" s="12" t="str">
        <f>IFERROR(10^(NitC[[#This Row],[LAT]]/10),"")</f>
        <v/>
      </c>
    </row>
    <row r="163" spans="4:83" x14ac:dyDescent="0.35">
      <c r="D163" s="1">
        <f>Resultats!C$7</f>
        <v>30</v>
      </c>
      <c r="E163" s="1">
        <f>Resultats!E$7</f>
        <v>3</v>
      </c>
      <c r="F163" s="1">
        <v>9</v>
      </c>
      <c r="G163" s="1">
        <v>38</v>
      </c>
      <c r="H163" s="1" t="str">
        <f>CONCATENATE(DiaA[[#This Row],[Dia]],DiaA[[#This Row],[Mes]],DiaA[[#This Row],[Hora]],DiaA[[#This Row],[Min]])</f>
        <v>303938</v>
      </c>
      <c r="I163" s="1" t="str">
        <f>CONCATENATE(TEXT(DiaA[[#This Row],[Hora]],"00"),":",TEXT(DiaA[[#This Row],[Min]],"00"))</f>
        <v>09:38</v>
      </c>
      <c r="J163" s="1" t="str">
        <f>IFERROR(VLOOKUP(DiaA[[#This Row],[CONCATENA]],Dades[[#All],[Columna1]:[LAT]],3,FALSE),"")</f>
        <v/>
      </c>
      <c r="K163" s="1" t="str">
        <f>IFERROR(10^(DiaA[[#This Row],[LAT]]/10),"")</f>
        <v/>
      </c>
      <c r="V163" s="4">
        <f>Resultats!C$7</f>
        <v>30</v>
      </c>
      <c r="W163" s="12">
        <f>Resultats!E$7</f>
        <v>3</v>
      </c>
      <c r="X163" s="3">
        <v>0</v>
      </c>
      <c r="Y163" s="4">
        <v>38</v>
      </c>
      <c r="Z163" s="4" t="str">
        <f>CONCATENATE(NitA[[#This Row],[Dia]],NitA[[#This Row],[Mes]],NitA[[#This Row],[Hora]],NitA[[#This Row],[Min]])</f>
        <v>303038</v>
      </c>
      <c r="AA163" s="4" t="str">
        <f>CONCATENATE(TEXT(NitA[[#This Row],[Hora]],"00"),":",TEXT(NitA[[#This Row],[Min]],"00"))</f>
        <v>00:38</v>
      </c>
      <c r="AB163" s="12" t="str">
        <f>IFERROR(VLOOKUP(NitA[[#This Row],[CONCATENA]],Dades[[#All],[Columna1]:[LAT]],3,FALSE),"")</f>
        <v/>
      </c>
      <c r="AC163" s="12" t="str">
        <f>IFERROR(10^(NitA[[#This Row],[LAT]]/10),"")</f>
        <v/>
      </c>
      <c r="AE163" s="1">
        <f>Resultats!C$22</f>
        <v>30</v>
      </c>
      <c r="AF163" s="1">
        <f>Resultats!E$22</f>
        <v>3</v>
      </c>
      <c r="AG163" s="1">
        <v>9</v>
      </c>
      <c r="AH163" s="1">
        <v>38</v>
      </c>
      <c r="AI163" s="1" t="str">
        <f>CONCATENATE(DiaB[[#This Row],[Dia]],DiaB[[#This Row],[Mes]],DiaB[[#This Row],[Hora]],DiaB[[#This Row],[Min]])</f>
        <v>303938</v>
      </c>
      <c r="AJ163" s="1" t="str">
        <f>CONCATENATE(TEXT(DiaB[[#This Row],[Hora]],"00"),":",TEXT(DiaB[[#This Row],[Min]],"00"))</f>
        <v>09:38</v>
      </c>
      <c r="AK163" s="1" t="str">
        <f>IFERROR(VLOOKUP(DiaB[[#This Row],[CONCATENA]],Dades[[#All],[Columna1]:[LAT]],3,FALSE),"")</f>
        <v/>
      </c>
      <c r="AL163" s="1" t="str">
        <f>IFERROR(10^(DiaB[[#This Row],[LAT]]/10),"")</f>
        <v/>
      </c>
      <c r="AW163" s="4">
        <f>Resultats!C$22</f>
        <v>30</v>
      </c>
      <c r="AX163" s="12">
        <f>Resultats!E$22</f>
        <v>3</v>
      </c>
      <c r="AY163" s="3">
        <v>0</v>
      </c>
      <c r="AZ163" s="4">
        <v>38</v>
      </c>
      <c r="BA163" s="4" t="str">
        <f>CONCATENATE(NitB[[#This Row],[Dia]],NitB[[#This Row],[Mes]],NitB[[#This Row],[Hora]],NitB[[#This Row],[Min]])</f>
        <v>303038</v>
      </c>
      <c r="BB163" s="4" t="str">
        <f>CONCATENATE(TEXT(NitB[[#This Row],[Hora]],"00"),":",TEXT(NitB[[#This Row],[Min]],"00"))</f>
        <v>00:38</v>
      </c>
      <c r="BC163" s="12" t="str">
        <f>IFERROR(VLOOKUP(NitB[[#This Row],[CONCATENA]],Dades[[#All],[Columna1]:[LAT]],3,FALSE),"")</f>
        <v/>
      </c>
      <c r="BD163" s="12" t="str">
        <f>IFERROR(10^(NitB[[#This Row],[LAT]]/10),"")</f>
        <v/>
      </c>
      <c r="BF163" s="1">
        <f>Resultats!C$37</f>
        <v>30</v>
      </c>
      <c r="BG163" s="1">
        <f>Resultats!E$37</f>
        <v>3</v>
      </c>
      <c r="BH163" s="1">
        <v>9</v>
      </c>
      <c r="BI163" s="1">
        <v>38</v>
      </c>
      <c r="BJ163" s="1" t="str">
        <f>CONCATENATE(DiaC[[#This Row],[Dia]],DiaC[[#This Row],[Mes]],DiaC[[#This Row],[Hora]],DiaC[[#This Row],[Min]])</f>
        <v>303938</v>
      </c>
      <c r="BK163" s="1" t="str">
        <f>CONCATENATE(TEXT(DiaC[[#This Row],[Hora]],"00"),":",TEXT(DiaC[[#This Row],[Min]],"00"))</f>
        <v>09:38</v>
      </c>
      <c r="BL163" s="1" t="str">
        <f>IFERROR(VLOOKUP(DiaC[[#This Row],[CONCATENA]],Dades[[#All],[Columna1]:[LAT]],3,FALSE),"")</f>
        <v/>
      </c>
      <c r="BM163" s="1" t="str">
        <f>IFERROR(10^(DiaC[[#This Row],[LAT]]/10),"")</f>
        <v/>
      </c>
      <c r="BX163" s="4">
        <f>Resultats!C$37</f>
        <v>30</v>
      </c>
      <c r="BY163" s="12">
        <f>Resultats!E$37</f>
        <v>3</v>
      </c>
      <c r="BZ163" s="3">
        <v>0</v>
      </c>
      <c r="CA163" s="4">
        <v>38</v>
      </c>
      <c r="CB163" s="4" t="str">
        <f>CONCATENATE(NitC[[#This Row],[Dia]],NitC[[#This Row],[Mes]],NitC[[#This Row],[Hora]],NitC[[#This Row],[Min]])</f>
        <v>303038</v>
      </c>
      <c r="CC163" s="4" t="str">
        <f>CONCATENATE(TEXT(NitC[[#This Row],[Hora]],"00"),":",TEXT(NitC[[#This Row],[Min]],"00"))</f>
        <v>00:38</v>
      </c>
      <c r="CD163" s="12" t="str">
        <f>IFERROR(VLOOKUP(NitC[[#This Row],[CONCATENA]],Dades[[#All],[Columna1]:[LAT]],3,FALSE),"")</f>
        <v/>
      </c>
      <c r="CE163" s="12" t="str">
        <f>IFERROR(10^(NitC[[#This Row],[LAT]]/10),"")</f>
        <v/>
      </c>
    </row>
    <row r="164" spans="4:83" x14ac:dyDescent="0.35">
      <c r="D164" s="1">
        <f>Resultats!C$7</f>
        <v>30</v>
      </c>
      <c r="E164" s="1">
        <f>Resultats!E$7</f>
        <v>3</v>
      </c>
      <c r="F164" s="1">
        <v>9</v>
      </c>
      <c r="G164" s="1">
        <v>39</v>
      </c>
      <c r="H164" s="1" t="str">
        <f>CONCATENATE(DiaA[[#This Row],[Dia]],DiaA[[#This Row],[Mes]],DiaA[[#This Row],[Hora]],DiaA[[#This Row],[Min]])</f>
        <v>303939</v>
      </c>
      <c r="I164" s="1" t="str">
        <f>CONCATENATE(TEXT(DiaA[[#This Row],[Hora]],"00"),":",TEXT(DiaA[[#This Row],[Min]],"00"))</f>
        <v>09:39</v>
      </c>
      <c r="J164" s="1" t="str">
        <f>IFERROR(VLOOKUP(DiaA[[#This Row],[CONCATENA]],Dades[[#All],[Columna1]:[LAT]],3,FALSE),"")</f>
        <v/>
      </c>
      <c r="K164" s="1" t="str">
        <f>IFERROR(10^(DiaA[[#This Row],[LAT]]/10),"")</f>
        <v/>
      </c>
      <c r="V164" s="4">
        <f>Resultats!C$7</f>
        <v>30</v>
      </c>
      <c r="W164" s="12">
        <f>Resultats!E$7</f>
        <v>3</v>
      </c>
      <c r="X164" s="3">
        <v>0</v>
      </c>
      <c r="Y164" s="4">
        <v>39</v>
      </c>
      <c r="Z164" s="4" t="str">
        <f>CONCATENATE(NitA[[#This Row],[Dia]],NitA[[#This Row],[Mes]],NitA[[#This Row],[Hora]],NitA[[#This Row],[Min]])</f>
        <v>303039</v>
      </c>
      <c r="AA164" s="4" t="str">
        <f>CONCATENATE(TEXT(NitA[[#This Row],[Hora]],"00"),":",TEXT(NitA[[#This Row],[Min]],"00"))</f>
        <v>00:39</v>
      </c>
      <c r="AB164" s="12" t="str">
        <f>IFERROR(VLOOKUP(NitA[[#This Row],[CONCATENA]],Dades[[#All],[Columna1]:[LAT]],3,FALSE),"")</f>
        <v/>
      </c>
      <c r="AC164" s="12" t="str">
        <f>IFERROR(10^(NitA[[#This Row],[LAT]]/10),"")</f>
        <v/>
      </c>
      <c r="AE164" s="1">
        <f>Resultats!C$22</f>
        <v>30</v>
      </c>
      <c r="AF164" s="1">
        <f>Resultats!E$22</f>
        <v>3</v>
      </c>
      <c r="AG164" s="1">
        <v>9</v>
      </c>
      <c r="AH164" s="1">
        <v>39</v>
      </c>
      <c r="AI164" s="1" t="str">
        <f>CONCATENATE(DiaB[[#This Row],[Dia]],DiaB[[#This Row],[Mes]],DiaB[[#This Row],[Hora]],DiaB[[#This Row],[Min]])</f>
        <v>303939</v>
      </c>
      <c r="AJ164" s="1" t="str">
        <f>CONCATENATE(TEXT(DiaB[[#This Row],[Hora]],"00"),":",TEXT(DiaB[[#This Row],[Min]],"00"))</f>
        <v>09:39</v>
      </c>
      <c r="AK164" s="1" t="str">
        <f>IFERROR(VLOOKUP(DiaB[[#This Row],[CONCATENA]],Dades[[#All],[Columna1]:[LAT]],3,FALSE),"")</f>
        <v/>
      </c>
      <c r="AL164" s="1" t="str">
        <f>IFERROR(10^(DiaB[[#This Row],[LAT]]/10),"")</f>
        <v/>
      </c>
      <c r="AW164" s="4">
        <f>Resultats!C$22</f>
        <v>30</v>
      </c>
      <c r="AX164" s="12">
        <f>Resultats!E$22</f>
        <v>3</v>
      </c>
      <c r="AY164" s="3">
        <v>0</v>
      </c>
      <c r="AZ164" s="4">
        <v>39</v>
      </c>
      <c r="BA164" s="4" t="str">
        <f>CONCATENATE(NitB[[#This Row],[Dia]],NitB[[#This Row],[Mes]],NitB[[#This Row],[Hora]],NitB[[#This Row],[Min]])</f>
        <v>303039</v>
      </c>
      <c r="BB164" s="4" t="str">
        <f>CONCATENATE(TEXT(NitB[[#This Row],[Hora]],"00"),":",TEXT(NitB[[#This Row],[Min]],"00"))</f>
        <v>00:39</v>
      </c>
      <c r="BC164" s="12" t="str">
        <f>IFERROR(VLOOKUP(NitB[[#This Row],[CONCATENA]],Dades[[#All],[Columna1]:[LAT]],3,FALSE),"")</f>
        <v/>
      </c>
      <c r="BD164" s="12" t="str">
        <f>IFERROR(10^(NitB[[#This Row],[LAT]]/10),"")</f>
        <v/>
      </c>
      <c r="BF164" s="1">
        <f>Resultats!C$37</f>
        <v>30</v>
      </c>
      <c r="BG164" s="1">
        <f>Resultats!E$37</f>
        <v>3</v>
      </c>
      <c r="BH164" s="1">
        <v>9</v>
      </c>
      <c r="BI164" s="1">
        <v>39</v>
      </c>
      <c r="BJ164" s="1" t="str">
        <f>CONCATENATE(DiaC[[#This Row],[Dia]],DiaC[[#This Row],[Mes]],DiaC[[#This Row],[Hora]],DiaC[[#This Row],[Min]])</f>
        <v>303939</v>
      </c>
      <c r="BK164" s="1" t="str">
        <f>CONCATENATE(TEXT(DiaC[[#This Row],[Hora]],"00"),":",TEXT(DiaC[[#This Row],[Min]],"00"))</f>
        <v>09:39</v>
      </c>
      <c r="BL164" s="1" t="str">
        <f>IFERROR(VLOOKUP(DiaC[[#This Row],[CONCATENA]],Dades[[#All],[Columna1]:[LAT]],3,FALSE),"")</f>
        <v/>
      </c>
      <c r="BM164" s="1" t="str">
        <f>IFERROR(10^(DiaC[[#This Row],[LAT]]/10),"")</f>
        <v/>
      </c>
      <c r="BX164" s="4">
        <f>Resultats!C$37</f>
        <v>30</v>
      </c>
      <c r="BY164" s="12">
        <f>Resultats!E$37</f>
        <v>3</v>
      </c>
      <c r="BZ164" s="3">
        <v>0</v>
      </c>
      <c r="CA164" s="4">
        <v>39</v>
      </c>
      <c r="CB164" s="4" t="str">
        <f>CONCATENATE(NitC[[#This Row],[Dia]],NitC[[#This Row],[Mes]],NitC[[#This Row],[Hora]],NitC[[#This Row],[Min]])</f>
        <v>303039</v>
      </c>
      <c r="CC164" s="4" t="str">
        <f>CONCATENATE(TEXT(NitC[[#This Row],[Hora]],"00"),":",TEXT(NitC[[#This Row],[Min]],"00"))</f>
        <v>00:39</v>
      </c>
      <c r="CD164" s="12" t="str">
        <f>IFERROR(VLOOKUP(NitC[[#This Row],[CONCATENA]],Dades[[#All],[Columna1]:[LAT]],3,FALSE),"")</f>
        <v/>
      </c>
      <c r="CE164" s="12" t="str">
        <f>IFERROR(10^(NitC[[#This Row],[LAT]]/10),"")</f>
        <v/>
      </c>
    </row>
    <row r="165" spans="4:83" x14ac:dyDescent="0.35">
      <c r="D165" s="1">
        <f>Resultats!C$7</f>
        <v>30</v>
      </c>
      <c r="E165" s="1">
        <f>Resultats!E$7</f>
        <v>3</v>
      </c>
      <c r="F165" s="1">
        <v>9</v>
      </c>
      <c r="G165" s="1">
        <v>40</v>
      </c>
      <c r="H165" s="1" t="str">
        <f>CONCATENATE(DiaA[[#This Row],[Dia]],DiaA[[#This Row],[Mes]],DiaA[[#This Row],[Hora]],DiaA[[#This Row],[Min]])</f>
        <v>303940</v>
      </c>
      <c r="I165" s="1" t="str">
        <f>CONCATENATE(TEXT(DiaA[[#This Row],[Hora]],"00"),":",TEXT(DiaA[[#This Row],[Min]],"00"))</f>
        <v>09:40</v>
      </c>
      <c r="J165" s="1" t="str">
        <f>IFERROR(VLOOKUP(DiaA[[#This Row],[CONCATENA]],Dades[[#All],[Columna1]:[LAT]],3,FALSE),"")</f>
        <v/>
      </c>
      <c r="K165" s="1" t="str">
        <f>IFERROR(10^(DiaA[[#This Row],[LAT]]/10),"")</f>
        <v/>
      </c>
      <c r="V165" s="4">
        <f>Resultats!C$7</f>
        <v>30</v>
      </c>
      <c r="W165" s="12">
        <f>Resultats!E$7</f>
        <v>3</v>
      </c>
      <c r="X165" s="3">
        <v>0</v>
      </c>
      <c r="Y165" s="4">
        <v>40</v>
      </c>
      <c r="Z165" s="4" t="str">
        <f>CONCATENATE(NitA[[#This Row],[Dia]],NitA[[#This Row],[Mes]],NitA[[#This Row],[Hora]],NitA[[#This Row],[Min]])</f>
        <v>303040</v>
      </c>
      <c r="AA165" s="4" t="str">
        <f>CONCATENATE(TEXT(NitA[[#This Row],[Hora]],"00"),":",TEXT(NitA[[#This Row],[Min]],"00"))</f>
        <v>00:40</v>
      </c>
      <c r="AB165" s="12" t="str">
        <f>IFERROR(VLOOKUP(NitA[[#This Row],[CONCATENA]],Dades[[#All],[Columna1]:[LAT]],3,FALSE),"")</f>
        <v/>
      </c>
      <c r="AC165" s="12" t="str">
        <f>IFERROR(10^(NitA[[#This Row],[LAT]]/10),"")</f>
        <v/>
      </c>
      <c r="AE165" s="1">
        <f>Resultats!C$22</f>
        <v>30</v>
      </c>
      <c r="AF165" s="1">
        <f>Resultats!E$22</f>
        <v>3</v>
      </c>
      <c r="AG165" s="1">
        <v>9</v>
      </c>
      <c r="AH165" s="1">
        <v>40</v>
      </c>
      <c r="AI165" s="1" t="str">
        <f>CONCATENATE(DiaB[[#This Row],[Dia]],DiaB[[#This Row],[Mes]],DiaB[[#This Row],[Hora]],DiaB[[#This Row],[Min]])</f>
        <v>303940</v>
      </c>
      <c r="AJ165" s="1" t="str">
        <f>CONCATENATE(TEXT(DiaB[[#This Row],[Hora]],"00"),":",TEXT(DiaB[[#This Row],[Min]],"00"))</f>
        <v>09:40</v>
      </c>
      <c r="AK165" s="1" t="str">
        <f>IFERROR(VLOOKUP(DiaB[[#This Row],[CONCATENA]],Dades[[#All],[Columna1]:[LAT]],3,FALSE),"")</f>
        <v/>
      </c>
      <c r="AL165" s="1" t="str">
        <f>IFERROR(10^(DiaB[[#This Row],[LAT]]/10),"")</f>
        <v/>
      </c>
      <c r="AW165" s="4">
        <f>Resultats!C$22</f>
        <v>30</v>
      </c>
      <c r="AX165" s="12">
        <f>Resultats!E$22</f>
        <v>3</v>
      </c>
      <c r="AY165" s="3">
        <v>0</v>
      </c>
      <c r="AZ165" s="4">
        <v>40</v>
      </c>
      <c r="BA165" s="4" t="str">
        <f>CONCATENATE(NitB[[#This Row],[Dia]],NitB[[#This Row],[Mes]],NitB[[#This Row],[Hora]],NitB[[#This Row],[Min]])</f>
        <v>303040</v>
      </c>
      <c r="BB165" s="4" t="str">
        <f>CONCATENATE(TEXT(NitB[[#This Row],[Hora]],"00"),":",TEXT(NitB[[#This Row],[Min]],"00"))</f>
        <v>00:40</v>
      </c>
      <c r="BC165" s="12" t="str">
        <f>IFERROR(VLOOKUP(NitB[[#This Row],[CONCATENA]],Dades[[#All],[Columna1]:[LAT]],3,FALSE),"")</f>
        <v/>
      </c>
      <c r="BD165" s="12" t="str">
        <f>IFERROR(10^(NitB[[#This Row],[LAT]]/10),"")</f>
        <v/>
      </c>
      <c r="BF165" s="1">
        <f>Resultats!C$37</f>
        <v>30</v>
      </c>
      <c r="BG165" s="1">
        <f>Resultats!E$37</f>
        <v>3</v>
      </c>
      <c r="BH165" s="1">
        <v>9</v>
      </c>
      <c r="BI165" s="1">
        <v>40</v>
      </c>
      <c r="BJ165" s="1" t="str">
        <f>CONCATENATE(DiaC[[#This Row],[Dia]],DiaC[[#This Row],[Mes]],DiaC[[#This Row],[Hora]],DiaC[[#This Row],[Min]])</f>
        <v>303940</v>
      </c>
      <c r="BK165" s="1" t="str">
        <f>CONCATENATE(TEXT(DiaC[[#This Row],[Hora]],"00"),":",TEXT(DiaC[[#This Row],[Min]],"00"))</f>
        <v>09:40</v>
      </c>
      <c r="BL165" s="1" t="str">
        <f>IFERROR(VLOOKUP(DiaC[[#This Row],[CONCATENA]],Dades[[#All],[Columna1]:[LAT]],3,FALSE),"")</f>
        <v/>
      </c>
      <c r="BM165" s="1" t="str">
        <f>IFERROR(10^(DiaC[[#This Row],[LAT]]/10),"")</f>
        <v/>
      </c>
      <c r="BX165" s="4">
        <f>Resultats!C$37</f>
        <v>30</v>
      </c>
      <c r="BY165" s="12">
        <f>Resultats!E$37</f>
        <v>3</v>
      </c>
      <c r="BZ165" s="3">
        <v>0</v>
      </c>
      <c r="CA165" s="4">
        <v>40</v>
      </c>
      <c r="CB165" s="4" t="str">
        <f>CONCATENATE(NitC[[#This Row],[Dia]],NitC[[#This Row],[Mes]],NitC[[#This Row],[Hora]],NitC[[#This Row],[Min]])</f>
        <v>303040</v>
      </c>
      <c r="CC165" s="4" t="str">
        <f>CONCATENATE(TEXT(NitC[[#This Row],[Hora]],"00"),":",TEXT(NitC[[#This Row],[Min]],"00"))</f>
        <v>00:40</v>
      </c>
      <c r="CD165" s="12" t="str">
        <f>IFERROR(VLOOKUP(NitC[[#This Row],[CONCATENA]],Dades[[#All],[Columna1]:[LAT]],3,FALSE),"")</f>
        <v/>
      </c>
      <c r="CE165" s="12" t="str">
        <f>IFERROR(10^(NitC[[#This Row],[LAT]]/10),"")</f>
        <v/>
      </c>
    </row>
    <row r="166" spans="4:83" x14ac:dyDescent="0.35">
      <c r="D166" s="1">
        <f>Resultats!C$7</f>
        <v>30</v>
      </c>
      <c r="E166" s="1">
        <f>Resultats!E$7</f>
        <v>3</v>
      </c>
      <c r="F166" s="1">
        <v>9</v>
      </c>
      <c r="G166" s="1">
        <v>41</v>
      </c>
      <c r="H166" s="1" t="str">
        <f>CONCATENATE(DiaA[[#This Row],[Dia]],DiaA[[#This Row],[Mes]],DiaA[[#This Row],[Hora]],DiaA[[#This Row],[Min]])</f>
        <v>303941</v>
      </c>
      <c r="I166" s="1" t="str">
        <f>CONCATENATE(TEXT(DiaA[[#This Row],[Hora]],"00"),":",TEXT(DiaA[[#This Row],[Min]],"00"))</f>
        <v>09:41</v>
      </c>
      <c r="J166" s="1" t="str">
        <f>IFERROR(VLOOKUP(DiaA[[#This Row],[CONCATENA]],Dades[[#All],[Columna1]:[LAT]],3,FALSE),"")</f>
        <v/>
      </c>
      <c r="K166" s="1" t="str">
        <f>IFERROR(10^(DiaA[[#This Row],[LAT]]/10),"")</f>
        <v/>
      </c>
      <c r="V166" s="4">
        <f>Resultats!C$7</f>
        <v>30</v>
      </c>
      <c r="W166" s="12">
        <f>Resultats!E$7</f>
        <v>3</v>
      </c>
      <c r="X166" s="3">
        <v>0</v>
      </c>
      <c r="Y166" s="4">
        <v>41</v>
      </c>
      <c r="Z166" s="4" t="str">
        <f>CONCATENATE(NitA[[#This Row],[Dia]],NitA[[#This Row],[Mes]],NitA[[#This Row],[Hora]],NitA[[#This Row],[Min]])</f>
        <v>303041</v>
      </c>
      <c r="AA166" s="4" t="str">
        <f>CONCATENATE(TEXT(NitA[[#This Row],[Hora]],"00"),":",TEXT(NitA[[#This Row],[Min]],"00"))</f>
        <v>00:41</v>
      </c>
      <c r="AB166" s="12" t="str">
        <f>IFERROR(VLOOKUP(NitA[[#This Row],[CONCATENA]],Dades[[#All],[Columna1]:[LAT]],3,FALSE),"")</f>
        <v/>
      </c>
      <c r="AC166" s="12" t="str">
        <f>IFERROR(10^(NitA[[#This Row],[LAT]]/10),"")</f>
        <v/>
      </c>
      <c r="AE166" s="1">
        <f>Resultats!C$22</f>
        <v>30</v>
      </c>
      <c r="AF166" s="1">
        <f>Resultats!E$22</f>
        <v>3</v>
      </c>
      <c r="AG166" s="1">
        <v>9</v>
      </c>
      <c r="AH166" s="1">
        <v>41</v>
      </c>
      <c r="AI166" s="1" t="str">
        <f>CONCATENATE(DiaB[[#This Row],[Dia]],DiaB[[#This Row],[Mes]],DiaB[[#This Row],[Hora]],DiaB[[#This Row],[Min]])</f>
        <v>303941</v>
      </c>
      <c r="AJ166" s="1" t="str">
        <f>CONCATENATE(TEXT(DiaB[[#This Row],[Hora]],"00"),":",TEXT(DiaB[[#This Row],[Min]],"00"))</f>
        <v>09:41</v>
      </c>
      <c r="AK166" s="1" t="str">
        <f>IFERROR(VLOOKUP(DiaB[[#This Row],[CONCATENA]],Dades[[#All],[Columna1]:[LAT]],3,FALSE),"")</f>
        <v/>
      </c>
      <c r="AL166" s="1" t="str">
        <f>IFERROR(10^(DiaB[[#This Row],[LAT]]/10),"")</f>
        <v/>
      </c>
      <c r="AW166" s="4">
        <f>Resultats!C$22</f>
        <v>30</v>
      </c>
      <c r="AX166" s="12">
        <f>Resultats!E$22</f>
        <v>3</v>
      </c>
      <c r="AY166" s="3">
        <v>0</v>
      </c>
      <c r="AZ166" s="4">
        <v>41</v>
      </c>
      <c r="BA166" s="4" t="str">
        <f>CONCATENATE(NitB[[#This Row],[Dia]],NitB[[#This Row],[Mes]],NitB[[#This Row],[Hora]],NitB[[#This Row],[Min]])</f>
        <v>303041</v>
      </c>
      <c r="BB166" s="4" t="str">
        <f>CONCATENATE(TEXT(NitB[[#This Row],[Hora]],"00"),":",TEXT(NitB[[#This Row],[Min]],"00"))</f>
        <v>00:41</v>
      </c>
      <c r="BC166" s="12" t="str">
        <f>IFERROR(VLOOKUP(NitB[[#This Row],[CONCATENA]],Dades[[#All],[Columna1]:[LAT]],3,FALSE),"")</f>
        <v/>
      </c>
      <c r="BD166" s="12" t="str">
        <f>IFERROR(10^(NitB[[#This Row],[LAT]]/10),"")</f>
        <v/>
      </c>
      <c r="BF166" s="1">
        <f>Resultats!C$37</f>
        <v>30</v>
      </c>
      <c r="BG166" s="1">
        <f>Resultats!E$37</f>
        <v>3</v>
      </c>
      <c r="BH166" s="1">
        <v>9</v>
      </c>
      <c r="BI166" s="1">
        <v>41</v>
      </c>
      <c r="BJ166" s="1" t="str">
        <f>CONCATENATE(DiaC[[#This Row],[Dia]],DiaC[[#This Row],[Mes]],DiaC[[#This Row],[Hora]],DiaC[[#This Row],[Min]])</f>
        <v>303941</v>
      </c>
      <c r="BK166" s="1" t="str">
        <f>CONCATENATE(TEXT(DiaC[[#This Row],[Hora]],"00"),":",TEXT(DiaC[[#This Row],[Min]],"00"))</f>
        <v>09:41</v>
      </c>
      <c r="BL166" s="1" t="str">
        <f>IFERROR(VLOOKUP(DiaC[[#This Row],[CONCATENA]],Dades[[#All],[Columna1]:[LAT]],3,FALSE),"")</f>
        <v/>
      </c>
      <c r="BM166" s="1" t="str">
        <f>IFERROR(10^(DiaC[[#This Row],[LAT]]/10),"")</f>
        <v/>
      </c>
      <c r="BX166" s="4">
        <f>Resultats!C$37</f>
        <v>30</v>
      </c>
      <c r="BY166" s="12">
        <f>Resultats!E$37</f>
        <v>3</v>
      </c>
      <c r="BZ166" s="3">
        <v>0</v>
      </c>
      <c r="CA166" s="4">
        <v>41</v>
      </c>
      <c r="CB166" s="4" t="str">
        <f>CONCATENATE(NitC[[#This Row],[Dia]],NitC[[#This Row],[Mes]],NitC[[#This Row],[Hora]],NitC[[#This Row],[Min]])</f>
        <v>303041</v>
      </c>
      <c r="CC166" s="4" t="str">
        <f>CONCATENATE(TEXT(NitC[[#This Row],[Hora]],"00"),":",TEXT(NitC[[#This Row],[Min]],"00"))</f>
        <v>00:41</v>
      </c>
      <c r="CD166" s="12" t="str">
        <f>IFERROR(VLOOKUP(NitC[[#This Row],[CONCATENA]],Dades[[#All],[Columna1]:[LAT]],3,FALSE),"")</f>
        <v/>
      </c>
      <c r="CE166" s="12" t="str">
        <f>IFERROR(10^(NitC[[#This Row],[LAT]]/10),"")</f>
        <v/>
      </c>
    </row>
    <row r="167" spans="4:83" x14ac:dyDescent="0.35">
      <c r="D167" s="1">
        <f>Resultats!C$7</f>
        <v>30</v>
      </c>
      <c r="E167" s="1">
        <f>Resultats!E$7</f>
        <v>3</v>
      </c>
      <c r="F167" s="1">
        <v>9</v>
      </c>
      <c r="G167" s="1">
        <v>42</v>
      </c>
      <c r="H167" s="1" t="str">
        <f>CONCATENATE(DiaA[[#This Row],[Dia]],DiaA[[#This Row],[Mes]],DiaA[[#This Row],[Hora]],DiaA[[#This Row],[Min]])</f>
        <v>303942</v>
      </c>
      <c r="I167" s="1" t="str">
        <f>CONCATENATE(TEXT(DiaA[[#This Row],[Hora]],"00"),":",TEXT(DiaA[[#This Row],[Min]],"00"))</f>
        <v>09:42</v>
      </c>
      <c r="J167" s="1" t="str">
        <f>IFERROR(VLOOKUP(DiaA[[#This Row],[CONCATENA]],Dades[[#All],[Columna1]:[LAT]],3,FALSE),"")</f>
        <v/>
      </c>
      <c r="K167" s="1" t="str">
        <f>IFERROR(10^(DiaA[[#This Row],[LAT]]/10),"")</f>
        <v/>
      </c>
      <c r="V167" s="4">
        <f>Resultats!C$7</f>
        <v>30</v>
      </c>
      <c r="W167" s="12">
        <f>Resultats!E$7</f>
        <v>3</v>
      </c>
      <c r="X167" s="3">
        <v>0</v>
      </c>
      <c r="Y167" s="4">
        <v>42</v>
      </c>
      <c r="Z167" s="4" t="str">
        <f>CONCATENATE(NitA[[#This Row],[Dia]],NitA[[#This Row],[Mes]],NitA[[#This Row],[Hora]],NitA[[#This Row],[Min]])</f>
        <v>303042</v>
      </c>
      <c r="AA167" s="4" t="str">
        <f>CONCATENATE(TEXT(NitA[[#This Row],[Hora]],"00"),":",TEXT(NitA[[#This Row],[Min]],"00"))</f>
        <v>00:42</v>
      </c>
      <c r="AB167" s="12" t="str">
        <f>IFERROR(VLOOKUP(NitA[[#This Row],[CONCATENA]],Dades[[#All],[Columna1]:[LAT]],3,FALSE),"")</f>
        <v/>
      </c>
      <c r="AC167" s="12" t="str">
        <f>IFERROR(10^(NitA[[#This Row],[LAT]]/10),"")</f>
        <v/>
      </c>
      <c r="AE167" s="1">
        <f>Resultats!C$22</f>
        <v>30</v>
      </c>
      <c r="AF167" s="1">
        <f>Resultats!E$22</f>
        <v>3</v>
      </c>
      <c r="AG167" s="1">
        <v>9</v>
      </c>
      <c r="AH167" s="1">
        <v>42</v>
      </c>
      <c r="AI167" s="1" t="str">
        <f>CONCATENATE(DiaB[[#This Row],[Dia]],DiaB[[#This Row],[Mes]],DiaB[[#This Row],[Hora]],DiaB[[#This Row],[Min]])</f>
        <v>303942</v>
      </c>
      <c r="AJ167" s="1" t="str">
        <f>CONCATENATE(TEXT(DiaB[[#This Row],[Hora]],"00"),":",TEXT(DiaB[[#This Row],[Min]],"00"))</f>
        <v>09:42</v>
      </c>
      <c r="AK167" s="1" t="str">
        <f>IFERROR(VLOOKUP(DiaB[[#This Row],[CONCATENA]],Dades[[#All],[Columna1]:[LAT]],3,FALSE),"")</f>
        <v/>
      </c>
      <c r="AL167" s="1" t="str">
        <f>IFERROR(10^(DiaB[[#This Row],[LAT]]/10),"")</f>
        <v/>
      </c>
      <c r="AW167" s="4">
        <f>Resultats!C$22</f>
        <v>30</v>
      </c>
      <c r="AX167" s="12">
        <f>Resultats!E$22</f>
        <v>3</v>
      </c>
      <c r="AY167" s="3">
        <v>0</v>
      </c>
      <c r="AZ167" s="4">
        <v>42</v>
      </c>
      <c r="BA167" s="4" t="str">
        <f>CONCATENATE(NitB[[#This Row],[Dia]],NitB[[#This Row],[Mes]],NitB[[#This Row],[Hora]],NitB[[#This Row],[Min]])</f>
        <v>303042</v>
      </c>
      <c r="BB167" s="4" t="str">
        <f>CONCATENATE(TEXT(NitB[[#This Row],[Hora]],"00"),":",TEXT(NitB[[#This Row],[Min]],"00"))</f>
        <v>00:42</v>
      </c>
      <c r="BC167" s="12" t="str">
        <f>IFERROR(VLOOKUP(NitB[[#This Row],[CONCATENA]],Dades[[#All],[Columna1]:[LAT]],3,FALSE),"")</f>
        <v/>
      </c>
      <c r="BD167" s="12" t="str">
        <f>IFERROR(10^(NitB[[#This Row],[LAT]]/10),"")</f>
        <v/>
      </c>
      <c r="BF167" s="1">
        <f>Resultats!C$37</f>
        <v>30</v>
      </c>
      <c r="BG167" s="1">
        <f>Resultats!E$37</f>
        <v>3</v>
      </c>
      <c r="BH167" s="1">
        <v>9</v>
      </c>
      <c r="BI167" s="1">
        <v>42</v>
      </c>
      <c r="BJ167" s="1" t="str">
        <f>CONCATENATE(DiaC[[#This Row],[Dia]],DiaC[[#This Row],[Mes]],DiaC[[#This Row],[Hora]],DiaC[[#This Row],[Min]])</f>
        <v>303942</v>
      </c>
      <c r="BK167" s="1" t="str">
        <f>CONCATENATE(TEXT(DiaC[[#This Row],[Hora]],"00"),":",TEXT(DiaC[[#This Row],[Min]],"00"))</f>
        <v>09:42</v>
      </c>
      <c r="BL167" s="1" t="str">
        <f>IFERROR(VLOOKUP(DiaC[[#This Row],[CONCATENA]],Dades[[#All],[Columna1]:[LAT]],3,FALSE),"")</f>
        <v/>
      </c>
      <c r="BM167" s="1" t="str">
        <f>IFERROR(10^(DiaC[[#This Row],[LAT]]/10),"")</f>
        <v/>
      </c>
      <c r="BX167" s="4">
        <f>Resultats!C$37</f>
        <v>30</v>
      </c>
      <c r="BY167" s="12">
        <f>Resultats!E$37</f>
        <v>3</v>
      </c>
      <c r="BZ167" s="3">
        <v>0</v>
      </c>
      <c r="CA167" s="4">
        <v>42</v>
      </c>
      <c r="CB167" s="4" t="str">
        <f>CONCATENATE(NitC[[#This Row],[Dia]],NitC[[#This Row],[Mes]],NitC[[#This Row],[Hora]],NitC[[#This Row],[Min]])</f>
        <v>303042</v>
      </c>
      <c r="CC167" s="4" t="str">
        <f>CONCATENATE(TEXT(NitC[[#This Row],[Hora]],"00"),":",TEXT(NitC[[#This Row],[Min]],"00"))</f>
        <v>00:42</v>
      </c>
      <c r="CD167" s="12" t="str">
        <f>IFERROR(VLOOKUP(NitC[[#This Row],[CONCATENA]],Dades[[#All],[Columna1]:[LAT]],3,FALSE),"")</f>
        <v/>
      </c>
      <c r="CE167" s="12" t="str">
        <f>IFERROR(10^(NitC[[#This Row],[LAT]]/10),"")</f>
        <v/>
      </c>
    </row>
    <row r="168" spans="4:83" x14ac:dyDescent="0.35">
      <c r="D168" s="1">
        <f>Resultats!C$7</f>
        <v>30</v>
      </c>
      <c r="E168" s="1">
        <f>Resultats!E$7</f>
        <v>3</v>
      </c>
      <c r="F168" s="1">
        <v>9</v>
      </c>
      <c r="G168" s="1">
        <v>43</v>
      </c>
      <c r="H168" s="1" t="str">
        <f>CONCATENATE(DiaA[[#This Row],[Dia]],DiaA[[#This Row],[Mes]],DiaA[[#This Row],[Hora]],DiaA[[#This Row],[Min]])</f>
        <v>303943</v>
      </c>
      <c r="I168" s="1" t="str">
        <f>CONCATENATE(TEXT(DiaA[[#This Row],[Hora]],"00"),":",TEXT(DiaA[[#This Row],[Min]],"00"))</f>
        <v>09:43</v>
      </c>
      <c r="J168" s="1" t="str">
        <f>IFERROR(VLOOKUP(DiaA[[#This Row],[CONCATENA]],Dades[[#All],[Columna1]:[LAT]],3,FALSE),"")</f>
        <v/>
      </c>
      <c r="K168" s="1" t="str">
        <f>IFERROR(10^(DiaA[[#This Row],[LAT]]/10),"")</f>
        <v/>
      </c>
      <c r="V168" s="4">
        <f>Resultats!C$7</f>
        <v>30</v>
      </c>
      <c r="W168" s="12">
        <f>Resultats!E$7</f>
        <v>3</v>
      </c>
      <c r="X168" s="3">
        <v>0</v>
      </c>
      <c r="Y168" s="4">
        <v>43</v>
      </c>
      <c r="Z168" s="4" t="str">
        <f>CONCATENATE(NitA[[#This Row],[Dia]],NitA[[#This Row],[Mes]],NitA[[#This Row],[Hora]],NitA[[#This Row],[Min]])</f>
        <v>303043</v>
      </c>
      <c r="AA168" s="4" t="str">
        <f>CONCATENATE(TEXT(NitA[[#This Row],[Hora]],"00"),":",TEXT(NitA[[#This Row],[Min]],"00"))</f>
        <v>00:43</v>
      </c>
      <c r="AB168" s="12" t="str">
        <f>IFERROR(VLOOKUP(NitA[[#This Row],[CONCATENA]],Dades[[#All],[Columna1]:[LAT]],3,FALSE),"")</f>
        <v/>
      </c>
      <c r="AC168" s="12" t="str">
        <f>IFERROR(10^(NitA[[#This Row],[LAT]]/10),"")</f>
        <v/>
      </c>
      <c r="AE168" s="1">
        <f>Resultats!C$22</f>
        <v>30</v>
      </c>
      <c r="AF168" s="1">
        <f>Resultats!E$22</f>
        <v>3</v>
      </c>
      <c r="AG168" s="1">
        <v>9</v>
      </c>
      <c r="AH168" s="1">
        <v>43</v>
      </c>
      <c r="AI168" s="1" t="str">
        <f>CONCATENATE(DiaB[[#This Row],[Dia]],DiaB[[#This Row],[Mes]],DiaB[[#This Row],[Hora]],DiaB[[#This Row],[Min]])</f>
        <v>303943</v>
      </c>
      <c r="AJ168" s="1" t="str">
        <f>CONCATENATE(TEXT(DiaB[[#This Row],[Hora]],"00"),":",TEXT(DiaB[[#This Row],[Min]],"00"))</f>
        <v>09:43</v>
      </c>
      <c r="AK168" s="1" t="str">
        <f>IFERROR(VLOOKUP(DiaB[[#This Row],[CONCATENA]],Dades[[#All],[Columna1]:[LAT]],3,FALSE),"")</f>
        <v/>
      </c>
      <c r="AL168" s="1" t="str">
        <f>IFERROR(10^(DiaB[[#This Row],[LAT]]/10),"")</f>
        <v/>
      </c>
      <c r="AW168" s="4">
        <f>Resultats!C$22</f>
        <v>30</v>
      </c>
      <c r="AX168" s="12">
        <f>Resultats!E$22</f>
        <v>3</v>
      </c>
      <c r="AY168" s="3">
        <v>0</v>
      </c>
      <c r="AZ168" s="4">
        <v>43</v>
      </c>
      <c r="BA168" s="4" t="str">
        <f>CONCATENATE(NitB[[#This Row],[Dia]],NitB[[#This Row],[Mes]],NitB[[#This Row],[Hora]],NitB[[#This Row],[Min]])</f>
        <v>303043</v>
      </c>
      <c r="BB168" s="4" t="str">
        <f>CONCATENATE(TEXT(NitB[[#This Row],[Hora]],"00"),":",TEXT(NitB[[#This Row],[Min]],"00"))</f>
        <v>00:43</v>
      </c>
      <c r="BC168" s="12" t="str">
        <f>IFERROR(VLOOKUP(NitB[[#This Row],[CONCATENA]],Dades[[#All],[Columna1]:[LAT]],3,FALSE),"")</f>
        <v/>
      </c>
      <c r="BD168" s="12" t="str">
        <f>IFERROR(10^(NitB[[#This Row],[LAT]]/10),"")</f>
        <v/>
      </c>
      <c r="BF168" s="1">
        <f>Resultats!C$37</f>
        <v>30</v>
      </c>
      <c r="BG168" s="1">
        <f>Resultats!E$37</f>
        <v>3</v>
      </c>
      <c r="BH168" s="1">
        <v>9</v>
      </c>
      <c r="BI168" s="1">
        <v>43</v>
      </c>
      <c r="BJ168" s="1" t="str">
        <f>CONCATENATE(DiaC[[#This Row],[Dia]],DiaC[[#This Row],[Mes]],DiaC[[#This Row],[Hora]],DiaC[[#This Row],[Min]])</f>
        <v>303943</v>
      </c>
      <c r="BK168" s="1" t="str">
        <f>CONCATENATE(TEXT(DiaC[[#This Row],[Hora]],"00"),":",TEXT(DiaC[[#This Row],[Min]],"00"))</f>
        <v>09:43</v>
      </c>
      <c r="BL168" s="1" t="str">
        <f>IFERROR(VLOOKUP(DiaC[[#This Row],[CONCATENA]],Dades[[#All],[Columna1]:[LAT]],3,FALSE),"")</f>
        <v/>
      </c>
      <c r="BM168" s="1" t="str">
        <f>IFERROR(10^(DiaC[[#This Row],[LAT]]/10),"")</f>
        <v/>
      </c>
      <c r="BX168" s="4">
        <f>Resultats!C$37</f>
        <v>30</v>
      </c>
      <c r="BY168" s="12">
        <f>Resultats!E$37</f>
        <v>3</v>
      </c>
      <c r="BZ168" s="3">
        <v>0</v>
      </c>
      <c r="CA168" s="4">
        <v>43</v>
      </c>
      <c r="CB168" s="4" t="str">
        <f>CONCATENATE(NitC[[#This Row],[Dia]],NitC[[#This Row],[Mes]],NitC[[#This Row],[Hora]],NitC[[#This Row],[Min]])</f>
        <v>303043</v>
      </c>
      <c r="CC168" s="4" t="str">
        <f>CONCATENATE(TEXT(NitC[[#This Row],[Hora]],"00"),":",TEXT(NitC[[#This Row],[Min]],"00"))</f>
        <v>00:43</v>
      </c>
      <c r="CD168" s="12" t="str">
        <f>IFERROR(VLOOKUP(NitC[[#This Row],[CONCATENA]],Dades[[#All],[Columna1]:[LAT]],3,FALSE),"")</f>
        <v/>
      </c>
      <c r="CE168" s="12" t="str">
        <f>IFERROR(10^(NitC[[#This Row],[LAT]]/10),"")</f>
        <v/>
      </c>
    </row>
    <row r="169" spans="4:83" x14ac:dyDescent="0.35">
      <c r="D169" s="1">
        <f>Resultats!C$7</f>
        <v>30</v>
      </c>
      <c r="E169" s="1">
        <f>Resultats!E$7</f>
        <v>3</v>
      </c>
      <c r="F169" s="1">
        <v>9</v>
      </c>
      <c r="G169" s="1">
        <v>44</v>
      </c>
      <c r="H169" s="1" t="str">
        <f>CONCATENATE(DiaA[[#This Row],[Dia]],DiaA[[#This Row],[Mes]],DiaA[[#This Row],[Hora]],DiaA[[#This Row],[Min]])</f>
        <v>303944</v>
      </c>
      <c r="I169" s="1" t="str">
        <f>CONCATENATE(TEXT(DiaA[[#This Row],[Hora]],"00"),":",TEXT(DiaA[[#This Row],[Min]],"00"))</f>
        <v>09:44</v>
      </c>
      <c r="J169" s="1" t="str">
        <f>IFERROR(VLOOKUP(DiaA[[#This Row],[CONCATENA]],Dades[[#All],[Columna1]:[LAT]],3,FALSE),"")</f>
        <v/>
      </c>
      <c r="K169" s="1" t="str">
        <f>IFERROR(10^(DiaA[[#This Row],[LAT]]/10),"")</f>
        <v/>
      </c>
      <c r="V169" s="4">
        <f>Resultats!C$7</f>
        <v>30</v>
      </c>
      <c r="W169" s="12">
        <f>Resultats!E$7</f>
        <v>3</v>
      </c>
      <c r="X169" s="3">
        <v>0</v>
      </c>
      <c r="Y169" s="4">
        <v>44</v>
      </c>
      <c r="Z169" s="4" t="str">
        <f>CONCATENATE(NitA[[#This Row],[Dia]],NitA[[#This Row],[Mes]],NitA[[#This Row],[Hora]],NitA[[#This Row],[Min]])</f>
        <v>303044</v>
      </c>
      <c r="AA169" s="4" t="str">
        <f>CONCATENATE(TEXT(NitA[[#This Row],[Hora]],"00"),":",TEXT(NitA[[#This Row],[Min]],"00"))</f>
        <v>00:44</v>
      </c>
      <c r="AB169" s="12" t="str">
        <f>IFERROR(VLOOKUP(NitA[[#This Row],[CONCATENA]],Dades[[#All],[Columna1]:[LAT]],3,FALSE),"")</f>
        <v/>
      </c>
      <c r="AC169" s="12" t="str">
        <f>IFERROR(10^(NitA[[#This Row],[LAT]]/10),"")</f>
        <v/>
      </c>
      <c r="AE169" s="1">
        <f>Resultats!C$22</f>
        <v>30</v>
      </c>
      <c r="AF169" s="1">
        <f>Resultats!E$22</f>
        <v>3</v>
      </c>
      <c r="AG169" s="1">
        <v>9</v>
      </c>
      <c r="AH169" s="1">
        <v>44</v>
      </c>
      <c r="AI169" s="1" t="str">
        <f>CONCATENATE(DiaB[[#This Row],[Dia]],DiaB[[#This Row],[Mes]],DiaB[[#This Row],[Hora]],DiaB[[#This Row],[Min]])</f>
        <v>303944</v>
      </c>
      <c r="AJ169" s="1" t="str">
        <f>CONCATENATE(TEXT(DiaB[[#This Row],[Hora]],"00"),":",TEXT(DiaB[[#This Row],[Min]],"00"))</f>
        <v>09:44</v>
      </c>
      <c r="AK169" s="1" t="str">
        <f>IFERROR(VLOOKUP(DiaB[[#This Row],[CONCATENA]],Dades[[#All],[Columna1]:[LAT]],3,FALSE),"")</f>
        <v/>
      </c>
      <c r="AL169" s="1" t="str">
        <f>IFERROR(10^(DiaB[[#This Row],[LAT]]/10),"")</f>
        <v/>
      </c>
      <c r="AW169" s="4">
        <f>Resultats!C$22</f>
        <v>30</v>
      </c>
      <c r="AX169" s="12">
        <f>Resultats!E$22</f>
        <v>3</v>
      </c>
      <c r="AY169" s="3">
        <v>0</v>
      </c>
      <c r="AZ169" s="4">
        <v>44</v>
      </c>
      <c r="BA169" s="4" t="str">
        <f>CONCATENATE(NitB[[#This Row],[Dia]],NitB[[#This Row],[Mes]],NitB[[#This Row],[Hora]],NitB[[#This Row],[Min]])</f>
        <v>303044</v>
      </c>
      <c r="BB169" s="4" t="str">
        <f>CONCATENATE(TEXT(NitB[[#This Row],[Hora]],"00"),":",TEXT(NitB[[#This Row],[Min]],"00"))</f>
        <v>00:44</v>
      </c>
      <c r="BC169" s="12" t="str">
        <f>IFERROR(VLOOKUP(NitB[[#This Row],[CONCATENA]],Dades[[#All],[Columna1]:[LAT]],3,FALSE),"")</f>
        <v/>
      </c>
      <c r="BD169" s="12" t="str">
        <f>IFERROR(10^(NitB[[#This Row],[LAT]]/10),"")</f>
        <v/>
      </c>
      <c r="BF169" s="1">
        <f>Resultats!C$37</f>
        <v>30</v>
      </c>
      <c r="BG169" s="1">
        <f>Resultats!E$37</f>
        <v>3</v>
      </c>
      <c r="BH169" s="1">
        <v>9</v>
      </c>
      <c r="BI169" s="1">
        <v>44</v>
      </c>
      <c r="BJ169" s="1" t="str">
        <f>CONCATENATE(DiaC[[#This Row],[Dia]],DiaC[[#This Row],[Mes]],DiaC[[#This Row],[Hora]],DiaC[[#This Row],[Min]])</f>
        <v>303944</v>
      </c>
      <c r="BK169" s="1" t="str">
        <f>CONCATENATE(TEXT(DiaC[[#This Row],[Hora]],"00"),":",TEXT(DiaC[[#This Row],[Min]],"00"))</f>
        <v>09:44</v>
      </c>
      <c r="BL169" s="1" t="str">
        <f>IFERROR(VLOOKUP(DiaC[[#This Row],[CONCATENA]],Dades[[#All],[Columna1]:[LAT]],3,FALSE),"")</f>
        <v/>
      </c>
      <c r="BM169" s="1" t="str">
        <f>IFERROR(10^(DiaC[[#This Row],[LAT]]/10),"")</f>
        <v/>
      </c>
      <c r="BX169" s="4">
        <f>Resultats!C$37</f>
        <v>30</v>
      </c>
      <c r="BY169" s="12">
        <f>Resultats!E$37</f>
        <v>3</v>
      </c>
      <c r="BZ169" s="3">
        <v>0</v>
      </c>
      <c r="CA169" s="4">
        <v>44</v>
      </c>
      <c r="CB169" s="4" t="str">
        <f>CONCATENATE(NitC[[#This Row],[Dia]],NitC[[#This Row],[Mes]],NitC[[#This Row],[Hora]],NitC[[#This Row],[Min]])</f>
        <v>303044</v>
      </c>
      <c r="CC169" s="4" t="str">
        <f>CONCATENATE(TEXT(NitC[[#This Row],[Hora]],"00"),":",TEXT(NitC[[#This Row],[Min]],"00"))</f>
        <v>00:44</v>
      </c>
      <c r="CD169" s="12" t="str">
        <f>IFERROR(VLOOKUP(NitC[[#This Row],[CONCATENA]],Dades[[#All],[Columna1]:[LAT]],3,FALSE),"")</f>
        <v/>
      </c>
      <c r="CE169" s="12" t="str">
        <f>IFERROR(10^(NitC[[#This Row],[LAT]]/10),"")</f>
        <v/>
      </c>
    </row>
    <row r="170" spans="4:83" x14ac:dyDescent="0.35">
      <c r="D170" s="1">
        <f>Resultats!C$7</f>
        <v>30</v>
      </c>
      <c r="E170" s="1">
        <f>Resultats!E$7</f>
        <v>3</v>
      </c>
      <c r="F170" s="1">
        <v>9</v>
      </c>
      <c r="G170" s="1">
        <v>45</v>
      </c>
      <c r="H170" s="1" t="str">
        <f>CONCATENATE(DiaA[[#This Row],[Dia]],DiaA[[#This Row],[Mes]],DiaA[[#This Row],[Hora]],DiaA[[#This Row],[Min]])</f>
        <v>303945</v>
      </c>
      <c r="I170" s="1" t="str">
        <f>CONCATENATE(TEXT(DiaA[[#This Row],[Hora]],"00"),":",TEXT(DiaA[[#This Row],[Min]],"00"))</f>
        <v>09:45</v>
      </c>
      <c r="J170" s="1" t="str">
        <f>IFERROR(VLOOKUP(DiaA[[#This Row],[CONCATENA]],Dades[[#All],[Columna1]:[LAT]],3,FALSE),"")</f>
        <v/>
      </c>
      <c r="K170" s="1" t="str">
        <f>IFERROR(10^(DiaA[[#This Row],[LAT]]/10),"")</f>
        <v/>
      </c>
      <c r="V170" s="4">
        <f>Resultats!C$7</f>
        <v>30</v>
      </c>
      <c r="W170" s="12">
        <f>Resultats!E$7</f>
        <v>3</v>
      </c>
      <c r="X170" s="3">
        <v>0</v>
      </c>
      <c r="Y170" s="4">
        <v>45</v>
      </c>
      <c r="Z170" s="4" t="str">
        <f>CONCATENATE(NitA[[#This Row],[Dia]],NitA[[#This Row],[Mes]],NitA[[#This Row],[Hora]],NitA[[#This Row],[Min]])</f>
        <v>303045</v>
      </c>
      <c r="AA170" s="4" t="str">
        <f>CONCATENATE(TEXT(NitA[[#This Row],[Hora]],"00"),":",TEXT(NitA[[#This Row],[Min]],"00"))</f>
        <v>00:45</v>
      </c>
      <c r="AB170" s="12" t="str">
        <f>IFERROR(VLOOKUP(NitA[[#This Row],[CONCATENA]],Dades[[#All],[Columna1]:[LAT]],3,FALSE),"")</f>
        <v/>
      </c>
      <c r="AC170" s="12" t="str">
        <f>IFERROR(10^(NitA[[#This Row],[LAT]]/10),"")</f>
        <v/>
      </c>
      <c r="AE170" s="1">
        <f>Resultats!C$22</f>
        <v>30</v>
      </c>
      <c r="AF170" s="1">
        <f>Resultats!E$22</f>
        <v>3</v>
      </c>
      <c r="AG170" s="1">
        <v>9</v>
      </c>
      <c r="AH170" s="1">
        <v>45</v>
      </c>
      <c r="AI170" s="1" t="str">
        <f>CONCATENATE(DiaB[[#This Row],[Dia]],DiaB[[#This Row],[Mes]],DiaB[[#This Row],[Hora]],DiaB[[#This Row],[Min]])</f>
        <v>303945</v>
      </c>
      <c r="AJ170" s="1" t="str">
        <f>CONCATENATE(TEXT(DiaB[[#This Row],[Hora]],"00"),":",TEXT(DiaB[[#This Row],[Min]],"00"))</f>
        <v>09:45</v>
      </c>
      <c r="AK170" s="1" t="str">
        <f>IFERROR(VLOOKUP(DiaB[[#This Row],[CONCATENA]],Dades[[#All],[Columna1]:[LAT]],3,FALSE),"")</f>
        <v/>
      </c>
      <c r="AL170" s="1" t="str">
        <f>IFERROR(10^(DiaB[[#This Row],[LAT]]/10),"")</f>
        <v/>
      </c>
      <c r="AW170" s="4">
        <f>Resultats!C$22</f>
        <v>30</v>
      </c>
      <c r="AX170" s="12">
        <f>Resultats!E$22</f>
        <v>3</v>
      </c>
      <c r="AY170" s="3">
        <v>0</v>
      </c>
      <c r="AZ170" s="4">
        <v>45</v>
      </c>
      <c r="BA170" s="4" t="str">
        <f>CONCATENATE(NitB[[#This Row],[Dia]],NitB[[#This Row],[Mes]],NitB[[#This Row],[Hora]],NitB[[#This Row],[Min]])</f>
        <v>303045</v>
      </c>
      <c r="BB170" s="4" t="str">
        <f>CONCATENATE(TEXT(NitB[[#This Row],[Hora]],"00"),":",TEXT(NitB[[#This Row],[Min]],"00"))</f>
        <v>00:45</v>
      </c>
      <c r="BC170" s="12" t="str">
        <f>IFERROR(VLOOKUP(NitB[[#This Row],[CONCATENA]],Dades[[#All],[Columna1]:[LAT]],3,FALSE),"")</f>
        <v/>
      </c>
      <c r="BD170" s="12" t="str">
        <f>IFERROR(10^(NitB[[#This Row],[LAT]]/10),"")</f>
        <v/>
      </c>
      <c r="BF170" s="1">
        <f>Resultats!C$37</f>
        <v>30</v>
      </c>
      <c r="BG170" s="1">
        <f>Resultats!E$37</f>
        <v>3</v>
      </c>
      <c r="BH170" s="1">
        <v>9</v>
      </c>
      <c r="BI170" s="1">
        <v>45</v>
      </c>
      <c r="BJ170" s="1" t="str">
        <f>CONCATENATE(DiaC[[#This Row],[Dia]],DiaC[[#This Row],[Mes]],DiaC[[#This Row],[Hora]],DiaC[[#This Row],[Min]])</f>
        <v>303945</v>
      </c>
      <c r="BK170" s="1" t="str">
        <f>CONCATENATE(TEXT(DiaC[[#This Row],[Hora]],"00"),":",TEXT(DiaC[[#This Row],[Min]],"00"))</f>
        <v>09:45</v>
      </c>
      <c r="BL170" s="1" t="str">
        <f>IFERROR(VLOOKUP(DiaC[[#This Row],[CONCATENA]],Dades[[#All],[Columna1]:[LAT]],3,FALSE),"")</f>
        <v/>
      </c>
      <c r="BM170" s="1" t="str">
        <f>IFERROR(10^(DiaC[[#This Row],[LAT]]/10),"")</f>
        <v/>
      </c>
      <c r="BX170" s="4">
        <f>Resultats!C$37</f>
        <v>30</v>
      </c>
      <c r="BY170" s="12">
        <f>Resultats!E$37</f>
        <v>3</v>
      </c>
      <c r="BZ170" s="3">
        <v>0</v>
      </c>
      <c r="CA170" s="4">
        <v>45</v>
      </c>
      <c r="CB170" s="4" t="str">
        <f>CONCATENATE(NitC[[#This Row],[Dia]],NitC[[#This Row],[Mes]],NitC[[#This Row],[Hora]],NitC[[#This Row],[Min]])</f>
        <v>303045</v>
      </c>
      <c r="CC170" s="4" t="str">
        <f>CONCATENATE(TEXT(NitC[[#This Row],[Hora]],"00"),":",TEXT(NitC[[#This Row],[Min]],"00"))</f>
        <v>00:45</v>
      </c>
      <c r="CD170" s="12" t="str">
        <f>IFERROR(VLOOKUP(NitC[[#This Row],[CONCATENA]],Dades[[#All],[Columna1]:[LAT]],3,FALSE),"")</f>
        <v/>
      </c>
      <c r="CE170" s="12" t="str">
        <f>IFERROR(10^(NitC[[#This Row],[LAT]]/10),"")</f>
        <v/>
      </c>
    </row>
    <row r="171" spans="4:83" x14ac:dyDescent="0.35">
      <c r="D171" s="1">
        <f>Resultats!C$7</f>
        <v>30</v>
      </c>
      <c r="E171" s="1">
        <f>Resultats!E$7</f>
        <v>3</v>
      </c>
      <c r="F171" s="1">
        <v>9</v>
      </c>
      <c r="G171" s="1">
        <v>46</v>
      </c>
      <c r="H171" s="1" t="str">
        <f>CONCATENATE(DiaA[[#This Row],[Dia]],DiaA[[#This Row],[Mes]],DiaA[[#This Row],[Hora]],DiaA[[#This Row],[Min]])</f>
        <v>303946</v>
      </c>
      <c r="I171" s="1" t="str">
        <f>CONCATENATE(TEXT(DiaA[[#This Row],[Hora]],"00"),":",TEXT(DiaA[[#This Row],[Min]],"00"))</f>
        <v>09:46</v>
      </c>
      <c r="J171" s="1" t="str">
        <f>IFERROR(VLOOKUP(DiaA[[#This Row],[CONCATENA]],Dades[[#All],[Columna1]:[LAT]],3,FALSE),"")</f>
        <v/>
      </c>
      <c r="K171" s="1" t="str">
        <f>IFERROR(10^(DiaA[[#This Row],[LAT]]/10),"")</f>
        <v/>
      </c>
      <c r="V171" s="4">
        <f>Resultats!C$7</f>
        <v>30</v>
      </c>
      <c r="W171" s="12">
        <f>Resultats!E$7</f>
        <v>3</v>
      </c>
      <c r="X171" s="3">
        <v>0</v>
      </c>
      <c r="Y171" s="4">
        <v>46</v>
      </c>
      <c r="Z171" s="4" t="str">
        <f>CONCATENATE(NitA[[#This Row],[Dia]],NitA[[#This Row],[Mes]],NitA[[#This Row],[Hora]],NitA[[#This Row],[Min]])</f>
        <v>303046</v>
      </c>
      <c r="AA171" s="4" t="str">
        <f>CONCATENATE(TEXT(NitA[[#This Row],[Hora]],"00"),":",TEXT(NitA[[#This Row],[Min]],"00"))</f>
        <v>00:46</v>
      </c>
      <c r="AB171" s="12" t="str">
        <f>IFERROR(VLOOKUP(NitA[[#This Row],[CONCATENA]],Dades[[#All],[Columna1]:[LAT]],3,FALSE),"")</f>
        <v/>
      </c>
      <c r="AC171" s="12" t="str">
        <f>IFERROR(10^(NitA[[#This Row],[LAT]]/10),"")</f>
        <v/>
      </c>
      <c r="AE171" s="1">
        <f>Resultats!C$22</f>
        <v>30</v>
      </c>
      <c r="AF171" s="1">
        <f>Resultats!E$22</f>
        <v>3</v>
      </c>
      <c r="AG171" s="1">
        <v>9</v>
      </c>
      <c r="AH171" s="1">
        <v>46</v>
      </c>
      <c r="AI171" s="1" t="str">
        <f>CONCATENATE(DiaB[[#This Row],[Dia]],DiaB[[#This Row],[Mes]],DiaB[[#This Row],[Hora]],DiaB[[#This Row],[Min]])</f>
        <v>303946</v>
      </c>
      <c r="AJ171" s="1" t="str">
        <f>CONCATENATE(TEXT(DiaB[[#This Row],[Hora]],"00"),":",TEXT(DiaB[[#This Row],[Min]],"00"))</f>
        <v>09:46</v>
      </c>
      <c r="AK171" s="1" t="str">
        <f>IFERROR(VLOOKUP(DiaB[[#This Row],[CONCATENA]],Dades[[#All],[Columna1]:[LAT]],3,FALSE),"")</f>
        <v/>
      </c>
      <c r="AL171" s="1" t="str">
        <f>IFERROR(10^(DiaB[[#This Row],[LAT]]/10),"")</f>
        <v/>
      </c>
      <c r="AW171" s="4">
        <f>Resultats!C$22</f>
        <v>30</v>
      </c>
      <c r="AX171" s="12">
        <f>Resultats!E$22</f>
        <v>3</v>
      </c>
      <c r="AY171" s="3">
        <v>0</v>
      </c>
      <c r="AZ171" s="4">
        <v>46</v>
      </c>
      <c r="BA171" s="4" t="str">
        <f>CONCATENATE(NitB[[#This Row],[Dia]],NitB[[#This Row],[Mes]],NitB[[#This Row],[Hora]],NitB[[#This Row],[Min]])</f>
        <v>303046</v>
      </c>
      <c r="BB171" s="4" t="str">
        <f>CONCATENATE(TEXT(NitB[[#This Row],[Hora]],"00"),":",TEXT(NitB[[#This Row],[Min]],"00"))</f>
        <v>00:46</v>
      </c>
      <c r="BC171" s="12" t="str">
        <f>IFERROR(VLOOKUP(NitB[[#This Row],[CONCATENA]],Dades[[#All],[Columna1]:[LAT]],3,FALSE),"")</f>
        <v/>
      </c>
      <c r="BD171" s="12" t="str">
        <f>IFERROR(10^(NitB[[#This Row],[LAT]]/10),"")</f>
        <v/>
      </c>
      <c r="BF171" s="1">
        <f>Resultats!C$37</f>
        <v>30</v>
      </c>
      <c r="BG171" s="1">
        <f>Resultats!E$37</f>
        <v>3</v>
      </c>
      <c r="BH171" s="1">
        <v>9</v>
      </c>
      <c r="BI171" s="1">
        <v>46</v>
      </c>
      <c r="BJ171" s="1" t="str">
        <f>CONCATENATE(DiaC[[#This Row],[Dia]],DiaC[[#This Row],[Mes]],DiaC[[#This Row],[Hora]],DiaC[[#This Row],[Min]])</f>
        <v>303946</v>
      </c>
      <c r="BK171" s="1" t="str">
        <f>CONCATENATE(TEXT(DiaC[[#This Row],[Hora]],"00"),":",TEXT(DiaC[[#This Row],[Min]],"00"))</f>
        <v>09:46</v>
      </c>
      <c r="BL171" s="1" t="str">
        <f>IFERROR(VLOOKUP(DiaC[[#This Row],[CONCATENA]],Dades[[#All],[Columna1]:[LAT]],3,FALSE),"")</f>
        <v/>
      </c>
      <c r="BM171" s="1" t="str">
        <f>IFERROR(10^(DiaC[[#This Row],[LAT]]/10),"")</f>
        <v/>
      </c>
      <c r="BX171" s="4">
        <f>Resultats!C$37</f>
        <v>30</v>
      </c>
      <c r="BY171" s="12">
        <f>Resultats!E$37</f>
        <v>3</v>
      </c>
      <c r="BZ171" s="3">
        <v>0</v>
      </c>
      <c r="CA171" s="4">
        <v>46</v>
      </c>
      <c r="CB171" s="4" t="str">
        <f>CONCATENATE(NitC[[#This Row],[Dia]],NitC[[#This Row],[Mes]],NitC[[#This Row],[Hora]],NitC[[#This Row],[Min]])</f>
        <v>303046</v>
      </c>
      <c r="CC171" s="4" t="str">
        <f>CONCATENATE(TEXT(NitC[[#This Row],[Hora]],"00"),":",TEXT(NitC[[#This Row],[Min]],"00"))</f>
        <v>00:46</v>
      </c>
      <c r="CD171" s="12" t="str">
        <f>IFERROR(VLOOKUP(NitC[[#This Row],[CONCATENA]],Dades[[#All],[Columna1]:[LAT]],3,FALSE),"")</f>
        <v/>
      </c>
      <c r="CE171" s="12" t="str">
        <f>IFERROR(10^(NitC[[#This Row],[LAT]]/10),"")</f>
        <v/>
      </c>
    </row>
    <row r="172" spans="4:83" x14ac:dyDescent="0.35">
      <c r="D172" s="1">
        <f>Resultats!C$7</f>
        <v>30</v>
      </c>
      <c r="E172" s="1">
        <f>Resultats!E$7</f>
        <v>3</v>
      </c>
      <c r="F172" s="1">
        <v>9</v>
      </c>
      <c r="G172" s="1">
        <v>47</v>
      </c>
      <c r="H172" s="1" t="str">
        <f>CONCATENATE(DiaA[[#This Row],[Dia]],DiaA[[#This Row],[Mes]],DiaA[[#This Row],[Hora]],DiaA[[#This Row],[Min]])</f>
        <v>303947</v>
      </c>
      <c r="I172" s="1" t="str">
        <f>CONCATENATE(TEXT(DiaA[[#This Row],[Hora]],"00"),":",TEXT(DiaA[[#This Row],[Min]],"00"))</f>
        <v>09:47</v>
      </c>
      <c r="J172" s="1" t="str">
        <f>IFERROR(VLOOKUP(DiaA[[#This Row],[CONCATENA]],Dades[[#All],[Columna1]:[LAT]],3,FALSE),"")</f>
        <v/>
      </c>
      <c r="K172" s="1" t="str">
        <f>IFERROR(10^(DiaA[[#This Row],[LAT]]/10),"")</f>
        <v/>
      </c>
      <c r="V172" s="4">
        <f>Resultats!C$7</f>
        <v>30</v>
      </c>
      <c r="W172" s="12">
        <f>Resultats!E$7</f>
        <v>3</v>
      </c>
      <c r="X172" s="3">
        <v>0</v>
      </c>
      <c r="Y172" s="4">
        <v>47</v>
      </c>
      <c r="Z172" s="4" t="str">
        <f>CONCATENATE(NitA[[#This Row],[Dia]],NitA[[#This Row],[Mes]],NitA[[#This Row],[Hora]],NitA[[#This Row],[Min]])</f>
        <v>303047</v>
      </c>
      <c r="AA172" s="4" t="str">
        <f>CONCATENATE(TEXT(NitA[[#This Row],[Hora]],"00"),":",TEXT(NitA[[#This Row],[Min]],"00"))</f>
        <v>00:47</v>
      </c>
      <c r="AB172" s="12" t="str">
        <f>IFERROR(VLOOKUP(NitA[[#This Row],[CONCATENA]],Dades[[#All],[Columna1]:[LAT]],3,FALSE),"")</f>
        <v/>
      </c>
      <c r="AC172" s="12" t="str">
        <f>IFERROR(10^(NitA[[#This Row],[LAT]]/10),"")</f>
        <v/>
      </c>
      <c r="AE172" s="1">
        <f>Resultats!C$22</f>
        <v>30</v>
      </c>
      <c r="AF172" s="1">
        <f>Resultats!E$22</f>
        <v>3</v>
      </c>
      <c r="AG172" s="1">
        <v>9</v>
      </c>
      <c r="AH172" s="1">
        <v>47</v>
      </c>
      <c r="AI172" s="1" t="str">
        <f>CONCATENATE(DiaB[[#This Row],[Dia]],DiaB[[#This Row],[Mes]],DiaB[[#This Row],[Hora]],DiaB[[#This Row],[Min]])</f>
        <v>303947</v>
      </c>
      <c r="AJ172" s="1" t="str">
        <f>CONCATENATE(TEXT(DiaB[[#This Row],[Hora]],"00"),":",TEXT(DiaB[[#This Row],[Min]],"00"))</f>
        <v>09:47</v>
      </c>
      <c r="AK172" s="1" t="str">
        <f>IFERROR(VLOOKUP(DiaB[[#This Row],[CONCATENA]],Dades[[#All],[Columna1]:[LAT]],3,FALSE),"")</f>
        <v/>
      </c>
      <c r="AL172" s="1" t="str">
        <f>IFERROR(10^(DiaB[[#This Row],[LAT]]/10),"")</f>
        <v/>
      </c>
      <c r="AW172" s="4">
        <f>Resultats!C$22</f>
        <v>30</v>
      </c>
      <c r="AX172" s="12">
        <f>Resultats!E$22</f>
        <v>3</v>
      </c>
      <c r="AY172" s="3">
        <v>0</v>
      </c>
      <c r="AZ172" s="4">
        <v>47</v>
      </c>
      <c r="BA172" s="4" t="str">
        <f>CONCATENATE(NitB[[#This Row],[Dia]],NitB[[#This Row],[Mes]],NitB[[#This Row],[Hora]],NitB[[#This Row],[Min]])</f>
        <v>303047</v>
      </c>
      <c r="BB172" s="4" t="str">
        <f>CONCATENATE(TEXT(NitB[[#This Row],[Hora]],"00"),":",TEXT(NitB[[#This Row],[Min]],"00"))</f>
        <v>00:47</v>
      </c>
      <c r="BC172" s="12" t="str">
        <f>IFERROR(VLOOKUP(NitB[[#This Row],[CONCATENA]],Dades[[#All],[Columna1]:[LAT]],3,FALSE),"")</f>
        <v/>
      </c>
      <c r="BD172" s="12" t="str">
        <f>IFERROR(10^(NitB[[#This Row],[LAT]]/10),"")</f>
        <v/>
      </c>
      <c r="BF172" s="1">
        <f>Resultats!C$37</f>
        <v>30</v>
      </c>
      <c r="BG172" s="1">
        <f>Resultats!E$37</f>
        <v>3</v>
      </c>
      <c r="BH172" s="1">
        <v>9</v>
      </c>
      <c r="BI172" s="1">
        <v>47</v>
      </c>
      <c r="BJ172" s="1" t="str">
        <f>CONCATENATE(DiaC[[#This Row],[Dia]],DiaC[[#This Row],[Mes]],DiaC[[#This Row],[Hora]],DiaC[[#This Row],[Min]])</f>
        <v>303947</v>
      </c>
      <c r="BK172" s="1" t="str">
        <f>CONCATENATE(TEXT(DiaC[[#This Row],[Hora]],"00"),":",TEXT(DiaC[[#This Row],[Min]],"00"))</f>
        <v>09:47</v>
      </c>
      <c r="BL172" s="1" t="str">
        <f>IFERROR(VLOOKUP(DiaC[[#This Row],[CONCATENA]],Dades[[#All],[Columna1]:[LAT]],3,FALSE),"")</f>
        <v/>
      </c>
      <c r="BM172" s="1" t="str">
        <f>IFERROR(10^(DiaC[[#This Row],[LAT]]/10),"")</f>
        <v/>
      </c>
      <c r="BX172" s="4">
        <f>Resultats!C$37</f>
        <v>30</v>
      </c>
      <c r="BY172" s="12">
        <f>Resultats!E$37</f>
        <v>3</v>
      </c>
      <c r="BZ172" s="3">
        <v>0</v>
      </c>
      <c r="CA172" s="4">
        <v>47</v>
      </c>
      <c r="CB172" s="4" t="str">
        <f>CONCATENATE(NitC[[#This Row],[Dia]],NitC[[#This Row],[Mes]],NitC[[#This Row],[Hora]],NitC[[#This Row],[Min]])</f>
        <v>303047</v>
      </c>
      <c r="CC172" s="4" t="str">
        <f>CONCATENATE(TEXT(NitC[[#This Row],[Hora]],"00"),":",TEXT(NitC[[#This Row],[Min]],"00"))</f>
        <v>00:47</v>
      </c>
      <c r="CD172" s="12" t="str">
        <f>IFERROR(VLOOKUP(NitC[[#This Row],[CONCATENA]],Dades[[#All],[Columna1]:[LAT]],3,FALSE),"")</f>
        <v/>
      </c>
      <c r="CE172" s="12" t="str">
        <f>IFERROR(10^(NitC[[#This Row],[LAT]]/10),"")</f>
        <v/>
      </c>
    </row>
    <row r="173" spans="4:83" x14ac:dyDescent="0.35">
      <c r="D173" s="1">
        <f>Resultats!C$7</f>
        <v>30</v>
      </c>
      <c r="E173" s="1">
        <f>Resultats!E$7</f>
        <v>3</v>
      </c>
      <c r="F173" s="1">
        <v>9</v>
      </c>
      <c r="G173" s="1">
        <v>48</v>
      </c>
      <c r="H173" s="1" t="str">
        <f>CONCATENATE(DiaA[[#This Row],[Dia]],DiaA[[#This Row],[Mes]],DiaA[[#This Row],[Hora]],DiaA[[#This Row],[Min]])</f>
        <v>303948</v>
      </c>
      <c r="I173" s="1" t="str">
        <f>CONCATENATE(TEXT(DiaA[[#This Row],[Hora]],"00"),":",TEXT(DiaA[[#This Row],[Min]],"00"))</f>
        <v>09:48</v>
      </c>
      <c r="J173" s="1" t="str">
        <f>IFERROR(VLOOKUP(DiaA[[#This Row],[CONCATENA]],Dades[[#All],[Columna1]:[LAT]],3,FALSE),"")</f>
        <v/>
      </c>
      <c r="K173" s="1" t="str">
        <f>IFERROR(10^(DiaA[[#This Row],[LAT]]/10),"")</f>
        <v/>
      </c>
      <c r="V173" s="4">
        <f>Resultats!C$7</f>
        <v>30</v>
      </c>
      <c r="W173" s="12">
        <f>Resultats!E$7</f>
        <v>3</v>
      </c>
      <c r="X173" s="3">
        <v>0</v>
      </c>
      <c r="Y173" s="4">
        <v>48</v>
      </c>
      <c r="Z173" s="4" t="str">
        <f>CONCATENATE(NitA[[#This Row],[Dia]],NitA[[#This Row],[Mes]],NitA[[#This Row],[Hora]],NitA[[#This Row],[Min]])</f>
        <v>303048</v>
      </c>
      <c r="AA173" s="4" t="str">
        <f>CONCATENATE(TEXT(NitA[[#This Row],[Hora]],"00"),":",TEXT(NitA[[#This Row],[Min]],"00"))</f>
        <v>00:48</v>
      </c>
      <c r="AB173" s="12" t="str">
        <f>IFERROR(VLOOKUP(NitA[[#This Row],[CONCATENA]],Dades[[#All],[Columna1]:[LAT]],3,FALSE),"")</f>
        <v/>
      </c>
      <c r="AC173" s="12" t="str">
        <f>IFERROR(10^(NitA[[#This Row],[LAT]]/10),"")</f>
        <v/>
      </c>
      <c r="AE173" s="1">
        <f>Resultats!C$22</f>
        <v>30</v>
      </c>
      <c r="AF173" s="1">
        <f>Resultats!E$22</f>
        <v>3</v>
      </c>
      <c r="AG173" s="1">
        <v>9</v>
      </c>
      <c r="AH173" s="1">
        <v>48</v>
      </c>
      <c r="AI173" s="1" t="str">
        <f>CONCATENATE(DiaB[[#This Row],[Dia]],DiaB[[#This Row],[Mes]],DiaB[[#This Row],[Hora]],DiaB[[#This Row],[Min]])</f>
        <v>303948</v>
      </c>
      <c r="AJ173" s="1" t="str">
        <f>CONCATENATE(TEXT(DiaB[[#This Row],[Hora]],"00"),":",TEXT(DiaB[[#This Row],[Min]],"00"))</f>
        <v>09:48</v>
      </c>
      <c r="AK173" s="1" t="str">
        <f>IFERROR(VLOOKUP(DiaB[[#This Row],[CONCATENA]],Dades[[#All],[Columna1]:[LAT]],3,FALSE),"")</f>
        <v/>
      </c>
      <c r="AL173" s="1" t="str">
        <f>IFERROR(10^(DiaB[[#This Row],[LAT]]/10),"")</f>
        <v/>
      </c>
      <c r="AW173" s="4">
        <f>Resultats!C$22</f>
        <v>30</v>
      </c>
      <c r="AX173" s="12">
        <f>Resultats!E$22</f>
        <v>3</v>
      </c>
      <c r="AY173" s="3">
        <v>0</v>
      </c>
      <c r="AZ173" s="4">
        <v>48</v>
      </c>
      <c r="BA173" s="4" t="str">
        <f>CONCATENATE(NitB[[#This Row],[Dia]],NitB[[#This Row],[Mes]],NitB[[#This Row],[Hora]],NitB[[#This Row],[Min]])</f>
        <v>303048</v>
      </c>
      <c r="BB173" s="4" t="str">
        <f>CONCATENATE(TEXT(NitB[[#This Row],[Hora]],"00"),":",TEXT(NitB[[#This Row],[Min]],"00"))</f>
        <v>00:48</v>
      </c>
      <c r="BC173" s="12" t="str">
        <f>IFERROR(VLOOKUP(NitB[[#This Row],[CONCATENA]],Dades[[#All],[Columna1]:[LAT]],3,FALSE),"")</f>
        <v/>
      </c>
      <c r="BD173" s="12" t="str">
        <f>IFERROR(10^(NitB[[#This Row],[LAT]]/10),"")</f>
        <v/>
      </c>
      <c r="BF173" s="1">
        <f>Resultats!C$37</f>
        <v>30</v>
      </c>
      <c r="BG173" s="1">
        <f>Resultats!E$37</f>
        <v>3</v>
      </c>
      <c r="BH173" s="1">
        <v>9</v>
      </c>
      <c r="BI173" s="1">
        <v>48</v>
      </c>
      <c r="BJ173" s="1" t="str">
        <f>CONCATENATE(DiaC[[#This Row],[Dia]],DiaC[[#This Row],[Mes]],DiaC[[#This Row],[Hora]],DiaC[[#This Row],[Min]])</f>
        <v>303948</v>
      </c>
      <c r="BK173" s="1" t="str">
        <f>CONCATENATE(TEXT(DiaC[[#This Row],[Hora]],"00"),":",TEXT(DiaC[[#This Row],[Min]],"00"))</f>
        <v>09:48</v>
      </c>
      <c r="BL173" s="1" t="str">
        <f>IFERROR(VLOOKUP(DiaC[[#This Row],[CONCATENA]],Dades[[#All],[Columna1]:[LAT]],3,FALSE),"")</f>
        <v/>
      </c>
      <c r="BM173" s="1" t="str">
        <f>IFERROR(10^(DiaC[[#This Row],[LAT]]/10),"")</f>
        <v/>
      </c>
      <c r="BX173" s="4">
        <f>Resultats!C$37</f>
        <v>30</v>
      </c>
      <c r="BY173" s="12">
        <f>Resultats!E$37</f>
        <v>3</v>
      </c>
      <c r="BZ173" s="3">
        <v>0</v>
      </c>
      <c r="CA173" s="4">
        <v>48</v>
      </c>
      <c r="CB173" s="4" t="str">
        <f>CONCATENATE(NitC[[#This Row],[Dia]],NitC[[#This Row],[Mes]],NitC[[#This Row],[Hora]],NitC[[#This Row],[Min]])</f>
        <v>303048</v>
      </c>
      <c r="CC173" s="4" t="str">
        <f>CONCATENATE(TEXT(NitC[[#This Row],[Hora]],"00"),":",TEXT(NitC[[#This Row],[Min]],"00"))</f>
        <v>00:48</v>
      </c>
      <c r="CD173" s="12" t="str">
        <f>IFERROR(VLOOKUP(NitC[[#This Row],[CONCATENA]],Dades[[#All],[Columna1]:[LAT]],3,FALSE),"")</f>
        <v/>
      </c>
      <c r="CE173" s="12" t="str">
        <f>IFERROR(10^(NitC[[#This Row],[LAT]]/10),"")</f>
        <v/>
      </c>
    </row>
    <row r="174" spans="4:83" x14ac:dyDescent="0.35">
      <c r="D174" s="1">
        <f>Resultats!C$7</f>
        <v>30</v>
      </c>
      <c r="E174" s="1">
        <f>Resultats!E$7</f>
        <v>3</v>
      </c>
      <c r="F174" s="1">
        <v>9</v>
      </c>
      <c r="G174" s="1">
        <v>49</v>
      </c>
      <c r="H174" s="1" t="str">
        <f>CONCATENATE(DiaA[[#This Row],[Dia]],DiaA[[#This Row],[Mes]],DiaA[[#This Row],[Hora]],DiaA[[#This Row],[Min]])</f>
        <v>303949</v>
      </c>
      <c r="I174" s="1" t="str">
        <f>CONCATENATE(TEXT(DiaA[[#This Row],[Hora]],"00"),":",TEXT(DiaA[[#This Row],[Min]],"00"))</f>
        <v>09:49</v>
      </c>
      <c r="J174" s="1" t="str">
        <f>IFERROR(VLOOKUP(DiaA[[#This Row],[CONCATENA]],Dades[[#All],[Columna1]:[LAT]],3,FALSE),"")</f>
        <v/>
      </c>
      <c r="K174" s="1" t="str">
        <f>IFERROR(10^(DiaA[[#This Row],[LAT]]/10),"")</f>
        <v/>
      </c>
      <c r="V174" s="4">
        <f>Resultats!C$7</f>
        <v>30</v>
      </c>
      <c r="W174" s="12">
        <f>Resultats!E$7</f>
        <v>3</v>
      </c>
      <c r="X174" s="3">
        <v>0</v>
      </c>
      <c r="Y174" s="4">
        <v>49</v>
      </c>
      <c r="Z174" s="4" t="str">
        <f>CONCATENATE(NitA[[#This Row],[Dia]],NitA[[#This Row],[Mes]],NitA[[#This Row],[Hora]],NitA[[#This Row],[Min]])</f>
        <v>303049</v>
      </c>
      <c r="AA174" s="4" t="str">
        <f>CONCATENATE(TEXT(NitA[[#This Row],[Hora]],"00"),":",TEXT(NitA[[#This Row],[Min]],"00"))</f>
        <v>00:49</v>
      </c>
      <c r="AB174" s="12" t="str">
        <f>IFERROR(VLOOKUP(NitA[[#This Row],[CONCATENA]],Dades[[#All],[Columna1]:[LAT]],3,FALSE),"")</f>
        <v/>
      </c>
      <c r="AC174" s="12" t="str">
        <f>IFERROR(10^(NitA[[#This Row],[LAT]]/10),"")</f>
        <v/>
      </c>
      <c r="AE174" s="1">
        <f>Resultats!C$22</f>
        <v>30</v>
      </c>
      <c r="AF174" s="1">
        <f>Resultats!E$22</f>
        <v>3</v>
      </c>
      <c r="AG174" s="1">
        <v>9</v>
      </c>
      <c r="AH174" s="1">
        <v>49</v>
      </c>
      <c r="AI174" s="1" t="str">
        <f>CONCATENATE(DiaB[[#This Row],[Dia]],DiaB[[#This Row],[Mes]],DiaB[[#This Row],[Hora]],DiaB[[#This Row],[Min]])</f>
        <v>303949</v>
      </c>
      <c r="AJ174" s="1" t="str">
        <f>CONCATENATE(TEXT(DiaB[[#This Row],[Hora]],"00"),":",TEXT(DiaB[[#This Row],[Min]],"00"))</f>
        <v>09:49</v>
      </c>
      <c r="AK174" s="1" t="str">
        <f>IFERROR(VLOOKUP(DiaB[[#This Row],[CONCATENA]],Dades[[#All],[Columna1]:[LAT]],3,FALSE),"")</f>
        <v/>
      </c>
      <c r="AL174" s="1" t="str">
        <f>IFERROR(10^(DiaB[[#This Row],[LAT]]/10),"")</f>
        <v/>
      </c>
      <c r="AW174" s="4">
        <f>Resultats!C$22</f>
        <v>30</v>
      </c>
      <c r="AX174" s="12">
        <f>Resultats!E$22</f>
        <v>3</v>
      </c>
      <c r="AY174" s="3">
        <v>0</v>
      </c>
      <c r="AZ174" s="4">
        <v>49</v>
      </c>
      <c r="BA174" s="4" t="str">
        <f>CONCATENATE(NitB[[#This Row],[Dia]],NitB[[#This Row],[Mes]],NitB[[#This Row],[Hora]],NitB[[#This Row],[Min]])</f>
        <v>303049</v>
      </c>
      <c r="BB174" s="4" t="str">
        <f>CONCATENATE(TEXT(NitB[[#This Row],[Hora]],"00"),":",TEXT(NitB[[#This Row],[Min]],"00"))</f>
        <v>00:49</v>
      </c>
      <c r="BC174" s="12" t="str">
        <f>IFERROR(VLOOKUP(NitB[[#This Row],[CONCATENA]],Dades[[#All],[Columna1]:[LAT]],3,FALSE),"")</f>
        <v/>
      </c>
      <c r="BD174" s="12" t="str">
        <f>IFERROR(10^(NitB[[#This Row],[LAT]]/10),"")</f>
        <v/>
      </c>
      <c r="BF174" s="1">
        <f>Resultats!C$37</f>
        <v>30</v>
      </c>
      <c r="BG174" s="1">
        <f>Resultats!E$37</f>
        <v>3</v>
      </c>
      <c r="BH174" s="1">
        <v>9</v>
      </c>
      <c r="BI174" s="1">
        <v>49</v>
      </c>
      <c r="BJ174" s="1" t="str">
        <f>CONCATENATE(DiaC[[#This Row],[Dia]],DiaC[[#This Row],[Mes]],DiaC[[#This Row],[Hora]],DiaC[[#This Row],[Min]])</f>
        <v>303949</v>
      </c>
      <c r="BK174" s="1" t="str">
        <f>CONCATENATE(TEXT(DiaC[[#This Row],[Hora]],"00"),":",TEXT(DiaC[[#This Row],[Min]],"00"))</f>
        <v>09:49</v>
      </c>
      <c r="BL174" s="1" t="str">
        <f>IFERROR(VLOOKUP(DiaC[[#This Row],[CONCATENA]],Dades[[#All],[Columna1]:[LAT]],3,FALSE),"")</f>
        <v/>
      </c>
      <c r="BM174" s="1" t="str">
        <f>IFERROR(10^(DiaC[[#This Row],[LAT]]/10),"")</f>
        <v/>
      </c>
      <c r="BX174" s="4">
        <f>Resultats!C$37</f>
        <v>30</v>
      </c>
      <c r="BY174" s="12">
        <f>Resultats!E$37</f>
        <v>3</v>
      </c>
      <c r="BZ174" s="3">
        <v>0</v>
      </c>
      <c r="CA174" s="4">
        <v>49</v>
      </c>
      <c r="CB174" s="4" t="str">
        <f>CONCATENATE(NitC[[#This Row],[Dia]],NitC[[#This Row],[Mes]],NitC[[#This Row],[Hora]],NitC[[#This Row],[Min]])</f>
        <v>303049</v>
      </c>
      <c r="CC174" s="4" t="str">
        <f>CONCATENATE(TEXT(NitC[[#This Row],[Hora]],"00"),":",TEXT(NitC[[#This Row],[Min]],"00"))</f>
        <v>00:49</v>
      </c>
      <c r="CD174" s="12" t="str">
        <f>IFERROR(VLOOKUP(NitC[[#This Row],[CONCATENA]],Dades[[#All],[Columna1]:[LAT]],3,FALSE),"")</f>
        <v/>
      </c>
      <c r="CE174" s="12" t="str">
        <f>IFERROR(10^(NitC[[#This Row],[LAT]]/10),"")</f>
        <v/>
      </c>
    </row>
    <row r="175" spans="4:83" x14ac:dyDescent="0.35">
      <c r="D175" s="1">
        <f>Resultats!C$7</f>
        <v>30</v>
      </c>
      <c r="E175" s="1">
        <f>Resultats!E$7</f>
        <v>3</v>
      </c>
      <c r="F175" s="1">
        <v>9</v>
      </c>
      <c r="G175" s="1">
        <v>50</v>
      </c>
      <c r="H175" s="1" t="str">
        <f>CONCATENATE(DiaA[[#This Row],[Dia]],DiaA[[#This Row],[Mes]],DiaA[[#This Row],[Hora]],DiaA[[#This Row],[Min]])</f>
        <v>303950</v>
      </c>
      <c r="I175" s="1" t="str">
        <f>CONCATENATE(TEXT(DiaA[[#This Row],[Hora]],"00"),":",TEXT(DiaA[[#This Row],[Min]],"00"))</f>
        <v>09:50</v>
      </c>
      <c r="J175" s="1" t="str">
        <f>IFERROR(VLOOKUP(DiaA[[#This Row],[CONCATENA]],Dades[[#All],[Columna1]:[LAT]],3,FALSE),"")</f>
        <v/>
      </c>
      <c r="K175" s="1" t="str">
        <f>IFERROR(10^(DiaA[[#This Row],[LAT]]/10),"")</f>
        <v/>
      </c>
      <c r="V175" s="4">
        <f>Resultats!C$7</f>
        <v>30</v>
      </c>
      <c r="W175" s="12">
        <f>Resultats!E$7</f>
        <v>3</v>
      </c>
      <c r="X175" s="3">
        <v>0</v>
      </c>
      <c r="Y175" s="4">
        <v>50</v>
      </c>
      <c r="Z175" s="4" t="str">
        <f>CONCATENATE(NitA[[#This Row],[Dia]],NitA[[#This Row],[Mes]],NitA[[#This Row],[Hora]],NitA[[#This Row],[Min]])</f>
        <v>303050</v>
      </c>
      <c r="AA175" s="4" t="str">
        <f>CONCATENATE(TEXT(NitA[[#This Row],[Hora]],"00"),":",TEXT(NitA[[#This Row],[Min]],"00"))</f>
        <v>00:50</v>
      </c>
      <c r="AB175" s="12" t="str">
        <f>IFERROR(VLOOKUP(NitA[[#This Row],[CONCATENA]],Dades[[#All],[Columna1]:[LAT]],3,FALSE),"")</f>
        <v/>
      </c>
      <c r="AC175" s="12" t="str">
        <f>IFERROR(10^(NitA[[#This Row],[LAT]]/10),"")</f>
        <v/>
      </c>
      <c r="AE175" s="1">
        <f>Resultats!C$22</f>
        <v>30</v>
      </c>
      <c r="AF175" s="1">
        <f>Resultats!E$22</f>
        <v>3</v>
      </c>
      <c r="AG175" s="1">
        <v>9</v>
      </c>
      <c r="AH175" s="1">
        <v>50</v>
      </c>
      <c r="AI175" s="1" t="str">
        <f>CONCATENATE(DiaB[[#This Row],[Dia]],DiaB[[#This Row],[Mes]],DiaB[[#This Row],[Hora]],DiaB[[#This Row],[Min]])</f>
        <v>303950</v>
      </c>
      <c r="AJ175" s="1" t="str">
        <f>CONCATENATE(TEXT(DiaB[[#This Row],[Hora]],"00"),":",TEXT(DiaB[[#This Row],[Min]],"00"))</f>
        <v>09:50</v>
      </c>
      <c r="AK175" s="1" t="str">
        <f>IFERROR(VLOOKUP(DiaB[[#This Row],[CONCATENA]],Dades[[#All],[Columna1]:[LAT]],3,FALSE),"")</f>
        <v/>
      </c>
      <c r="AL175" s="1" t="str">
        <f>IFERROR(10^(DiaB[[#This Row],[LAT]]/10),"")</f>
        <v/>
      </c>
      <c r="AW175" s="4">
        <f>Resultats!C$22</f>
        <v>30</v>
      </c>
      <c r="AX175" s="12">
        <f>Resultats!E$22</f>
        <v>3</v>
      </c>
      <c r="AY175" s="3">
        <v>0</v>
      </c>
      <c r="AZ175" s="4">
        <v>50</v>
      </c>
      <c r="BA175" s="4" t="str">
        <f>CONCATENATE(NitB[[#This Row],[Dia]],NitB[[#This Row],[Mes]],NitB[[#This Row],[Hora]],NitB[[#This Row],[Min]])</f>
        <v>303050</v>
      </c>
      <c r="BB175" s="4" t="str">
        <f>CONCATENATE(TEXT(NitB[[#This Row],[Hora]],"00"),":",TEXT(NitB[[#This Row],[Min]],"00"))</f>
        <v>00:50</v>
      </c>
      <c r="BC175" s="12" t="str">
        <f>IFERROR(VLOOKUP(NitB[[#This Row],[CONCATENA]],Dades[[#All],[Columna1]:[LAT]],3,FALSE),"")</f>
        <v/>
      </c>
      <c r="BD175" s="12" t="str">
        <f>IFERROR(10^(NitB[[#This Row],[LAT]]/10),"")</f>
        <v/>
      </c>
      <c r="BF175" s="1">
        <f>Resultats!C$37</f>
        <v>30</v>
      </c>
      <c r="BG175" s="1">
        <f>Resultats!E$37</f>
        <v>3</v>
      </c>
      <c r="BH175" s="1">
        <v>9</v>
      </c>
      <c r="BI175" s="1">
        <v>50</v>
      </c>
      <c r="BJ175" s="1" t="str">
        <f>CONCATENATE(DiaC[[#This Row],[Dia]],DiaC[[#This Row],[Mes]],DiaC[[#This Row],[Hora]],DiaC[[#This Row],[Min]])</f>
        <v>303950</v>
      </c>
      <c r="BK175" s="1" t="str">
        <f>CONCATENATE(TEXT(DiaC[[#This Row],[Hora]],"00"),":",TEXT(DiaC[[#This Row],[Min]],"00"))</f>
        <v>09:50</v>
      </c>
      <c r="BL175" s="1" t="str">
        <f>IFERROR(VLOOKUP(DiaC[[#This Row],[CONCATENA]],Dades[[#All],[Columna1]:[LAT]],3,FALSE),"")</f>
        <v/>
      </c>
      <c r="BM175" s="1" t="str">
        <f>IFERROR(10^(DiaC[[#This Row],[LAT]]/10),"")</f>
        <v/>
      </c>
      <c r="BX175" s="4">
        <f>Resultats!C$37</f>
        <v>30</v>
      </c>
      <c r="BY175" s="12">
        <f>Resultats!E$37</f>
        <v>3</v>
      </c>
      <c r="BZ175" s="3">
        <v>0</v>
      </c>
      <c r="CA175" s="4">
        <v>50</v>
      </c>
      <c r="CB175" s="4" t="str">
        <f>CONCATENATE(NitC[[#This Row],[Dia]],NitC[[#This Row],[Mes]],NitC[[#This Row],[Hora]],NitC[[#This Row],[Min]])</f>
        <v>303050</v>
      </c>
      <c r="CC175" s="4" t="str">
        <f>CONCATENATE(TEXT(NitC[[#This Row],[Hora]],"00"),":",TEXT(NitC[[#This Row],[Min]],"00"))</f>
        <v>00:50</v>
      </c>
      <c r="CD175" s="12" t="str">
        <f>IFERROR(VLOOKUP(NitC[[#This Row],[CONCATENA]],Dades[[#All],[Columna1]:[LAT]],3,FALSE),"")</f>
        <v/>
      </c>
      <c r="CE175" s="12" t="str">
        <f>IFERROR(10^(NitC[[#This Row],[LAT]]/10),"")</f>
        <v/>
      </c>
    </row>
    <row r="176" spans="4:83" x14ac:dyDescent="0.35">
      <c r="D176" s="1">
        <f>Resultats!C$7</f>
        <v>30</v>
      </c>
      <c r="E176" s="1">
        <f>Resultats!E$7</f>
        <v>3</v>
      </c>
      <c r="F176" s="1">
        <v>9</v>
      </c>
      <c r="G176" s="1">
        <v>51</v>
      </c>
      <c r="H176" s="1" t="str">
        <f>CONCATENATE(DiaA[[#This Row],[Dia]],DiaA[[#This Row],[Mes]],DiaA[[#This Row],[Hora]],DiaA[[#This Row],[Min]])</f>
        <v>303951</v>
      </c>
      <c r="I176" s="1" t="str">
        <f>CONCATENATE(TEXT(DiaA[[#This Row],[Hora]],"00"),":",TEXT(DiaA[[#This Row],[Min]],"00"))</f>
        <v>09:51</v>
      </c>
      <c r="J176" s="1" t="str">
        <f>IFERROR(VLOOKUP(DiaA[[#This Row],[CONCATENA]],Dades[[#All],[Columna1]:[LAT]],3,FALSE),"")</f>
        <v/>
      </c>
      <c r="K176" s="1" t="str">
        <f>IFERROR(10^(DiaA[[#This Row],[LAT]]/10),"")</f>
        <v/>
      </c>
      <c r="V176" s="4">
        <f>Resultats!C$7</f>
        <v>30</v>
      </c>
      <c r="W176" s="12">
        <f>Resultats!E$7</f>
        <v>3</v>
      </c>
      <c r="X176" s="3">
        <v>0</v>
      </c>
      <c r="Y176" s="4">
        <v>51</v>
      </c>
      <c r="Z176" s="4" t="str">
        <f>CONCATENATE(NitA[[#This Row],[Dia]],NitA[[#This Row],[Mes]],NitA[[#This Row],[Hora]],NitA[[#This Row],[Min]])</f>
        <v>303051</v>
      </c>
      <c r="AA176" s="4" t="str">
        <f>CONCATENATE(TEXT(NitA[[#This Row],[Hora]],"00"),":",TEXT(NitA[[#This Row],[Min]],"00"))</f>
        <v>00:51</v>
      </c>
      <c r="AB176" s="12" t="str">
        <f>IFERROR(VLOOKUP(NitA[[#This Row],[CONCATENA]],Dades[[#All],[Columna1]:[LAT]],3,FALSE),"")</f>
        <v/>
      </c>
      <c r="AC176" s="12" t="str">
        <f>IFERROR(10^(NitA[[#This Row],[LAT]]/10),"")</f>
        <v/>
      </c>
      <c r="AE176" s="1">
        <f>Resultats!C$22</f>
        <v>30</v>
      </c>
      <c r="AF176" s="1">
        <f>Resultats!E$22</f>
        <v>3</v>
      </c>
      <c r="AG176" s="1">
        <v>9</v>
      </c>
      <c r="AH176" s="1">
        <v>51</v>
      </c>
      <c r="AI176" s="1" t="str">
        <f>CONCATENATE(DiaB[[#This Row],[Dia]],DiaB[[#This Row],[Mes]],DiaB[[#This Row],[Hora]],DiaB[[#This Row],[Min]])</f>
        <v>303951</v>
      </c>
      <c r="AJ176" s="1" t="str">
        <f>CONCATENATE(TEXT(DiaB[[#This Row],[Hora]],"00"),":",TEXT(DiaB[[#This Row],[Min]],"00"))</f>
        <v>09:51</v>
      </c>
      <c r="AK176" s="1" t="str">
        <f>IFERROR(VLOOKUP(DiaB[[#This Row],[CONCATENA]],Dades[[#All],[Columna1]:[LAT]],3,FALSE),"")</f>
        <v/>
      </c>
      <c r="AL176" s="1" t="str">
        <f>IFERROR(10^(DiaB[[#This Row],[LAT]]/10),"")</f>
        <v/>
      </c>
      <c r="AW176" s="4">
        <f>Resultats!C$22</f>
        <v>30</v>
      </c>
      <c r="AX176" s="12">
        <f>Resultats!E$22</f>
        <v>3</v>
      </c>
      <c r="AY176" s="3">
        <v>0</v>
      </c>
      <c r="AZ176" s="4">
        <v>51</v>
      </c>
      <c r="BA176" s="4" t="str">
        <f>CONCATENATE(NitB[[#This Row],[Dia]],NitB[[#This Row],[Mes]],NitB[[#This Row],[Hora]],NitB[[#This Row],[Min]])</f>
        <v>303051</v>
      </c>
      <c r="BB176" s="4" t="str">
        <f>CONCATENATE(TEXT(NitB[[#This Row],[Hora]],"00"),":",TEXT(NitB[[#This Row],[Min]],"00"))</f>
        <v>00:51</v>
      </c>
      <c r="BC176" s="12" t="str">
        <f>IFERROR(VLOOKUP(NitB[[#This Row],[CONCATENA]],Dades[[#All],[Columna1]:[LAT]],3,FALSE),"")</f>
        <v/>
      </c>
      <c r="BD176" s="12" t="str">
        <f>IFERROR(10^(NitB[[#This Row],[LAT]]/10),"")</f>
        <v/>
      </c>
      <c r="BF176" s="1">
        <f>Resultats!C$37</f>
        <v>30</v>
      </c>
      <c r="BG176" s="1">
        <f>Resultats!E$37</f>
        <v>3</v>
      </c>
      <c r="BH176" s="1">
        <v>9</v>
      </c>
      <c r="BI176" s="1">
        <v>51</v>
      </c>
      <c r="BJ176" s="1" t="str">
        <f>CONCATENATE(DiaC[[#This Row],[Dia]],DiaC[[#This Row],[Mes]],DiaC[[#This Row],[Hora]],DiaC[[#This Row],[Min]])</f>
        <v>303951</v>
      </c>
      <c r="BK176" s="1" t="str">
        <f>CONCATENATE(TEXT(DiaC[[#This Row],[Hora]],"00"),":",TEXT(DiaC[[#This Row],[Min]],"00"))</f>
        <v>09:51</v>
      </c>
      <c r="BL176" s="1" t="str">
        <f>IFERROR(VLOOKUP(DiaC[[#This Row],[CONCATENA]],Dades[[#All],[Columna1]:[LAT]],3,FALSE),"")</f>
        <v/>
      </c>
      <c r="BM176" s="1" t="str">
        <f>IFERROR(10^(DiaC[[#This Row],[LAT]]/10),"")</f>
        <v/>
      </c>
      <c r="BX176" s="4">
        <f>Resultats!C$37</f>
        <v>30</v>
      </c>
      <c r="BY176" s="12">
        <f>Resultats!E$37</f>
        <v>3</v>
      </c>
      <c r="BZ176" s="3">
        <v>0</v>
      </c>
      <c r="CA176" s="4">
        <v>51</v>
      </c>
      <c r="CB176" s="4" t="str">
        <f>CONCATENATE(NitC[[#This Row],[Dia]],NitC[[#This Row],[Mes]],NitC[[#This Row],[Hora]],NitC[[#This Row],[Min]])</f>
        <v>303051</v>
      </c>
      <c r="CC176" s="4" t="str">
        <f>CONCATENATE(TEXT(NitC[[#This Row],[Hora]],"00"),":",TEXT(NitC[[#This Row],[Min]],"00"))</f>
        <v>00:51</v>
      </c>
      <c r="CD176" s="12" t="str">
        <f>IFERROR(VLOOKUP(NitC[[#This Row],[CONCATENA]],Dades[[#All],[Columna1]:[LAT]],3,FALSE),"")</f>
        <v/>
      </c>
      <c r="CE176" s="12" t="str">
        <f>IFERROR(10^(NitC[[#This Row],[LAT]]/10),"")</f>
        <v/>
      </c>
    </row>
    <row r="177" spans="4:83" x14ac:dyDescent="0.35">
      <c r="D177" s="1">
        <f>Resultats!C$7</f>
        <v>30</v>
      </c>
      <c r="E177" s="1">
        <f>Resultats!E$7</f>
        <v>3</v>
      </c>
      <c r="F177" s="1">
        <v>9</v>
      </c>
      <c r="G177" s="1">
        <v>52</v>
      </c>
      <c r="H177" s="1" t="str">
        <f>CONCATENATE(DiaA[[#This Row],[Dia]],DiaA[[#This Row],[Mes]],DiaA[[#This Row],[Hora]],DiaA[[#This Row],[Min]])</f>
        <v>303952</v>
      </c>
      <c r="I177" s="1" t="str">
        <f>CONCATENATE(TEXT(DiaA[[#This Row],[Hora]],"00"),":",TEXT(DiaA[[#This Row],[Min]],"00"))</f>
        <v>09:52</v>
      </c>
      <c r="J177" s="1" t="str">
        <f>IFERROR(VLOOKUP(DiaA[[#This Row],[CONCATENA]],Dades[[#All],[Columna1]:[LAT]],3,FALSE),"")</f>
        <v/>
      </c>
      <c r="K177" s="1" t="str">
        <f>IFERROR(10^(DiaA[[#This Row],[LAT]]/10),"")</f>
        <v/>
      </c>
      <c r="V177" s="4">
        <f>Resultats!C$7</f>
        <v>30</v>
      </c>
      <c r="W177" s="12">
        <f>Resultats!E$7</f>
        <v>3</v>
      </c>
      <c r="X177" s="3">
        <v>0</v>
      </c>
      <c r="Y177" s="4">
        <v>52</v>
      </c>
      <c r="Z177" s="4" t="str">
        <f>CONCATENATE(NitA[[#This Row],[Dia]],NitA[[#This Row],[Mes]],NitA[[#This Row],[Hora]],NitA[[#This Row],[Min]])</f>
        <v>303052</v>
      </c>
      <c r="AA177" s="4" t="str">
        <f>CONCATENATE(TEXT(NitA[[#This Row],[Hora]],"00"),":",TEXT(NitA[[#This Row],[Min]],"00"))</f>
        <v>00:52</v>
      </c>
      <c r="AB177" s="12" t="str">
        <f>IFERROR(VLOOKUP(NitA[[#This Row],[CONCATENA]],Dades[[#All],[Columna1]:[LAT]],3,FALSE),"")</f>
        <v/>
      </c>
      <c r="AC177" s="12" t="str">
        <f>IFERROR(10^(NitA[[#This Row],[LAT]]/10),"")</f>
        <v/>
      </c>
      <c r="AE177" s="1">
        <f>Resultats!C$22</f>
        <v>30</v>
      </c>
      <c r="AF177" s="1">
        <f>Resultats!E$22</f>
        <v>3</v>
      </c>
      <c r="AG177" s="1">
        <v>9</v>
      </c>
      <c r="AH177" s="1">
        <v>52</v>
      </c>
      <c r="AI177" s="1" t="str">
        <f>CONCATENATE(DiaB[[#This Row],[Dia]],DiaB[[#This Row],[Mes]],DiaB[[#This Row],[Hora]],DiaB[[#This Row],[Min]])</f>
        <v>303952</v>
      </c>
      <c r="AJ177" s="1" t="str">
        <f>CONCATENATE(TEXT(DiaB[[#This Row],[Hora]],"00"),":",TEXT(DiaB[[#This Row],[Min]],"00"))</f>
        <v>09:52</v>
      </c>
      <c r="AK177" s="1" t="str">
        <f>IFERROR(VLOOKUP(DiaB[[#This Row],[CONCATENA]],Dades[[#All],[Columna1]:[LAT]],3,FALSE),"")</f>
        <v/>
      </c>
      <c r="AL177" s="1" t="str">
        <f>IFERROR(10^(DiaB[[#This Row],[LAT]]/10),"")</f>
        <v/>
      </c>
      <c r="AW177" s="4">
        <f>Resultats!C$22</f>
        <v>30</v>
      </c>
      <c r="AX177" s="12">
        <f>Resultats!E$22</f>
        <v>3</v>
      </c>
      <c r="AY177" s="3">
        <v>0</v>
      </c>
      <c r="AZ177" s="4">
        <v>52</v>
      </c>
      <c r="BA177" s="4" t="str">
        <f>CONCATENATE(NitB[[#This Row],[Dia]],NitB[[#This Row],[Mes]],NitB[[#This Row],[Hora]],NitB[[#This Row],[Min]])</f>
        <v>303052</v>
      </c>
      <c r="BB177" s="4" t="str">
        <f>CONCATENATE(TEXT(NitB[[#This Row],[Hora]],"00"),":",TEXT(NitB[[#This Row],[Min]],"00"))</f>
        <v>00:52</v>
      </c>
      <c r="BC177" s="12" t="str">
        <f>IFERROR(VLOOKUP(NitB[[#This Row],[CONCATENA]],Dades[[#All],[Columna1]:[LAT]],3,FALSE),"")</f>
        <v/>
      </c>
      <c r="BD177" s="12" t="str">
        <f>IFERROR(10^(NitB[[#This Row],[LAT]]/10),"")</f>
        <v/>
      </c>
      <c r="BF177" s="1">
        <f>Resultats!C$37</f>
        <v>30</v>
      </c>
      <c r="BG177" s="1">
        <f>Resultats!E$37</f>
        <v>3</v>
      </c>
      <c r="BH177" s="1">
        <v>9</v>
      </c>
      <c r="BI177" s="1">
        <v>52</v>
      </c>
      <c r="BJ177" s="1" t="str">
        <f>CONCATENATE(DiaC[[#This Row],[Dia]],DiaC[[#This Row],[Mes]],DiaC[[#This Row],[Hora]],DiaC[[#This Row],[Min]])</f>
        <v>303952</v>
      </c>
      <c r="BK177" s="1" t="str">
        <f>CONCATENATE(TEXT(DiaC[[#This Row],[Hora]],"00"),":",TEXT(DiaC[[#This Row],[Min]],"00"))</f>
        <v>09:52</v>
      </c>
      <c r="BL177" s="1" t="str">
        <f>IFERROR(VLOOKUP(DiaC[[#This Row],[CONCATENA]],Dades[[#All],[Columna1]:[LAT]],3,FALSE),"")</f>
        <v/>
      </c>
      <c r="BM177" s="1" t="str">
        <f>IFERROR(10^(DiaC[[#This Row],[LAT]]/10),"")</f>
        <v/>
      </c>
      <c r="BX177" s="4">
        <f>Resultats!C$37</f>
        <v>30</v>
      </c>
      <c r="BY177" s="12">
        <f>Resultats!E$37</f>
        <v>3</v>
      </c>
      <c r="BZ177" s="3">
        <v>0</v>
      </c>
      <c r="CA177" s="4">
        <v>52</v>
      </c>
      <c r="CB177" s="4" t="str">
        <f>CONCATENATE(NitC[[#This Row],[Dia]],NitC[[#This Row],[Mes]],NitC[[#This Row],[Hora]],NitC[[#This Row],[Min]])</f>
        <v>303052</v>
      </c>
      <c r="CC177" s="4" t="str">
        <f>CONCATENATE(TEXT(NitC[[#This Row],[Hora]],"00"),":",TEXT(NitC[[#This Row],[Min]],"00"))</f>
        <v>00:52</v>
      </c>
      <c r="CD177" s="12" t="str">
        <f>IFERROR(VLOOKUP(NitC[[#This Row],[CONCATENA]],Dades[[#All],[Columna1]:[LAT]],3,FALSE),"")</f>
        <v/>
      </c>
      <c r="CE177" s="12" t="str">
        <f>IFERROR(10^(NitC[[#This Row],[LAT]]/10),"")</f>
        <v/>
      </c>
    </row>
    <row r="178" spans="4:83" x14ac:dyDescent="0.35">
      <c r="D178" s="1">
        <f>Resultats!C$7</f>
        <v>30</v>
      </c>
      <c r="E178" s="1">
        <f>Resultats!E$7</f>
        <v>3</v>
      </c>
      <c r="F178" s="1">
        <v>9</v>
      </c>
      <c r="G178" s="1">
        <v>53</v>
      </c>
      <c r="H178" s="1" t="str">
        <f>CONCATENATE(DiaA[[#This Row],[Dia]],DiaA[[#This Row],[Mes]],DiaA[[#This Row],[Hora]],DiaA[[#This Row],[Min]])</f>
        <v>303953</v>
      </c>
      <c r="I178" s="1" t="str">
        <f>CONCATENATE(TEXT(DiaA[[#This Row],[Hora]],"00"),":",TEXT(DiaA[[#This Row],[Min]],"00"))</f>
        <v>09:53</v>
      </c>
      <c r="J178" s="1" t="str">
        <f>IFERROR(VLOOKUP(DiaA[[#This Row],[CONCATENA]],Dades[[#All],[Columna1]:[LAT]],3,FALSE),"")</f>
        <v/>
      </c>
      <c r="K178" s="1" t="str">
        <f>IFERROR(10^(DiaA[[#This Row],[LAT]]/10),"")</f>
        <v/>
      </c>
      <c r="V178" s="4">
        <f>Resultats!C$7</f>
        <v>30</v>
      </c>
      <c r="W178" s="12">
        <f>Resultats!E$7</f>
        <v>3</v>
      </c>
      <c r="X178" s="3">
        <v>0</v>
      </c>
      <c r="Y178" s="4">
        <v>53</v>
      </c>
      <c r="Z178" s="4" t="str">
        <f>CONCATENATE(NitA[[#This Row],[Dia]],NitA[[#This Row],[Mes]],NitA[[#This Row],[Hora]],NitA[[#This Row],[Min]])</f>
        <v>303053</v>
      </c>
      <c r="AA178" s="4" t="str">
        <f>CONCATENATE(TEXT(NitA[[#This Row],[Hora]],"00"),":",TEXT(NitA[[#This Row],[Min]],"00"))</f>
        <v>00:53</v>
      </c>
      <c r="AB178" s="12" t="str">
        <f>IFERROR(VLOOKUP(NitA[[#This Row],[CONCATENA]],Dades[[#All],[Columna1]:[LAT]],3,FALSE),"")</f>
        <v/>
      </c>
      <c r="AC178" s="12" t="str">
        <f>IFERROR(10^(NitA[[#This Row],[LAT]]/10),"")</f>
        <v/>
      </c>
      <c r="AE178" s="1">
        <f>Resultats!C$22</f>
        <v>30</v>
      </c>
      <c r="AF178" s="1">
        <f>Resultats!E$22</f>
        <v>3</v>
      </c>
      <c r="AG178" s="1">
        <v>9</v>
      </c>
      <c r="AH178" s="1">
        <v>53</v>
      </c>
      <c r="AI178" s="1" t="str">
        <f>CONCATENATE(DiaB[[#This Row],[Dia]],DiaB[[#This Row],[Mes]],DiaB[[#This Row],[Hora]],DiaB[[#This Row],[Min]])</f>
        <v>303953</v>
      </c>
      <c r="AJ178" s="1" t="str">
        <f>CONCATENATE(TEXT(DiaB[[#This Row],[Hora]],"00"),":",TEXT(DiaB[[#This Row],[Min]],"00"))</f>
        <v>09:53</v>
      </c>
      <c r="AK178" s="1" t="str">
        <f>IFERROR(VLOOKUP(DiaB[[#This Row],[CONCATENA]],Dades[[#All],[Columna1]:[LAT]],3,FALSE),"")</f>
        <v/>
      </c>
      <c r="AL178" s="1" t="str">
        <f>IFERROR(10^(DiaB[[#This Row],[LAT]]/10),"")</f>
        <v/>
      </c>
      <c r="AW178" s="4">
        <f>Resultats!C$22</f>
        <v>30</v>
      </c>
      <c r="AX178" s="12">
        <f>Resultats!E$22</f>
        <v>3</v>
      </c>
      <c r="AY178" s="3">
        <v>0</v>
      </c>
      <c r="AZ178" s="4">
        <v>53</v>
      </c>
      <c r="BA178" s="4" t="str">
        <f>CONCATENATE(NitB[[#This Row],[Dia]],NitB[[#This Row],[Mes]],NitB[[#This Row],[Hora]],NitB[[#This Row],[Min]])</f>
        <v>303053</v>
      </c>
      <c r="BB178" s="4" t="str">
        <f>CONCATENATE(TEXT(NitB[[#This Row],[Hora]],"00"),":",TEXT(NitB[[#This Row],[Min]],"00"))</f>
        <v>00:53</v>
      </c>
      <c r="BC178" s="12" t="str">
        <f>IFERROR(VLOOKUP(NitB[[#This Row],[CONCATENA]],Dades[[#All],[Columna1]:[LAT]],3,FALSE),"")</f>
        <v/>
      </c>
      <c r="BD178" s="12" t="str">
        <f>IFERROR(10^(NitB[[#This Row],[LAT]]/10),"")</f>
        <v/>
      </c>
      <c r="BF178" s="1">
        <f>Resultats!C$37</f>
        <v>30</v>
      </c>
      <c r="BG178" s="1">
        <f>Resultats!E$37</f>
        <v>3</v>
      </c>
      <c r="BH178" s="1">
        <v>9</v>
      </c>
      <c r="BI178" s="1">
        <v>53</v>
      </c>
      <c r="BJ178" s="1" t="str">
        <f>CONCATENATE(DiaC[[#This Row],[Dia]],DiaC[[#This Row],[Mes]],DiaC[[#This Row],[Hora]],DiaC[[#This Row],[Min]])</f>
        <v>303953</v>
      </c>
      <c r="BK178" s="1" t="str">
        <f>CONCATENATE(TEXT(DiaC[[#This Row],[Hora]],"00"),":",TEXT(DiaC[[#This Row],[Min]],"00"))</f>
        <v>09:53</v>
      </c>
      <c r="BL178" s="1" t="str">
        <f>IFERROR(VLOOKUP(DiaC[[#This Row],[CONCATENA]],Dades[[#All],[Columna1]:[LAT]],3,FALSE),"")</f>
        <v/>
      </c>
      <c r="BM178" s="1" t="str">
        <f>IFERROR(10^(DiaC[[#This Row],[LAT]]/10),"")</f>
        <v/>
      </c>
      <c r="BX178" s="4">
        <f>Resultats!C$37</f>
        <v>30</v>
      </c>
      <c r="BY178" s="12">
        <f>Resultats!E$37</f>
        <v>3</v>
      </c>
      <c r="BZ178" s="3">
        <v>0</v>
      </c>
      <c r="CA178" s="4">
        <v>53</v>
      </c>
      <c r="CB178" s="4" t="str">
        <f>CONCATENATE(NitC[[#This Row],[Dia]],NitC[[#This Row],[Mes]],NitC[[#This Row],[Hora]],NitC[[#This Row],[Min]])</f>
        <v>303053</v>
      </c>
      <c r="CC178" s="4" t="str">
        <f>CONCATENATE(TEXT(NitC[[#This Row],[Hora]],"00"),":",TEXT(NitC[[#This Row],[Min]],"00"))</f>
        <v>00:53</v>
      </c>
      <c r="CD178" s="12" t="str">
        <f>IFERROR(VLOOKUP(NitC[[#This Row],[CONCATENA]],Dades[[#All],[Columna1]:[LAT]],3,FALSE),"")</f>
        <v/>
      </c>
      <c r="CE178" s="12" t="str">
        <f>IFERROR(10^(NitC[[#This Row],[LAT]]/10),"")</f>
        <v/>
      </c>
    </row>
    <row r="179" spans="4:83" x14ac:dyDescent="0.35">
      <c r="D179" s="1">
        <f>Resultats!C$7</f>
        <v>30</v>
      </c>
      <c r="E179" s="1">
        <f>Resultats!E$7</f>
        <v>3</v>
      </c>
      <c r="F179" s="1">
        <v>9</v>
      </c>
      <c r="G179" s="1">
        <v>54</v>
      </c>
      <c r="H179" s="1" t="str">
        <f>CONCATENATE(DiaA[[#This Row],[Dia]],DiaA[[#This Row],[Mes]],DiaA[[#This Row],[Hora]],DiaA[[#This Row],[Min]])</f>
        <v>303954</v>
      </c>
      <c r="I179" s="1" t="str">
        <f>CONCATENATE(TEXT(DiaA[[#This Row],[Hora]],"00"),":",TEXT(DiaA[[#This Row],[Min]],"00"))</f>
        <v>09:54</v>
      </c>
      <c r="J179" s="1" t="str">
        <f>IFERROR(VLOOKUP(DiaA[[#This Row],[CONCATENA]],Dades[[#All],[Columna1]:[LAT]],3,FALSE),"")</f>
        <v/>
      </c>
      <c r="K179" s="1" t="str">
        <f>IFERROR(10^(DiaA[[#This Row],[LAT]]/10),"")</f>
        <v/>
      </c>
      <c r="V179" s="4">
        <f>Resultats!C$7</f>
        <v>30</v>
      </c>
      <c r="W179" s="12">
        <f>Resultats!E$7</f>
        <v>3</v>
      </c>
      <c r="X179" s="3">
        <v>0</v>
      </c>
      <c r="Y179" s="4">
        <v>54</v>
      </c>
      <c r="Z179" s="4" t="str">
        <f>CONCATENATE(NitA[[#This Row],[Dia]],NitA[[#This Row],[Mes]],NitA[[#This Row],[Hora]],NitA[[#This Row],[Min]])</f>
        <v>303054</v>
      </c>
      <c r="AA179" s="4" t="str">
        <f>CONCATENATE(TEXT(NitA[[#This Row],[Hora]],"00"),":",TEXT(NitA[[#This Row],[Min]],"00"))</f>
        <v>00:54</v>
      </c>
      <c r="AB179" s="12" t="str">
        <f>IFERROR(VLOOKUP(NitA[[#This Row],[CONCATENA]],Dades[[#All],[Columna1]:[LAT]],3,FALSE),"")</f>
        <v/>
      </c>
      <c r="AC179" s="12" t="str">
        <f>IFERROR(10^(NitA[[#This Row],[LAT]]/10),"")</f>
        <v/>
      </c>
      <c r="AE179" s="1">
        <f>Resultats!C$22</f>
        <v>30</v>
      </c>
      <c r="AF179" s="1">
        <f>Resultats!E$22</f>
        <v>3</v>
      </c>
      <c r="AG179" s="1">
        <v>9</v>
      </c>
      <c r="AH179" s="1">
        <v>54</v>
      </c>
      <c r="AI179" s="1" t="str">
        <f>CONCATENATE(DiaB[[#This Row],[Dia]],DiaB[[#This Row],[Mes]],DiaB[[#This Row],[Hora]],DiaB[[#This Row],[Min]])</f>
        <v>303954</v>
      </c>
      <c r="AJ179" s="1" t="str">
        <f>CONCATENATE(TEXT(DiaB[[#This Row],[Hora]],"00"),":",TEXT(DiaB[[#This Row],[Min]],"00"))</f>
        <v>09:54</v>
      </c>
      <c r="AK179" s="1" t="str">
        <f>IFERROR(VLOOKUP(DiaB[[#This Row],[CONCATENA]],Dades[[#All],[Columna1]:[LAT]],3,FALSE),"")</f>
        <v/>
      </c>
      <c r="AL179" s="1" t="str">
        <f>IFERROR(10^(DiaB[[#This Row],[LAT]]/10),"")</f>
        <v/>
      </c>
      <c r="AW179" s="4">
        <f>Resultats!C$22</f>
        <v>30</v>
      </c>
      <c r="AX179" s="12">
        <f>Resultats!E$22</f>
        <v>3</v>
      </c>
      <c r="AY179" s="3">
        <v>0</v>
      </c>
      <c r="AZ179" s="4">
        <v>54</v>
      </c>
      <c r="BA179" s="4" t="str">
        <f>CONCATENATE(NitB[[#This Row],[Dia]],NitB[[#This Row],[Mes]],NitB[[#This Row],[Hora]],NitB[[#This Row],[Min]])</f>
        <v>303054</v>
      </c>
      <c r="BB179" s="4" t="str">
        <f>CONCATENATE(TEXT(NitB[[#This Row],[Hora]],"00"),":",TEXT(NitB[[#This Row],[Min]],"00"))</f>
        <v>00:54</v>
      </c>
      <c r="BC179" s="12" t="str">
        <f>IFERROR(VLOOKUP(NitB[[#This Row],[CONCATENA]],Dades[[#All],[Columna1]:[LAT]],3,FALSE),"")</f>
        <v/>
      </c>
      <c r="BD179" s="12" t="str">
        <f>IFERROR(10^(NitB[[#This Row],[LAT]]/10),"")</f>
        <v/>
      </c>
      <c r="BF179" s="1">
        <f>Resultats!C$37</f>
        <v>30</v>
      </c>
      <c r="BG179" s="1">
        <f>Resultats!E$37</f>
        <v>3</v>
      </c>
      <c r="BH179" s="1">
        <v>9</v>
      </c>
      <c r="BI179" s="1">
        <v>54</v>
      </c>
      <c r="BJ179" s="1" t="str">
        <f>CONCATENATE(DiaC[[#This Row],[Dia]],DiaC[[#This Row],[Mes]],DiaC[[#This Row],[Hora]],DiaC[[#This Row],[Min]])</f>
        <v>303954</v>
      </c>
      <c r="BK179" s="1" t="str">
        <f>CONCATENATE(TEXT(DiaC[[#This Row],[Hora]],"00"),":",TEXT(DiaC[[#This Row],[Min]],"00"))</f>
        <v>09:54</v>
      </c>
      <c r="BL179" s="1" t="str">
        <f>IFERROR(VLOOKUP(DiaC[[#This Row],[CONCATENA]],Dades[[#All],[Columna1]:[LAT]],3,FALSE),"")</f>
        <v/>
      </c>
      <c r="BM179" s="1" t="str">
        <f>IFERROR(10^(DiaC[[#This Row],[LAT]]/10),"")</f>
        <v/>
      </c>
      <c r="BX179" s="4">
        <f>Resultats!C$37</f>
        <v>30</v>
      </c>
      <c r="BY179" s="12">
        <f>Resultats!E$37</f>
        <v>3</v>
      </c>
      <c r="BZ179" s="3">
        <v>0</v>
      </c>
      <c r="CA179" s="4">
        <v>54</v>
      </c>
      <c r="CB179" s="4" t="str">
        <f>CONCATENATE(NitC[[#This Row],[Dia]],NitC[[#This Row],[Mes]],NitC[[#This Row],[Hora]],NitC[[#This Row],[Min]])</f>
        <v>303054</v>
      </c>
      <c r="CC179" s="4" t="str">
        <f>CONCATENATE(TEXT(NitC[[#This Row],[Hora]],"00"),":",TEXT(NitC[[#This Row],[Min]],"00"))</f>
        <v>00:54</v>
      </c>
      <c r="CD179" s="12" t="str">
        <f>IFERROR(VLOOKUP(NitC[[#This Row],[CONCATENA]],Dades[[#All],[Columna1]:[LAT]],3,FALSE),"")</f>
        <v/>
      </c>
      <c r="CE179" s="12" t="str">
        <f>IFERROR(10^(NitC[[#This Row],[LAT]]/10),"")</f>
        <v/>
      </c>
    </row>
    <row r="180" spans="4:83" x14ac:dyDescent="0.35">
      <c r="D180" s="1">
        <f>Resultats!C$7</f>
        <v>30</v>
      </c>
      <c r="E180" s="1">
        <f>Resultats!E$7</f>
        <v>3</v>
      </c>
      <c r="F180" s="1">
        <v>9</v>
      </c>
      <c r="G180" s="1">
        <v>55</v>
      </c>
      <c r="H180" s="1" t="str">
        <f>CONCATENATE(DiaA[[#This Row],[Dia]],DiaA[[#This Row],[Mes]],DiaA[[#This Row],[Hora]],DiaA[[#This Row],[Min]])</f>
        <v>303955</v>
      </c>
      <c r="I180" s="1" t="str">
        <f>CONCATENATE(TEXT(DiaA[[#This Row],[Hora]],"00"),":",TEXT(DiaA[[#This Row],[Min]],"00"))</f>
        <v>09:55</v>
      </c>
      <c r="J180" s="1" t="str">
        <f>IFERROR(VLOOKUP(DiaA[[#This Row],[CONCATENA]],Dades[[#All],[Columna1]:[LAT]],3,FALSE),"")</f>
        <v/>
      </c>
      <c r="K180" s="1" t="str">
        <f>IFERROR(10^(DiaA[[#This Row],[LAT]]/10),"")</f>
        <v/>
      </c>
      <c r="V180" s="4">
        <f>Resultats!C$7</f>
        <v>30</v>
      </c>
      <c r="W180" s="12">
        <f>Resultats!E$7</f>
        <v>3</v>
      </c>
      <c r="X180" s="3">
        <v>0</v>
      </c>
      <c r="Y180" s="4">
        <v>55</v>
      </c>
      <c r="Z180" s="4" t="str">
        <f>CONCATENATE(NitA[[#This Row],[Dia]],NitA[[#This Row],[Mes]],NitA[[#This Row],[Hora]],NitA[[#This Row],[Min]])</f>
        <v>303055</v>
      </c>
      <c r="AA180" s="4" t="str">
        <f>CONCATENATE(TEXT(NitA[[#This Row],[Hora]],"00"),":",TEXT(NitA[[#This Row],[Min]],"00"))</f>
        <v>00:55</v>
      </c>
      <c r="AB180" s="12" t="str">
        <f>IFERROR(VLOOKUP(NitA[[#This Row],[CONCATENA]],Dades[[#All],[Columna1]:[LAT]],3,FALSE),"")</f>
        <v/>
      </c>
      <c r="AC180" s="12" t="str">
        <f>IFERROR(10^(NitA[[#This Row],[LAT]]/10),"")</f>
        <v/>
      </c>
      <c r="AE180" s="1">
        <f>Resultats!C$22</f>
        <v>30</v>
      </c>
      <c r="AF180" s="1">
        <f>Resultats!E$22</f>
        <v>3</v>
      </c>
      <c r="AG180" s="1">
        <v>9</v>
      </c>
      <c r="AH180" s="1">
        <v>55</v>
      </c>
      <c r="AI180" s="1" t="str">
        <f>CONCATENATE(DiaB[[#This Row],[Dia]],DiaB[[#This Row],[Mes]],DiaB[[#This Row],[Hora]],DiaB[[#This Row],[Min]])</f>
        <v>303955</v>
      </c>
      <c r="AJ180" s="1" t="str">
        <f>CONCATENATE(TEXT(DiaB[[#This Row],[Hora]],"00"),":",TEXT(DiaB[[#This Row],[Min]],"00"))</f>
        <v>09:55</v>
      </c>
      <c r="AK180" s="1" t="str">
        <f>IFERROR(VLOOKUP(DiaB[[#This Row],[CONCATENA]],Dades[[#All],[Columna1]:[LAT]],3,FALSE),"")</f>
        <v/>
      </c>
      <c r="AL180" s="1" t="str">
        <f>IFERROR(10^(DiaB[[#This Row],[LAT]]/10),"")</f>
        <v/>
      </c>
      <c r="AW180" s="4">
        <f>Resultats!C$22</f>
        <v>30</v>
      </c>
      <c r="AX180" s="12">
        <f>Resultats!E$22</f>
        <v>3</v>
      </c>
      <c r="AY180" s="3">
        <v>0</v>
      </c>
      <c r="AZ180" s="4">
        <v>55</v>
      </c>
      <c r="BA180" s="4" t="str">
        <f>CONCATENATE(NitB[[#This Row],[Dia]],NitB[[#This Row],[Mes]],NitB[[#This Row],[Hora]],NitB[[#This Row],[Min]])</f>
        <v>303055</v>
      </c>
      <c r="BB180" s="4" t="str">
        <f>CONCATENATE(TEXT(NitB[[#This Row],[Hora]],"00"),":",TEXT(NitB[[#This Row],[Min]],"00"))</f>
        <v>00:55</v>
      </c>
      <c r="BC180" s="12" t="str">
        <f>IFERROR(VLOOKUP(NitB[[#This Row],[CONCATENA]],Dades[[#All],[Columna1]:[LAT]],3,FALSE),"")</f>
        <v/>
      </c>
      <c r="BD180" s="12" t="str">
        <f>IFERROR(10^(NitB[[#This Row],[LAT]]/10),"")</f>
        <v/>
      </c>
      <c r="BF180" s="1">
        <f>Resultats!C$37</f>
        <v>30</v>
      </c>
      <c r="BG180" s="1">
        <f>Resultats!E$37</f>
        <v>3</v>
      </c>
      <c r="BH180" s="1">
        <v>9</v>
      </c>
      <c r="BI180" s="1">
        <v>55</v>
      </c>
      <c r="BJ180" s="1" t="str">
        <f>CONCATENATE(DiaC[[#This Row],[Dia]],DiaC[[#This Row],[Mes]],DiaC[[#This Row],[Hora]],DiaC[[#This Row],[Min]])</f>
        <v>303955</v>
      </c>
      <c r="BK180" s="1" t="str">
        <f>CONCATENATE(TEXT(DiaC[[#This Row],[Hora]],"00"),":",TEXT(DiaC[[#This Row],[Min]],"00"))</f>
        <v>09:55</v>
      </c>
      <c r="BL180" s="1" t="str">
        <f>IFERROR(VLOOKUP(DiaC[[#This Row],[CONCATENA]],Dades[[#All],[Columna1]:[LAT]],3,FALSE),"")</f>
        <v/>
      </c>
      <c r="BM180" s="1" t="str">
        <f>IFERROR(10^(DiaC[[#This Row],[LAT]]/10),"")</f>
        <v/>
      </c>
      <c r="BX180" s="4">
        <f>Resultats!C$37</f>
        <v>30</v>
      </c>
      <c r="BY180" s="12">
        <f>Resultats!E$37</f>
        <v>3</v>
      </c>
      <c r="BZ180" s="3">
        <v>0</v>
      </c>
      <c r="CA180" s="4">
        <v>55</v>
      </c>
      <c r="CB180" s="4" t="str">
        <f>CONCATENATE(NitC[[#This Row],[Dia]],NitC[[#This Row],[Mes]],NitC[[#This Row],[Hora]],NitC[[#This Row],[Min]])</f>
        <v>303055</v>
      </c>
      <c r="CC180" s="4" t="str">
        <f>CONCATENATE(TEXT(NitC[[#This Row],[Hora]],"00"),":",TEXT(NitC[[#This Row],[Min]],"00"))</f>
        <v>00:55</v>
      </c>
      <c r="CD180" s="12" t="str">
        <f>IFERROR(VLOOKUP(NitC[[#This Row],[CONCATENA]],Dades[[#All],[Columna1]:[LAT]],3,FALSE),"")</f>
        <v/>
      </c>
      <c r="CE180" s="12" t="str">
        <f>IFERROR(10^(NitC[[#This Row],[LAT]]/10),"")</f>
        <v/>
      </c>
    </row>
    <row r="181" spans="4:83" x14ac:dyDescent="0.35">
      <c r="D181" s="1">
        <f>Resultats!C$7</f>
        <v>30</v>
      </c>
      <c r="E181" s="1">
        <f>Resultats!E$7</f>
        <v>3</v>
      </c>
      <c r="F181" s="1">
        <v>9</v>
      </c>
      <c r="G181" s="1">
        <v>56</v>
      </c>
      <c r="H181" s="1" t="str">
        <f>CONCATENATE(DiaA[[#This Row],[Dia]],DiaA[[#This Row],[Mes]],DiaA[[#This Row],[Hora]],DiaA[[#This Row],[Min]])</f>
        <v>303956</v>
      </c>
      <c r="I181" s="1" t="str">
        <f>CONCATENATE(TEXT(DiaA[[#This Row],[Hora]],"00"),":",TEXT(DiaA[[#This Row],[Min]],"00"))</f>
        <v>09:56</v>
      </c>
      <c r="J181" s="1" t="str">
        <f>IFERROR(VLOOKUP(DiaA[[#This Row],[CONCATENA]],Dades[[#All],[Columna1]:[LAT]],3,FALSE),"")</f>
        <v/>
      </c>
      <c r="K181" s="1" t="str">
        <f>IFERROR(10^(DiaA[[#This Row],[LAT]]/10),"")</f>
        <v/>
      </c>
      <c r="V181" s="4">
        <f>Resultats!C$7</f>
        <v>30</v>
      </c>
      <c r="W181" s="12">
        <f>Resultats!E$7</f>
        <v>3</v>
      </c>
      <c r="X181" s="3">
        <v>0</v>
      </c>
      <c r="Y181" s="4">
        <v>56</v>
      </c>
      <c r="Z181" s="4" t="str">
        <f>CONCATENATE(NitA[[#This Row],[Dia]],NitA[[#This Row],[Mes]],NitA[[#This Row],[Hora]],NitA[[#This Row],[Min]])</f>
        <v>303056</v>
      </c>
      <c r="AA181" s="4" t="str">
        <f>CONCATENATE(TEXT(NitA[[#This Row],[Hora]],"00"),":",TEXT(NitA[[#This Row],[Min]],"00"))</f>
        <v>00:56</v>
      </c>
      <c r="AB181" s="12" t="str">
        <f>IFERROR(VLOOKUP(NitA[[#This Row],[CONCATENA]],Dades[[#All],[Columna1]:[LAT]],3,FALSE),"")</f>
        <v/>
      </c>
      <c r="AC181" s="12" t="str">
        <f>IFERROR(10^(NitA[[#This Row],[LAT]]/10),"")</f>
        <v/>
      </c>
      <c r="AE181" s="1">
        <f>Resultats!C$22</f>
        <v>30</v>
      </c>
      <c r="AF181" s="1">
        <f>Resultats!E$22</f>
        <v>3</v>
      </c>
      <c r="AG181" s="1">
        <v>9</v>
      </c>
      <c r="AH181" s="1">
        <v>56</v>
      </c>
      <c r="AI181" s="1" t="str">
        <f>CONCATENATE(DiaB[[#This Row],[Dia]],DiaB[[#This Row],[Mes]],DiaB[[#This Row],[Hora]],DiaB[[#This Row],[Min]])</f>
        <v>303956</v>
      </c>
      <c r="AJ181" s="1" t="str">
        <f>CONCATENATE(TEXT(DiaB[[#This Row],[Hora]],"00"),":",TEXT(DiaB[[#This Row],[Min]],"00"))</f>
        <v>09:56</v>
      </c>
      <c r="AK181" s="1" t="str">
        <f>IFERROR(VLOOKUP(DiaB[[#This Row],[CONCATENA]],Dades[[#All],[Columna1]:[LAT]],3,FALSE),"")</f>
        <v/>
      </c>
      <c r="AL181" s="1" t="str">
        <f>IFERROR(10^(DiaB[[#This Row],[LAT]]/10),"")</f>
        <v/>
      </c>
      <c r="AW181" s="4">
        <f>Resultats!C$22</f>
        <v>30</v>
      </c>
      <c r="AX181" s="12">
        <f>Resultats!E$22</f>
        <v>3</v>
      </c>
      <c r="AY181" s="3">
        <v>0</v>
      </c>
      <c r="AZ181" s="4">
        <v>56</v>
      </c>
      <c r="BA181" s="4" t="str">
        <f>CONCATENATE(NitB[[#This Row],[Dia]],NitB[[#This Row],[Mes]],NitB[[#This Row],[Hora]],NitB[[#This Row],[Min]])</f>
        <v>303056</v>
      </c>
      <c r="BB181" s="4" t="str">
        <f>CONCATENATE(TEXT(NitB[[#This Row],[Hora]],"00"),":",TEXT(NitB[[#This Row],[Min]],"00"))</f>
        <v>00:56</v>
      </c>
      <c r="BC181" s="12" t="str">
        <f>IFERROR(VLOOKUP(NitB[[#This Row],[CONCATENA]],Dades[[#All],[Columna1]:[LAT]],3,FALSE),"")</f>
        <v/>
      </c>
      <c r="BD181" s="12" t="str">
        <f>IFERROR(10^(NitB[[#This Row],[LAT]]/10),"")</f>
        <v/>
      </c>
      <c r="BF181" s="1">
        <f>Resultats!C$37</f>
        <v>30</v>
      </c>
      <c r="BG181" s="1">
        <f>Resultats!E$37</f>
        <v>3</v>
      </c>
      <c r="BH181" s="1">
        <v>9</v>
      </c>
      <c r="BI181" s="1">
        <v>56</v>
      </c>
      <c r="BJ181" s="1" t="str">
        <f>CONCATENATE(DiaC[[#This Row],[Dia]],DiaC[[#This Row],[Mes]],DiaC[[#This Row],[Hora]],DiaC[[#This Row],[Min]])</f>
        <v>303956</v>
      </c>
      <c r="BK181" s="1" t="str">
        <f>CONCATENATE(TEXT(DiaC[[#This Row],[Hora]],"00"),":",TEXT(DiaC[[#This Row],[Min]],"00"))</f>
        <v>09:56</v>
      </c>
      <c r="BL181" s="1" t="str">
        <f>IFERROR(VLOOKUP(DiaC[[#This Row],[CONCATENA]],Dades[[#All],[Columna1]:[LAT]],3,FALSE),"")</f>
        <v/>
      </c>
      <c r="BM181" s="1" t="str">
        <f>IFERROR(10^(DiaC[[#This Row],[LAT]]/10),"")</f>
        <v/>
      </c>
      <c r="BX181" s="4">
        <f>Resultats!C$37</f>
        <v>30</v>
      </c>
      <c r="BY181" s="12">
        <f>Resultats!E$37</f>
        <v>3</v>
      </c>
      <c r="BZ181" s="3">
        <v>0</v>
      </c>
      <c r="CA181" s="4">
        <v>56</v>
      </c>
      <c r="CB181" s="4" t="str">
        <f>CONCATENATE(NitC[[#This Row],[Dia]],NitC[[#This Row],[Mes]],NitC[[#This Row],[Hora]],NitC[[#This Row],[Min]])</f>
        <v>303056</v>
      </c>
      <c r="CC181" s="4" t="str">
        <f>CONCATENATE(TEXT(NitC[[#This Row],[Hora]],"00"),":",TEXT(NitC[[#This Row],[Min]],"00"))</f>
        <v>00:56</v>
      </c>
      <c r="CD181" s="12" t="str">
        <f>IFERROR(VLOOKUP(NitC[[#This Row],[CONCATENA]],Dades[[#All],[Columna1]:[LAT]],3,FALSE),"")</f>
        <v/>
      </c>
      <c r="CE181" s="12" t="str">
        <f>IFERROR(10^(NitC[[#This Row],[LAT]]/10),"")</f>
        <v/>
      </c>
    </row>
    <row r="182" spans="4:83" x14ac:dyDescent="0.35">
      <c r="D182" s="1">
        <f>Resultats!C$7</f>
        <v>30</v>
      </c>
      <c r="E182" s="1">
        <f>Resultats!E$7</f>
        <v>3</v>
      </c>
      <c r="F182" s="1">
        <v>9</v>
      </c>
      <c r="G182" s="1">
        <v>57</v>
      </c>
      <c r="H182" s="1" t="str">
        <f>CONCATENATE(DiaA[[#This Row],[Dia]],DiaA[[#This Row],[Mes]],DiaA[[#This Row],[Hora]],DiaA[[#This Row],[Min]])</f>
        <v>303957</v>
      </c>
      <c r="I182" s="1" t="str">
        <f>CONCATENATE(TEXT(DiaA[[#This Row],[Hora]],"00"),":",TEXT(DiaA[[#This Row],[Min]],"00"))</f>
        <v>09:57</v>
      </c>
      <c r="J182" s="1" t="str">
        <f>IFERROR(VLOOKUP(DiaA[[#This Row],[CONCATENA]],Dades[[#All],[Columna1]:[LAT]],3,FALSE),"")</f>
        <v/>
      </c>
      <c r="K182" s="1" t="str">
        <f>IFERROR(10^(DiaA[[#This Row],[LAT]]/10),"")</f>
        <v/>
      </c>
      <c r="V182" s="4">
        <f>Resultats!C$7</f>
        <v>30</v>
      </c>
      <c r="W182" s="12">
        <f>Resultats!E$7</f>
        <v>3</v>
      </c>
      <c r="X182" s="3">
        <v>0</v>
      </c>
      <c r="Y182" s="4">
        <v>57</v>
      </c>
      <c r="Z182" s="4" t="str">
        <f>CONCATENATE(NitA[[#This Row],[Dia]],NitA[[#This Row],[Mes]],NitA[[#This Row],[Hora]],NitA[[#This Row],[Min]])</f>
        <v>303057</v>
      </c>
      <c r="AA182" s="4" t="str">
        <f>CONCATENATE(TEXT(NitA[[#This Row],[Hora]],"00"),":",TEXT(NitA[[#This Row],[Min]],"00"))</f>
        <v>00:57</v>
      </c>
      <c r="AB182" s="12" t="str">
        <f>IFERROR(VLOOKUP(NitA[[#This Row],[CONCATENA]],Dades[[#All],[Columna1]:[LAT]],3,FALSE),"")</f>
        <v/>
      </c>
      <c r="AC182" s="12" t="str">
        <f>IFERROR(10^(NitA[[#This Row],[LAT]]/10),"")</f>
        <v/>
      </c>
      <c r="AE182" s="1">
        <f>Resultats!C$22</f>
        <v>30</v>
      </c>
      <c r="AF182" s="1">
        <f>Resultats!E$22</f>
        <v>3</v>
      </c>
      <c r="AG182" s="1">
        <v>9</v>
      </c>
      <c r="AH182" s="1">
        <v>57</v>
      </c>
      <c r="AI182" s="1" t="str">
        <f>CONCATENATE(DiaB[[#This Row],[Dia]],DiaB[[#This Row],[Mes]],DiaB[[#This Row],[Hora]],DiaB[[#This Row],[Min]])</f>
        <v>303957</v>
      </c>
      <c r="AJ182" s="1" t="str">
        <f>CONCATENATE(TEXT(DiaB[[#This Row],[Hora]],"00"),":",TEXT(DiaB[[#This Row],[Min]],"00"))</f>
        <v>09:57</v>
      </c>
      <c r="AK182" s="1" t="str">
        <f>IFERROR(VLOOKUP(DiaB[[#This Row],[CONCATENA]],Dades[[#All],[Columna1]:[LAT]],3,FALSE),"")</f>
        <v/>
      </c>
      <c r="AL182" s="1" t="str">
        <f>IFERROR(10^(DiaB[[#This Row],[LAT]]/10),"")</f>
        <v/>
      </c>
      <c r="AW182" s="4">
        <f>Resultats!C$22</f>
        <v>30</v>
      </c>
      <c r="AX182" s="12">
        <f>Resultats!E$22</f>
        <v>3</v>
      </c>
      <c r="AY182" s="3">
        <v>0</v>
      </c>
      <c r="AZ182" s="4">
        <v>57</v>
      </c>
      <c r="BA182" s="4" t="str">
        <f>CONCATENATE(NitB[[#This Row],[Dia]],NitB[[#This Row],[Mes]],NitB[[#This Row],[Hora]],NitB[[#This Row],[Min]])</f>
        <v>303057</v>
      </c>
      <c r="BB182" s="4" t="str">
        <f>CONCATENATE(TEXT(NitB[[#This Row],[Hora]],"00"),":",TEXT(NitB[[#This Row],[Min]],"00"))</f>
        <v>00:57</v>
      </c>
      <c r="BC182" s="12" t="str">
        <f>IFERROR(VLOOKUP(NitB[[#This Row],[CONCATENA]],Dades[[#All],[Columna1]:[LAT]],3,FALSE),"")</f>
        <v/>
      </c>
      <c r="BD182" s="12" t="str">
        <f>IFERROR(10^(NitB[[#This Row],[LAT]]/10),"")</f>
        <v/>
      </c>
      <c r="BF182" s="1">
        <f>Resultats!C$37</f>
        <v>30</v>
      </c>
      <c r="BG182" s="1">
        <f>Resultats!E$37</f>
        <v>3</v>
      </c>
      <c r="BH182" s="1">
        <v>9</v>
      </c>
      <c r="BI182" s="1">
        <v>57</v>
      </c>
      <c r="BJ182" s="1" t="str">
        <f>CONCATENATE(DiaC[[#This Row],[Dia]],DiaC[[#This Row],[Mes]],DiaC[[#This Row],[Hora]],DiaC[[#This Row],[Min]])</f>
        <v>303957</v>
      </c>
      <c r="BK182" s="1" t="str">
        <f>CONCATENATE(TEXT(DiaC[[#This Row],[Hora]],"00"),":",TEXT(DiaC[[#This Row],[Min]],"00"))</f>
        <v>09:57</v>
      </c>
      <c r="BL182" s="1" t="str">
        <f>IFERROR(VLOOKUP(DiaC[[#This Row],[CONCATENA]],Dades[[#All],[Columna1]:[LAT]],3,FALSE),"")</f>
        <v/>
      </c>
      <c r="BM182" s="1" t="str">
        <f>IFERROR(10^(DiaC[[#This Row],[LAT]]/10),"")</f>
        <v/>
      </c>
      <c r="BX182" s="4">
        <f>Resultats!C$37</f>
        <v>30</v>
      </c>
      <c r="BY182" s="12">
        <f>Resultats!E$37</f>
        <v>3</v>
      </c>
      <c r="BZ182" s="3">
        <v>0</v>
      </c>
      <c r="CA182" s="4">
        <v>57</v>
      </c>
      <c r="CB182" s="4" t="str">
        <f>CONCATENATE(NitC[[#This Row],[Dia]],NitC[[#This Row],[Mes]],NitC[[#This Row],[Hora]],NitC[[#This Row],[Min]])</f>
        <v>303057</v>
      </c>
      <c r="CC182" s="4" t="str">
        <f>CONCATENATE(TEXT(NitC[[#This Row],[Hora]],"00"),":",TEXT(NitC[[#This Row],[Min]],"00"))</f>
        <v>00:57</v>
      </c>
      <c r="CD182" s="12" t="str">
        <f>IFERROR(VLOOKUP(NitC[[#This Row],[CONCATENA]],Dades[[#All],[Columna1]:[LAT]],3,FALSE),"")</f>
        <v/>
      </c>
      <c r="CE182" s="12" t="str">
        <f>IFERROR(10^(NitC[[#This Row],[LAT]]/10),"")</f>
        <v/>
      </c>
    </row>
    <row r="183" spans="4:83" x14ac:dyDescent="0.35">
      <c r="D183" s="1">
        <f>Resultats!C$7</f>
        <v>30</v>
      </c>
      <c r="E183" s="1">
        <f>Resultats!E$7</f>
        <v>3</v>
      </c>
      <c r="F183" s="1">
        <v>9</v>
      </c>
      <c r="G183" s="1">
        <v>58</v>
      </c>
      <c r="H183" s="1" t="str">
        <f>CONCATENATE(DiaA[[#This Row],[Dia]],DiaA[[#This Row],[Mes]],DiaA[[#This Row],[Hora]],DiaA[[#This Row],[Min]])</f>
        <v>303958</v>
      </c>
      <c r="I183" s="1" t="str">
        <f>CONCATENATE(TEXT(DiaA[[#This Row],[Hora]],"00"),":",TEXT(DiaA[[#This Row],[Min]],"00"))</f>
        <v>09:58</v>
      </c>
      <c r="J183" s="1" t="str">
        <f>IFERROR(VLOOKUP(DiaA[[#This Row],[CONCATENA]],Dades[[#All],[Columna1]:[LAT]],3,FALSE),"")</f>
        <v/>
      </c>
      <c r="K183" s="1" t="str">
        <f>IFERROR(10^(DiaA[[#This Row],[LAT]]/10),"")</f>
        <v/>
      </c>
      <c r="V183" s="4">
        <f>Resultats!C$7</f>
        <v>30</v>
      </c>
      <c r="W183" s="12">
        <f>Resultats!E$7</f>
        <v>3</v>
      </c>
      <c r="X183" s="3">
        <v>0</v>
      </c>
      <c r="Y183" s="4">
        <v>58</v>
      </c>
      <c r="Z183" s="4" t="str">
        <f>CONCATENATE(NitA[[#This Row],[Dia]],NitA[[#This Row],[Mes]],NitA[[#This Row],[Hora]],NitA[[#This Row],[Min]])</f>
        <v>303058</v>
      </c>
      <c r="AA183" s="4" t="str">
        <f>CONCATENATE(TEXT(NitA[[#This Row],[Hora]],"00"),":",TEXT(NitA[[#This Row],[Min]],"00"))</f>
        <v>00:58</v>
      </c>
      <c r="AB183" s="12" t="str">
        <f>IFERROR(VLOOKUP(NitA[[#This Row],[CONCATENA]],Dades[[#All],[Columna1]:[LAT]],3,FALSE),"")</f>
        <v/>
      </c>
      <c r="AC183" s="12" t="str">
        <f>IFERROR(10^(NitA[[#This Row],[LAT]]/10),"")</f>
        <v/>
      </c>
      <c r="AE183" s="1">
        <f>Resultats!C$22</f>
        <v>30</v>
      </c>
      <c r="AF183" s="1">
        <f>Resultats!E$22</f>
        <v>3</v>
      </c>
      <c r="AG183" s="1">
        <v>9</v>
      </c>
      <c r="AH183" s="1">
        <v>58</v>
      </c>
      <c r="AI183" s="1" t="str">
        <f>CONCATENATE(DiaB[[#This Row],[Dia]],DiaB[[#This Row],[Mes]],DiaB[[#This Row],[Hora]],DiaB[[#This Row],[Min]])</f>
        <v>303958</v>
      </c>
      <c r="AJ183" s="1" t="str">
        <f>CONCATENATE(TEXT(DiaB[[#This Row],[Hora]],"00"),":",TEXT(DiaB[[#This Row],[Min]],"00"))</f>
        <v>09:58</v>
      </c>
      <c r="AK183" s="1" t="str">
        <f>IFERROR(VLOOKUP(DiaB[[#This Row],[CONCATENA]],Dades[[#All],[Columna1]:[LAT]],3,FALSE),"")</f>
        <v/>
      </c>
      <c r="AL183" s="1" t="str">
        <f>IFERROR(10^(DiaB[[#This Row],[LAT]]/10),"")</f>
        <v/>
      </c>
      <c r="AW183" s="4">
        <f>Resultats!C$22</f>
        <v>30</v>
      </c>
      <c r="AX183" s="12">
        <f>Resultats!E$22</f>
        <v>3</v>
      </c>
      <c r="AY183" s="3">
        <v>0</v>
      </c>
      <c r="AZ183" s="4">
        <v>58</v>
      </c>
      <c r="BA183" s="4" t="str">
        <f>CONCATENATE(NitB[[#This Row],[Dia]],NitB[[#This Row],[Mes]],NitB[[#This Row],[Hora]],NitB[[#This Row],[Min]])</f>
        <v>303058</v>
      </c>
      <c r="BB183" s="4" t="str">
        <f>CONCATENATE(TEXT(NitB[[#This Row],[Hora]],"00"),":",TEXT(NitB[[#This Row],[Min]],"00"))</f>
        <v>00:58</v>
      </c>
      <c r="BC183" s="12" t="str">
        <f>IFERROR(VLOOKUP(NitB[[#This Row],[CONCATENA]],Dades[[#All],[Columna1]:[LAT]],3,FALSE),"")</f>
        <v/>
      </c>
      <c r="BD183" s="12" t="str">
        <f>IFERROR(10^(NitB[[#This Row],[LAT]]/10),"")</f>
        <v/>
      </c>
      <c r="BF183" s="1">
        <f>Resultats!C$37</f>
        <v>30</v>
      </c>
      <c r="BG183" s="1">
        <f>Resultats!E$37</f>
        <v>3</v>
      </c>
      <c r="BH183" s="1">
        <v>9</v>
      </c>
      <c r="BI183" s="1">
        <v>58</v>
      </c>
      <c r="BJ183" s="1" t="str">
        <f>CONCATENATE(DiaC[[#This Row],[Dia]],DiaC[[#This Row],[Mes]],DiaC[[#This Row],[Hora]],DiaC[[#This Row],[Min]])</f>
        <v>303958</v>
      </c>
      <c r="BK183" s="1" t="str">
        <f>CONCATENATE(TEXT(DiaC[[#This Row],[Hora]],"00"),":",TEXT(DiaC[[#This Row],[Min]],"00"))</f>
        <v>09:58</v>
      </c>
      <c r="BL183" s="1" t="str">
        <f>IFERROR(VLOOKUP(DiaC[[#This Row],[CONCATENA]],Dades[[#All],[Columna1]:[LAT]],3,FALSE),"")</f>
        <v/>
      </c>
      <c r="BM183" s="1" t="str">
        <f>IFERROR(10^(DiaC[[#This Row],[LAT]]/10),"")</f>
        <v/>
      </c>
      <c r="BX183" s="4">
        <f>Resultats!C$37</f>
        <v>30</v>
      </c>
      <c r="BY183" s="12">
        <f>Resultats!E$37</f>
        <v>3</v>
      </c>
      <c r="BZ183" s="3">
        <v>0</v>
      </c>
      <c r="CA183" s="4">
        <v>58</v>
      </c>
      <c r="CB183" s="4" t="str">
        <f>CONCATENATE(NitC[[#This Row],[Dia]],NitC[[#This Row],[Mes]],NitC[[#This Row],[Hora]],NitC[[#This Row],[Min]])</f>
        <v>303058</v>
      </c>
      <c r="CC183" s="4" t="str">
        <f>CONCATENATE(TEXT(NitC[[#This Row],[Hora]],"00"),":",TEXT(NitC[[#This Row],[Min]],"00"))</f>
        <v>00:58</v>
      </c>
      <c r="CD183" s="12" t="str">
        <f>IFERROR(VLOOKUP(NitC[[#This Row],[CONCATENA]],Dades[[#All],[Columna1]:[LAT]],3,FALSE),"")</f>
        <v/>
      </c>
      <c r="CE183" s="12" t="str">
        <f>IFERROR(10^(NitC[[#This Row],[LAT]]/10),"")</f>
        <v/>
      </c>
    </row>
    <row r="184" spans="4:83" x14ac:dyDescent="0.35">
      <c r="D184" s="1">
        <f>Resultats!C$7</f>
        <v>30</v>
      </c>
      <c r="E184" s="1">
        <f>Resultats!E$7</f>
        <v>3</v>
      </c>
      <c r="F184" s="1">
        <v>9</v>
      </c>
      <c r="G184" s="1">
        <v>59</v>
      </c>
      <c r="H184" s="1" t="str">
        <f>CONCATENATE(DiaA[[#This Row],[Dia]],DiaA[[#This Row],[Mes]],DiaA[[#This Row],[Hora]],DiaA[[#This Row],[Min]])</f>
        <v>303959</v>
      </c>
      <c r="I184" s="1" t="str">
        <f>CONCATENATE(TEXT(DiaA[[#This Row],[Hora]],"00"),":",TEXT(DiaA[[#This Row],[Min]],"00"))</f>
        <v>09:59</v>
      </c>
      <c r="J184" s="1" t="str">
        <f>IFERROR(VLOOKUP(DiaA[[#This Row],[CONCATENA]],Dades[[#All],[Columna1]:[LAT]],3,FALSE),"")</f>
        <v/>
      </c>
      <c r="K184" s="1" t="str">
        <f>IFERROR(10^(DiaA[[#This Row],[LAT]]/10),"")</f>
        <v/>
      </c>
      <c r="V184" s="4">
        <f>Resultats!C$7</f>
        <v>30</v>
      </c>
      <c r="W184" s="12">
        <f>Resultats!E$7</f>
        <v>3</v>
      </c>
      <c r="X184" s="3">
        <v>0</v>
      </c>
      <c r="Y184" s="4">
        <v>59</v>
      </c>
      <c r="Z184" s="4" t="str">
        <f>CONCATENATE(NitA[[#This Row],[Dia]],NitA[[#This Row],[Mes]],NitA[[#This Row],[Hora]],NitA[[#This Row],[Min]])</f>
        <v>303059</v>
      </c>
      <c r="AA184" s="4" t="str">
        <f>CONCATENATE(TEXT(NitA[[#This Row],[Hora]],"00"),":",TEXT(NitA[[#This Row],[Min]],"00"))</f>
        <v>00:59</v>
      </c>
      <c r="AB184" s="12" t="str">
        <f>IFERROR(VLOOKUP(NitA[[#This Row],[CONCATENA]],Dades[[#All],[Columna1]:[LAT]],3,FALSE),"")</f>
        <v/>
      </c>
      <c r="AC184" s="12" t="str">
        <f>IFERROR(10^(NitA[[#This Row],[LAT]]/10),"")</f>
        <v/>
      </c>
      <c r="AE184" s="1">
        <f>Resultats!C$22</f>
        <v>30</v>
      </c>
      <c r="AF184" s="1">
        <f>Resultats!E$22</f>
        <v>3</v>
      </c>
      <c r="AG184" s="1">
        <v>9</v>
      </c>
      <c r="AH184" s="1">
        <v>59</v>
      </c>
      <c r="AI184" s="1" t="str">
        <f>CONCATENATE(DiaB[[#This Row],[Dia]],DiaB[[#This Row],[Mes]],DiaB[[#This Row],[Hora]],DiaB[[#This Row],[Min]])</f>
        <v>303959</v>
      </c>
      <c r="AJ184" s="1" t="str">
        <f>CONCATENATE(TEXT(DiaB[[#This Row],[Hora]],"00"),":",TEXT(DiaB[[#This Row],[Min]],"00"))</f>
        <v>09:59</v>
      </c>
      <c r="AK184" s="1" t="str">
        <f>IFERROR(VLOOKUP(DiaB[[#This Row],[CONCATENA]],Dades[[#All],[Columna1]:[LAT]],3,FALSE),"")</f>
        <v/>
      </c>
      <c r="AL184" s="1" t="str">
        <f>IFERROR(10^(DiaB[[#This Row],[LAT]]/10),"")</f>
        <v/>
      </c>
      <c r="AW184" s="4">
        <f>Resultats!C$22</f>
        <v>30</v>
      </c>
      <c r="AX184" s="12">
        <f>Resultats!E$22</f>
        <v>3</v>
      </c>
      <c r="AY184" s="3">
        <v>0</v>
      </c>
      <c r="AZ184" s="4">
        <v>59</v>
      </c>
      <c r="BA184" s="4" t="str">
        <f>CONCATENATE(NitB[[#This Row],[Dia]],NitB[[#This Row],[Mes]],NitB[[#This Row],[Hora]],NitB[[#This Row],[Min]])</f>
        <v>303059</v>
      </c>
      <c r="BB184" s="4" t="str">
        <f>CONCATENATE(TEXT(NitB[[#This Row],[Hora]],"00"),":",TEXT(NitB[[#This Row],[Min]],"00"))</f>
        <v>00:59</v>
      </c>
      <c r="BC184" s="12" t="str">
        <f>IFERROR(VLOOKUP(NitB[[#This Row],[CONCATENA]],Dades[[#All],[Columna1]:[LAT]],3,FALSE),"")</f>
        <v/>
      </c>
      <c r="BD184" s="12" t="str">
        <f>IFERROR(10^(NitB[[#This Row],[LAT]]/10),"")</f>
        <v/>
      </c>
      <c r="BF184" s="1">
        <f>Resultats!C$37</f>
        <v>30</v>
      </c>
      <c r="BG184" s="1">
        <f>Resultats!E$37</f>
        <v>3</v>
      </c>
      <c r="BH184" s="1">
        <v>9</v>
      </c>
      <c r="BI184" s="1">
        <v>59</v>
      </c>
      <c r="BJ184" s="1" t="str">
        <f>CONCATENATE(DiaC[[#This Row],[Dia]],DiaC[[#This Row],[Mes]],DiaC[[#This Row],[Hora]],DiaC[[#This Row],[Min]])</f>
        <v>303959</v>
      </c>
      <c r="BK184" s="1" t="str">
        <f>CONCATENATE(TEXT(DiaC[[#This Row],[Hora]],"00"),":",TEXT(DiaC[[#This Row],[Min]],"00"))</f>
        <v>09:59</v>
      </c>
      <c r="BL184" s="1" t="str">
        <f>IFERROR(VLOOKUP(DiaC[[#This Row],[CONCATENA]],Dades[[#All],[Columna1]:[LAT]],3,FALSE),"")</f>
        <v/>
      </c>
      <c r="BM184" s="1" t="str">
        <f>IFERROR(10^(DiaC[[#This Row],[LAT]]/10),"")</f>
        <v/>
      </c>
      <c r="BX184" s="4">
        <f>Resultats!C$37</f>
        <v>30</v>
      </c>
      <c r="BY184" s="12">
        <f>Resultats!E$37</f>
        <v>3</v>
      </c>
      <c r="BZ184" s="3">
        <v>0</v>
      </c>
      <c r="CA184" s="4">
        <v>59</v>
      </c>
      <c r="CB184" s="4" t="str">
        <f>CONCATENATE(NitC[[#This Row],[Dia]],NitC[[#This Row],[Mes]],NitC[[#This Row],[Hora]],NitC[[#This Row],[Min]])</f>
        <v>303059</v>
      </c>
      <c r="CC184" s="4" t="str">
        <f>CONCATENATE(TEXT(NitC[[#This Row],[Hora]],"00"),":",TEXT(NitC[[#This Row],[Min]],"00"))</f>
        <v>00:59</v>
      </c>
      <c r="CD184" s="12" t="str">
        <f>IFERROR(VLOOKUP(NitC[[#This Row],[CONCATENA]],Dades[[#All],[Columna1]:[LAT]],3,FALSE),"")</f>
        <v/>
      </c>
      <c r="CE184" s="12" t="str">
        <f>IFERROR(10^(NitC[[#This Row],[LAT]]/10),"")</f>
        <v/>
      </c>
    </row>
    <row r="185" spans="4:83" x14ac:dyDescent="0.35">
      <c r="D185" s="1">
        <f>Resultats!C$7</f>
        <v>30</v>
      </c>
      <c r="E185" s="1">
        <f>Resultats!E$7</f>
        <v>3</v>
      </c>
      <c r="F185" s="1">
        <v>10</v>
      </c>
      <c r="G185" s="1">
        <v>0</v>
      </c>
      <c r="H185" s="1" t="str">
        <f>CONCATENATE(DiaA[[#This Row],[Dia]],DiaA[[#This Row],[Mes]],DiaA[[#This Row],[Hora]],DiaA[[#This Row],[Min]])</f>
        <v>303100</v>
      </c>
      <c r="I185" s="1" t="str">
        <f>CONCATENATE(TEXT(DiaA[[#This Row],[Hora]],"00"),":",TEXT(DiaA[[#This Row],[Min]],"00"))</f>
        <v>10:00</v>
      </c>
      <c r="J185" s="1" t="str">
        <f>IFERROR(VLOOKUP(DiaA[[#This Row],[CONCATENA]],Dades[[#All],[Columna1]:[LAT]],3,FALSE),"")</f>
        <v/>
      </c>
      <c r="K185" s="1" t="str">
        <f>IFERROR(10^(DiaA[[#This Row],[LAT]]/10),"")</f>
        <v/>
      </c>
      <c r="V185" s="4">
        <f>Resultats!C$7</f>
        <v>30</v>
      </c>
      <c r="W185" s="12">
        <f>Resultats!E$7</f>
        <v>3</v>
      </c>
      <c r="X185" s="3">
        <v>1</v>
      </c>
      <c r="Y185" s="4">
        <v>0</v>
      </c>
      <c r="Z185" s="4" t="str">
        <f>CONCATENATE(NitA[[#This Row],[Dia]],NitA[[#This Row],[Mes]],NitA[[#This Row],[Hora]],NitA[[#This Row],[Min]])</f>
        <v>30310</v>
      </c>
      <c r="AA185" s="4" t="str">
        <f>CONCATENATE(TEXT(NitA[[#This Row],[Hora]],"00"),":",TEXT(NitA[[#This Row],[Min]],"00"))</f>
        <v>01:00</v>
      </c>
      <c r="AB185" s="12" t="str">
        <f>IFERROR(VLOOKUP(NitA[[#This Row],[CONCATENA]],Dades[[#All],[Columna1]:[LAT]],3,FALSE),"")</f>
        <v/>
      </c>
      <c r="AC185" s="12" t="str">
        <f>IFERROR(10^(NitA[[#This Row],[LAT]]/10),"")</f>
        <v/>
      </c>
      <c r="AE185" s="1">
        <f>Resultats!C$22</f>
        <v>30</v>
      </c>
      <c r="AF185" s="1">
        <f>Resultats!E$22</f>
        <v>3</v>
      </c>
      <c r="AG185" s="1">
        <v>10</v>
      </c>
      <c r="AH185" s="1">
        <v>0</v>
      </c>
      <c r="AI185" s="1" t="str">
        <f>CONCATENATE(DiaB[[#This Row],[Dia]],DiaB[[#This Row],[Mes]],DiaB[[#This Row],[Hora]],DiaB[[#This Row],[Min]])</f>
        <v>303100</v>
      </c>
      <c r="AJ185" s="1" t="str">
        <f>CONCATENATE(TEXT(DiaB[[#This Row],[Hora]],"00"),":",TEXT(DiaB[[#This Row],[Min]],"00"))</f>
        <v>10:00</v>
      </c>
      <c r="AK185" s="1" t="str">
        <f>IFERROR(VLOOKUP(DiaB[[#This Row],[CONCATENA]],Dades[[#All],[Columna1]:[LAT]],3,FALSE),"")</f>
        <v/>
      </c>
      <c r="AL185" s="1" t="str">
        <f>IFERROR(10^(DiaB[[#This Row],[LAT]]/10),"")</f>
        <v/>
      </c>
      <c r="AW185" s="4">
        <f>Resultats!C$22</f>
        <v>30</v>
      </c>
      <c r="AX185" s="12">
        <f>Resultats!E$22</f>
        <v>3</v>
      </c>
      <c r="AY185" s="3">
        <v>1</v>
      </c>
      <c r="AZ185" s="4">
        <v>0</v>
      </c>
      <c r="BA185" s="4" t="str">
        <f>CONCATENATE(NitB[[#This Row],[Dia]],NitB[[#This Row],[Mes]],NitB[[#This Row],[Hora]],NitB[[#This Row],[Min]])</f>
        <v>30310</v>
      </c>
      <c r="BB185" s="4" t="str">
        <f>CONCATENATE(TEXT(NitB[[#This Row],[Hora]],"00"),":",TEXT(NitB[[#This Row],[Min]],"00"))</f>
        <v>01:00</v>
      </c>
      <c r="BC185" s="12" t="str">
        <f>IFERROR(VLOOKUP(NitB[[#This Row],[CONCATENA]],Dades[[#All],[Columna1]:[LAT]],3,FALSE),"")</f>
        <v/>
      </c>
      <c r="BD185" s="12" t="str">
        <f>IFERROR(10^(NitB[[#This Row],[LAT]]/10),"")</f>
        <v/>
      </c>
      <c r="BF185" s="1">
        <f>Resultats!C$37</f>
        <v>30</v>
      </c>
      <c r="BG185" s="1">
        <f>Resultats!E$37</f>
        <v>3</v>
      </c>
      <c r="BH185" s="1">
        <v>10</v>
      </c>
      <c r="BI185" s="1">
        <v>0</v>
      </c>
      <c r="BJ185" s="1" t="str">
        <f>CONCATENATE(DiaC[[#This Row],[Dia]],DiaC[[#This Row],[Mes]],DiaC[[#This Row],[Hora]],DiaC[[#This Row],[Min]])</f>
        <v>303100</v>
      </c>
      <c r="BK185" s="1" t="str">
        <f>CONCATENATE(TEXT(DiaC[[#This Row],[Hora]],"00"),":",TEXT(DiaC[[#This Row],[Min]],"00"))</f>
        <v>10:00</v>
      </c>
      <c r="BL185" s="1" t="str">
        <f>IFERROR(VLOOKUP(DiaC[[#This Row],[CONCATENA]],Dades[[#All],[Columna1]:[LAT]],3,FALSE),"")</f>
        <v/>
      </c>
      <c r="BM185" s="1" t="str">
        <f>IFERROR(10^(DiaC[[#This Row],[LAT]]/10),"")</f>
        <v/>
      </c>
      <c r="BX185" s="4">
        <f>Resultats!C$37</f>
        <v>30</v>
      </c>
      <c r="BY185" s="12">
        <f>Resultats!E$37</f>
        <v>3</v>
      </c>
      <c r="BZ185" s="3">
        <v>1</v>
      </c>
      <c r="CA185" s="4">
        <v>0</v>
      </c>
      <c r="CB185" s="4" t="str">
        <f>CONCATENATE(NitC[[#This Row],[Dia]],NitC[[#This Row],[Mes]],NitC[[#This Row],[Hora]],NitC[[#This Row],[Min]])</f>
        <v>30310</v>
      </c>
      <c r="CC185" s="4" t="str">
        <f>CONCATENATE(TEXT(NitC[[#This Row],[Hora]],"00"),":",TEXT(NitC[[#This Row],[Min]],"00"))</f>
        <v>01:00</v>
      </c>
      <c r="CD185" s="12" t="str">
        <f>IFERROR(VLOOKUP(NitC[[#This Row],[CONCATENA]],Dades[[#All],[Columna1]:[LAT]],3,FALSE),"")</f>
        <v/>
      </c>
      <c r="CE185" s="12" t="str">
        <f>IFERROR(10^(NitC[[#This Row],[LAT]]/10),"")</f>
        <v/>
      </c>
    </row>
    <row r="186" spans="4:83" x14ac:dyDescent="0.35">
      <c r="D186" s="1">
        <f>Resultats!C$7</f>
        <v>30</v>
      </c>
      <c r="E186" s="1">
        <f>Resultats!E$7</f>
        <v>3</v>
      </c>
      <c r="F186" s="1">
        <v>10</v>
      </c>
      <c r="G186" s="1">
        <v>1</v>
      </c>
      <c r="H186" s="1" t="str">
        <f>CONCATENATE(DiaA[[#This Row],[Dia]],DiaA[[#This Row],[Mes]],DiaA[[#This Row],[Hora]],DiaA[[#This Row],[Min]])</f>
        <v>303101</v>
      </c>
      <c r="I186" s="1" t="str">
        <f>CONCATENATE(TEXT(DiaA[[#This Row],[Hora]],"00"),":",TEXT(DiaA[[#This Row],[Min]],"00"))</f>
        <v>10:01</v>
      </c>
      <c r="J186" s="1" t="str">
        <f>IFERROR(VLOOKUP(DiaA[[#This Row],[CONCATENA]],Dades[[#All],[Columna1]:[LAT]],3,FALSE),"")</f>
        <v/>
      </c>
      <c r="K186" s="1" t="str">
        <f>IFERROR(10^(DiaA[[#This Row],[LAT]]/10),"")</f>
        <v/>
      </c>
      <c r="V186" s="4">
        <f>Resultats!C$7</f>
        <v>30</v>
      </c>
      <c r="W186" s="12">
        <f>Resultats!E$7</f>
        <v>3</v>
      </c>
      <c r="X186" s="3">
        <v>1</v>
      </c>
      <c r="Y186" s="4">
        <v>1</v>
      </c>
      <c r="Z186" s="4" t="str">
        <f>CONCATENATE(NitA[[#This Row],[Dia]],NitA[[#This Row],[Mes]],NitA[[#This Row],[Hora]],NitA[[#This Row],[Min]])</f>
        <v>30311</v>
      </c>
      <c r="AA186" s="4" t="str">
        <f>CONCATENATE(TEXT(NitA[[#This Row],[Hora]],"00"),":",TEXT(NitA[[#This Row],[Min]],"00"))</f>
        <v>01:01</v>
      </c>
      <c r="AB186" s="12" t="str">
        <f>IFERROR(VLOOKUP(NitA[[#This Row],[CONCATENA]],Dades[[#All],[Columna1]:[LAT]],3,FALSE),"")</f>
        <v/>
      </c>
      <c r="AC186" s="12" t="str">
        <f>IFERROR(10^(NitA[[#This Row],[LAT]]/10),"")</f>
        <v/>
      </c>
      <c r="AE186" s="1">
        <f>Resultats!C$22</f>
        <v>30</v>
      </c>
      <c r="AF186" s="1">
        <f>Resultats!E$22</f>
        <v>3</v>
      </c>
      <c r="AG186" s="1">
        <v>10</v>
      </c>
      <c r="AH186" s="1">
        <v>1</v>
      </c>
      <c r="AI186" s="1" t="str">
        <f>CONCATENATE(DiaB[[#This Row],[Dia]],DiaB[[#This Row],[Mes]],DiaB[[#This Row],[Hora]],DiaB[[#This Row],[Min]])</f>
        <v>303101</v>
      </c>
      <c r="AJ186" s="1" t="str">
        <f>CONCATENATE(TEXT(DiaB[[#This Row],[Hora]],"00"),":",TEXT(DiaB[[#This Row],[Min]],"00"))</f>
        <v>10:01</v>
      </c>
      <c r="AK186" s="1" t="str">
        <f>IFERROR(VLOOKUP(DiaB[[#This Row],[CONCATENA]],Dades[[#All],[Columna1]:[LAT]],3,FALSE),"")</f>
        <v/>
      </c>
      <c r="AL186" s="1" t="str">
        <f>IFERROR(10^(DiaB[[#This Row],[LAT]]/10),"")</f>
        <v/>
      </c>
      <c r="AW186" s="4">
        <f>Resultats!C$22</f>
        <v>30</v>
      </c>
      <c r="AX186" s="12">
        <f>Resultats!E$22</f>
        <v>3</v>
      </c>
      <c r="AY186" s="3">
        <v>1</v>
      </c>
      <c r="AZ186" s="4">
        <v>1</v>
      </c>
      <c r="BA186" s="4" t="str">
        <f>CONCATENATE(NitB[[#This Row],[Dia]],NitB[[#This Row],[Mes]],NitB[[#This Row],[Hora]],NitB[[#This Row],[Min]])</f>
        <v>30311</v>
      </c>
      <c r="BB186" s="4" t="str">
        <f>CONCATENATE(TEXT(NitB[[#This Row],[Hora]],"00"),":",TEXT(NitB[[#This Row],[Min]],"00"))</f>
        <v>01:01</v>
      </c>
      <c r="BC186" s="12" t="str">
        <f>IFERROR(VLOOKUP(NitB[[#This Row],[CONCATENA]],Dades[[#All],[Columna1]:[LAT]],3,FALSE),"")</f>
        <v/>
      </c>
      <c r="BD186" s="12" t="str">
        <f>IFERROR(10^(NitB[[#This Row],[LAT]]/10),"")</f>
        <v/>
      </c>
      <c r="BF186" s="1">
        <f>Resultats!C$37</f>
        <v>30</v>
      </c>
      <c r="BG186" s="1">
        <f>Resultats!E$37</f>
        <v>3</v>
      </c>
      <c r="BH186" s="1">
        <v>10</v>
      </c>
      <c r="BI186" s="1">
        <v>1</v>
      </c>
      <c r="BJ186" s="1" t="str">
        <f>CONCATENATE(DiaC[[#This Row],[Dia]],DiaC[[#This Row],[Mes]],DiaC[[#This Row],[Hora]],DiaC[[#This Row],[Min]])</f>
        <v>303101</v>
      </c>
      <c r="BK186" s="1" t="str">
        <f>CONCATENATE(TEXT(DiaC[[#This Row],[Hora]],"00"),":",TEXT(DiaC[[#This Row],[Min]],"00"))</f>
        <v>10:01</v>
      </c>
      <c r="BL186" s="1" t="str">
        <f>IFERROR(VLOOKUP(DiaC[[#This Row],[CONCATENA]],Dades[[#All],[Columna1]:[LAT]],3,FALSE),"")</f>
        <v/>
      </c>
      <c r="BM186" s="1" t="str">
        <f>IFERROR(10^(DiaC[[#This Row],[LAT]]/10),"")</f>
        <v/>
      </c>
      <c r="BX186" s="4">
        <f>Resultats!C$37</f>
        <v>30</v>
      </c>
      <c r="BY186" s="12">
        <f>Resultats!E$37</f>
        <v>3</v>
      </c>
      <c r="BZ186" s="3">
        <v>1</v>
      </c>
      <c r="CA186" s="4">
        <v>1</v>
      </c>
      <c r="CB186" s="4" t="str">
        <f>CONCATENATE(NitC[[#This Row],[Dia]],NitC[[#This Row],[Mes]],NitC[[#This Row],[Hora]],NitC[[#This Row],[Min]])</f>
        <v>30311</v>
      </c>
      <c r="CC186" s="4" t="str">
        <f>CONCATENATE(TEXT(NitC[[#This Row],[Hora]],"00"),":",TEXT(NitC[[#This Row],[Min]],"00"))</f>
        <v>01:01</v>
      </c>
      <c r="CD186" s="12" t="str">
        <f>IFERROR(VLOOKUP(NitC[[#This Row],[CONCATENA]],Dades[[#All],[Columna1]:[LAT]],3,FALSE),"")</f>
        <v/>
      </c>
      <c r="CE186" s="12" t="str">
        <f>IFERROR(10^(NitC[[#This Row],[LAT]]/10),"")</f>
        <v/>
      </c>
    </row>
    <row r="187" spans="4:83" x14ac:dyDescent="0.35">
      <c r="D187" s="1">
        <f>Resultats!C$7</f>
        <v>30</v>
      </c>
      <c r="E187" s="1">
        <f>Resultats!E$7</f>
        <v>3</v>
      </c>
      <c r="F187" s="1">
        <v>10</v>
      </c>
      <c r="G187" s="1">
        <v>2</v>
      </c>
      <c r="H187" s="1" t="str">
        <f>CONCATENATE(DiaA[[#This Row],[Dia]],DiaA[[#This Row],[Mes]],DiaA[[#This Row],[Hora]],DiaA[[#This Row],[Min]])</f>
        <v>303102</v>
      </c>
      <c r="I187" s="1" t="str">
        <f>CONCATENATE(TEXT(DiaA[[#This Row],[Hora]],"00"),":",TEXT(DiaA[[#This Row],[Min]],"00"))</f>
        <v>10:02</v>
      </c>
      <c r="J187" s="1" t="str">
        <f>IFERROR(VLOOKUP(DiaA[[#This Row],[CONCATENA]],Dades[[#All],[Columna1]:[LAT]],3,FALSE),"")</f>
        <v/>
      </c>
      <c r="K187" s="1" t="str">
        <f>IFERROR(10^(DiaA[[#This Row],[LAT]]/10),"")</f>
        <v/>
      </c>
      <c r="V187" s="4">
        <f>Resultats!C$7</f>
        <v>30</v>
      </c>
      <c r="W187" s="12">
        <f>Resultats!E$7</f>
        <v>3</v>
      </c>
      <c r="X187" s="3">
        <v>1</v>
      </c>
      <c r="Y187" s="4">
        <v>2</v>
      </c>
      <c r="Z187" s="4" t="str">
        <f>CONCATENATE(NitA[[#This Row],[Dia]],NitA[[#This Row],[Mes]],NitA[[#This Row],[Hora]],NitA[[#This Row],[Min]])</f>
        <v>30312</v>
      </c>
      <c r="AA187" s="4" t="str">
        <f>CONCATENATE(TEXT(NitA[[#This Row],[Hora]],"00"),":",TEXT(NitA[[#This Row],[Min]],"00"))</f>
        <v>01:02</v>
      </c>
      <c r="AB187" s="12" t="str">
        <f>IFERROR(VLOOKUP(NitA[[#This Row],[CONCATENA]],Dades[[#All],[Columna1]:[LAT]],3,FALSE),"")</f>
        <v/>
      </c>
      <c r="AC187" s="12" t="str">
        <f>IFERROR(10^(NitA[[#This Row],[LAT]]/10),"")</f>
        <v/>
      </c>
      <c r="AE187" s="1">
        <f>Resultats!C$22</f>
        <v>30</v>
      </c>
      <c r="AF187" s="1">
        <f>Resultats!E$22</f>
        <v>3</v>
      </c>
      <c r="AG187" s="1">
        <v>10</v>
      </c>
      <c r="AH187" s="1">
        <v>2</v>
      </c>
      <c r="AI187" s="1" t="str">
        <f>CONCATENATE(DiaB[[#This Row],[Dia]],DiaB[[#This Row],[Mes]],DiaB[[#This Row],[Hora]],DiaB[[#This Row],[Min]])</f>
        <v>303102</v>
      </c>
      <c r="AJ187" s="1" t="str">
        <f>CONCATENATE(TEXT(DiaB[[#This Row],[Hora]],"00"),":",TEXT(DiaB[[#This Row],[Min]],"00"))</f>
        <v>10:02</v>
      </c>
      <c r="AK187" s="1" t="str">
        <f>IFERROR(VLOOKUP(DiaB[[#This Row],[CONCATENA]],Dades[[#All],[Columna1]:[LAT]],3,FALSE),"")</f>
        <v/>
      </c>
      <c r="AL187" s="1" t="str">
        <f>IFERROR(10^(DiaB[[#This Row],[LAT]]/10),"")</f>
        <v/>
      </c>
      <c r="AW187" s="4">
        <f>Resultats!C$22</f>
        <v>30</v>
      </c>
      <c r="AX187" s="12">
        <f>Resultats!E$22</f>
        <v>3</v>
      </c>
      <c r="AY187" s="3">
        <v>1</v>
      </c>
      <c r="AZ187" s="4">
        <v>2</v>
      </c>
      <c r="BA187" s="4" t="str">
        <f>CONCATENATE(NitB[[#This Row],[Dia]],NitB[[#This Row],[Mes]],NitB[[#This Row],[Hora]],NitB[[#This Row],[Min]])</f>
        <v>30312</v>
      </c>
      <c r="BB187" s="4" t="str">
        <f>CONCATENATE(TEXT(NitB[[#This Row],[Hora]],"00"),":",TEXT(NitB[[#This Row],[Min]],"00"))</f>
        <v>01:02</v>
      </c>
      <c r="BC187" s="12" t="str">
        <f>IFERROR(VLOOKUP(NitB[[#This Row],[CONCATENA]],Dades[[#All],[Columna1]:[LAT]],3,FALSE),"")</f>
        <v/>
      </c>
      <c r="BD187" s="12" t="str">
        <f>IFERROR(10^(NitB[[#This Row],[LAT]]/10),"")</f>
        <v/>
      </c>
      <c r="BF187" s="1">
        <f>Resultats!C$37</f>
        <v>30</v>
      </c>
      <c r="BG187" s="1">
        <f>Resultats!E$37</f>
        <v>3</v>
      </c>
      <c r="BH187" s="1">
        <v>10</v>
      </c>
      <c r="BI187" s="1">
        <v>2</v>
      </c>
      <c r="BJ187" s="1" t="str">
        <f>CONCATENATE(DiaC[[#This Row],[Dia]],DiaC[[#This Row],[Mes]],DiaC[[#This Row],[Hora]],DiaC[[#This Row],[Min]])</f>
        <v>303102</v>
      </c>
      <c r="BK187" s="1" t="str">
        <f>CONCATENATE(TEXT(DiaC[[#This Row],[Hora]],"00"),":",TEXT(DiaC[[#This Row],[Min]],"00"))</f>
        <v>10:02</v>
      </c>
      <c r="BL187" s="1" t="str">
        <f>IFERROR(VLOOKUP(DiaC[[#This Row],[CONCATENA]],Dades[[#All],[Columna1]:[LAT]],3,FALSE),"")</f>
        <v/>
      </c>
      <c r="BM187" s="1" t="str">
        <f>IFERROR(10^(DiaC[[#This Row],[LAT]]/10),"")</f>
        <v/>
      </c>
      <c r="BX187" s="4">
        <f>Resultats!C$37</f>
        <v>30</v>
      </c>
      <c r="BY187" s="12">
        <f>Resultats!E$37</f>
        <v>3</v>
      </c>
      <c r="BZ187" s="3">
        <v>1</v>
      </c>
      <c r="CA187" s="4">
        <v>2</v>
      </c>
      <c r="CB187" s="4" t="str">
        <f>CONCATENATE(NitC[[#This Row],[Dia]],NitC[[#This Row],[Mes]],NitC[[#This Row],[Hora]],NitC[[#This Row],[Min]])</f>
        <v>30312</v>
      </c>
      <c r="CC187" s="4" t="str">
        <f>CONCATENATE(TEXT(NitC[[#This Row],[Hora]],"00"),":",TEXT(NitC[[#This Row],[Min]],"00"))</f>
        <v>01:02</v>
      </c>
      <c r="CD187" s="12" t="str">
        <f>IFERROR(VLOOKUP(NitC[[#This Row],[CONCATENA]],Dades[[#All],[Columna1]:[LAT]],3,FALSE),"")</f>
        <v/>
      </c>
      <c r="CE187" s="12" t="str">
        <f>IFERROR(10^(NitC[[#This Row],[LAT]]/10),"")</f>
        <v/>
      </c>
    </row>
    <row r="188" spans="4:83" x14ac:dyDescent="0.35">
      <c r="D188" s="1">
        <f>Resultats!C$7</f>
        <v>30</v>
      </c>
      <c r="E188" s="1">
        <f>Resultats!E$7</f>
        <v>3</v>
      </c>
      <c r="F188" s="1">
        <v>10</v>
      </c>
      <c r="G188" s="1">
        <v>3</v>
      </c>
      <c r="H188" s="1" t="str">
        <f>CONCATENATE(DiaA[[#This Row],[Dia]],DiaA[[#This Row],[Mes]],DiaA[[#This Row],[Hora]],DiaA[[#This Row],[Min]])</f>
        <v>303103</v>
      </c>
      <c r="I188" s="1" t="str">
        <f>CONCATENATE(TEXT(DiaA[[#This Row],[Hora]],"00"),":",TEXT(DiaA[[#This Row],[Min]],"00"))</f>
        <v>10:03</v>
      </c>
      <c r="J188" s="1" t="str">
        <f>IFERROR(VLOOKUP(DiaA[[#This Row],[CONCATENA]],Dades[[#All],[Columna1]:[LAT]],3,FALSE),"")</f>
        <v/>
      </c>
      <c r="K188" s="1" t="str">
        <f>IFERROR(10^(DiaA[[#This Row],[LAT]]/10),"")</f>
        <v/>
      </c>
      <c r="V188" s="4">
        <f>Resultats!C$7</f>
        <v>30</v>
      </c>
      <c r="W188" s="12">
        <f>Resultats!E$7</f>
        <v>3</v>
      </c>
      <c r="X188" s="3">
        <v>1</v>
      </c>
      <c r="Y188" s="4">
        <v>3</v>
      </c>
      <c r="Z188" s="4" t="str">
        <f>CONCATENATE(NitA[[#This Row],[Dia]],NitA[[#This Row],[Mes]],NitA[[#This Row],[Hora]],NitA[[#This Row],[Min]])</f>
        <v>30313</v>
      </c>
      <c r="AA188" s="4" t="str">
        <f>CONCATENATE(TEXT(NitA[[#This Row],[Hora]],"00"),":",TEXT(NitA[[#This Row],[Min]],"00"))</f>
        <v>01:03</v>
      </c>
      <c r="AB188" s="12" t="str">
        <f>IFERROR(VLOOKUP(NitA[[#This Row],[CONCATENA]],Dades[[#All],[Columna1]:[LAT]],3,FALSE),"")</f>
        <v/>
      </c>
      <c r="AC188" s="12" t="str">
        <f>IFERROR(10^(NitA[[#This Row],[LAT]]/10),"")</f>
        <v/>
      </c>
      <c r="AE188" s="1">
        <f>Resultats!C$22</f>
        <v>30</v>
      </c>
      <c r="AF188" s="1">
        <f>Resultats!E$22</f>
        <v>3</v>
      </c>
      <c r="AG188" s="1">
        <v>10</v>
      </c>
      <c r="AH188" s="1">
        <v>3</v>
      </c>
      <c r="AI188" s="1" t="str">
        <f>CONCATENATE(DiaB[[#This Row],[Dia]],DiaB[[#This Row],[Mes]],DiaB[[#This Row],[Hora]],DiaB[[#This Row],[Min]])</f>
        <v>303103</v>
      </c>
      <c r="AJ188" s="1" t="str">
        <f>CONCATENATE(TEXT(DiaB[[#This Row],[Hora]],"00"),":",TEXT(DiaB[[#This Row],[Min]],"00"))</f>
        <v>10:03</v>
      </c>
      <c r="AK188" s="1" t="str">
        <f>IFERROR(VLOOKUP(DiaB[[#This Row],[CONCATENA]],Dades[[#All],[Columna1]:[LAT]],3,FALSE),"")</f>
        <v/>
      </c>
      <c r="AL188" s="1" t="str">
        <f>IFERROR(10^(DiaB[[#This Row],[LAT]]/10),"")</f>
        <v/>
      </c>
      <c r="AW188" s="4">
        <f>Resultats!C$22</f>
        <v>30</v>
      </c>
      <c r="AX188" s="12">
        <f>Resultats!E$22</f>
        <v>3</v>
      </c>
      <c r="AY188" s="3">
        <v>1</v>
      </c>
      <c r="AZ188" s="4">
        <v>3</v>
      </c>
      <c r="BA188" s="4" t="str">
        <f>CONCATENATE(NitB[[#This Row],[Dia]],NitB[[#This Row],[Mes]],NitB[[#This Row],[Hora]],NitB[[#This Row],[Min]])</f>
        <v>30313</v>
      </c>
      <c r="BB188" s="4" t="str">
        <f>CONCATENATE(TEXT(NitB[[#This Row],[Hora]],"00"),":",TEXT(NitB[[#This Row],[Min]],"00"))</f>
        <v>01:03</v>
      </c>
      <c r="BC188" s="12" t="str">
        <f>IFERROR(VLOOKUP(NitB[[#This Row],[CONCATENA]],Dades[[#All],[Columna1]:[LAT]],3,FALSE),"")</f>
        <v/>
      </c>
      <c r="BD188" s="12" t="str">
        <f>IFERROR(10^(NitB[[#This Row],[LAT]]/10),"")</f>
        <v/>
      </c>
      <c r="BF188" s="1">
        <f>Resultats!C$37</f>
        <v>30</v>
      </c>
      <c r="BG188" s="1">
        <f>Resultats!E$37</f>
        <v>3</v>
      </c>
      <c r="BH188" s="1">
        <v>10</v>
      </c>
      <c r="BI188" s="1">
        <v>3</v>
      </c>
      <c r="BJ188" s="1" t="str">
        <f>CONCATENATE(DiaC[[#This Row],[Dia]],DiaC[[#This Row],[Mes]],DiaC[[#This Row],[Hora]],DiaC[[#This Row],[Min]])</f>
        <v>303103</v>
      </c>
      <c r="BK188" s="1" t="str">
        <f>CONCATENATE(TEXT(DiaC[[#This Row],[Hora]],"00"),":",TEXT(DiaC[[#This Row],[Min]],"00"))</f>
        <v>10:03</v>
      </c>
      <c r="BL188" s="1" t="str">
        <f>IFERROR(VLOOKUP(DiaC[[#This Row],[CONCATENA]],Dades[[#All],[Columna1]:[LAT]],3,FALSE),"")</f>
        <v/>
      </c>
      <c r="BM188" s="1" t="str">
        <f>IFERROR(10^(DiaC[[#This Row],[LAT]]/10),"")</f>
        <v/>
      </c>
      <c r="BX188" s="4">
        <f>Resultats!C$37</f>
        <v>30</v>
      </c>
      <c r="BY188" s="12">
        <f>Resultats!E$37</f>
        <v>3</v>
      </c>
      <c r="BZ188" s="3">
        <v>1</v>
      </c>
      <c r="CA188" s="4">
        <v>3</v>
      </c>
      <c r="CB188" s="4" t="str">
        <f>CONCATENATE(NitC[[#This Row],[Dia]],NitC[[#This Row],[Mes]],NitC[[#This Row],[Hora]],NitC[[#This Row],[Min]])</f>
        <v>30313</v>
      </c>
      <c r="CC188" s="4" t="str">
        <f>CONCATENATE(TEXT(NitC[[#This Row],[Hora]],"00"),":",TEXT(NitC[[#This Row],[Min]],"00"))</f>
        <v>01:03</v>
      </c>
      <c r="CD188" s="12" t="str">
        <f>IFERROR(VLOOKUP(NitC[[#This Row],[CONCATENA]],Dades[[#All],[Columna1]:[LAT]],3,FALSE),"")</f>
        <v/>
      </c>
      <c r="CE188" s="12" t="str">
        <f>IFERROR(10^(NitC[[#This Row],[LAT]]/10),"")</f>
        <v/>
      </c>
    </row>
    <row r="189" spans="4:83" x14ac:dyDescent="0.35">
      <c r="D189" s="1">
        <f>Resultats!C$7</f>
        <v>30</v>
      </c>
      <c r="E189" s="1">
        <f>Resultats!E$7</f>
        <v>3</v>
      </c>
      <c r="F189" s="1">
        <v>10</v>
      </c>
      <c r="G189" s="1">
        <v>4</v>
      </c>
      <c r="H189" s="1" t="str">
        <f>CONCATENATE(DiaA[[#This Row],[Dia]],DiaA[[#This Row],[Mes]],DiaA[[#This Row],[Hora]],DiaA[[#This Row],[Min]])</f>
        <v>303104</v>
      </c>
      <c r="I189" s="1" t="str">
        <f>CONCATENATE(TEXT(DiaA[[#This Row],[Hora]],"00"),":",TEXT(DiaA[[#This Row],[Min]],"00"))</f>
        <v>10:04</v>
      </c>
      <c r="J189" s="1" t="str">
        <f>IFERROR(VLOOKUP(DiaA[[#This Row],[CONCATENA]],Dades[[#All],[Columna1]:[LAT]],3,FALSE),"")</f>
        <v/>
      </c>
      <c r="K189" s="1" t="str">
        <f>IFERROR(10^(DiaA[[#This Row],[LAT]]/10),"")</f>
        <v/>
      </c>
      <c r="V189" s="4">
        <f>Resultats!C$7</f>
        <v>30</v>
      </c>
      <c r="W189" s="12">
        <f>Resultats!E$7</f>
        <v>3</v>
      </c>
      <c r="X189" s="3">
        <v>1</v>
      </c>
      <c r="Y189" s="4">
        <v>4</v>
      </c>
      <c r="Z189" s="4" t="str">
        <f>CONCATENATE(NitA[[#This Row],[Dia]],NitA[[#This Row],[Mes]],NitA[[#This Row],[Hora]],NitA[[#This Row],[Min]])</f>
        <v>30314</v>
      </c>
      <c r="AA189" s="4" t="str">
        <f>CONCATENATE(TEXT(NitA[[#This Row],[Hora]],"00"),":",TEXT(NitA[[#This Row],[Min]],"00"))</f>
        <v>01:04</v>
      </c>
      <c r="AB189" s="12" t="str">
        <f>IFERROR(VLOOKUP(NitA[[#This Row],[CONCATENA]],Dades[[#All],[Columna1]:[LAT]],3,FALSE),"")</f>
        <v/>
      </c>
      <c r="AC189" s="12" t="str">
        <f>IFERROR(10^(NitA[[#This Row],[LAT]]/10),"")</f>
        <v/>
      </c>
      <c r="AE189" s="1">
        <f>Resultats!C$22</f>
        <v>30</v>
      </c>
      <c r="AF189" s="1">
        <f>Resultats!E$22</f>
        <v>3</v>
      </c>
      <c r="AG189" s="1">
        <v>10</v>
      </c>
      <c r="AH189" s="1">
        <v>4</v>
      </c>
      <c r="AI189" s="1" t="str">
        <f>CONCATENATE(DiaB[[#This Row],[Dia]],DiaB[[#This Row],[Mes]],DiaB[[#This Row],[Hora]],DiaB[[#This Row],[Min]])</f>
        <v>303104</v>
      </c>
      <c r="AJ189" s="1" t="str">
        <f>CONCATENATE(TEXT(DiaB[[#This Row],[Hora]],"00"),":",TEXT(DiaB[[#This Row],[Min]],"00"))</f>
        <v>10:04</v>
      </c>
      <c r="AK189" s="1" t="str">
        <f>IFERROR(VLOOKUP(DiaB[[#This Row],[CONCATENA]],Dades[[#All],[Columna1]:[LAT]],3,FALSE),"")</f>
        <v/>
      </c>
      <c r="AL189" s="1" t="str">
        <f>IFERROR(10^(DiaB[[#This Row],[LAT]]/10),"")</f>
        <v/>
      </c>
      <c r="AW189" s="4">
        <f>Resultats!C$22</f>
        <v>30</v>
      </c>
      <c r="AX189" s="12">
        <f>Resultats!E$22</f>
        <v>3</v>
      </c>
      <c r="AY189" s="3">
        <v>1</v>
      </c>
      <c r="AZ189" s="4">
        <v>4</v>
      </c>
      <c r="BA189" s="4" t="str">
        <f>CONCATENATE(NitB[[#This Row],[Dia]],NitB[[#This Row],[Mes]],NitB[[#This Row],[Hora]],NitB[[#This Row],[Min]])</f>
        <v>30314</v>
      </c>
      <c r="BB189" s="4" t="str">
        <f>CONCATENATE(TEXT(NitB[[#This Row],[Hora]],"00"),":",TEXT(NitB[[#This Row],[Min]],"00"))</f>
        <v>01:04</v>
      </c>
      <c r="BC189" s="12" t="str">
        <f>IFERROR(VLOOKUP(NitB[[#This Row],[CONCATENA]],Dades[[#All],[Columna1]:[LAT]],3,FALSE),"")</f>
        <v/>
      </c>
      <c r="BD189" s="12" t="str">
        <f>IFERROR(10^(NitB[[#This Row],[LAT]]/10),"")</f>
        <v/>
      </c>
      <c r="BF189" s="1">
        <f>Resultats!C$37</f>
        <v>30</v>
      </c>
      <c r="BG189" s="1">
        <f>Resultats!E$37</f>
        <v>3</v>
      </c>
      <c r="BH189" s="1">
        <v>10</v>
      </c>
      <c r="BI189" s="1">
        <v>4</v>
      </c>
      <c r="BJ189" s="1" t="str">
        <f>CONCATENATE(DiaC[[#This Row],[Dia]],DiaC[[#This Row],[Mes]],DiaC[[#This Row],[Hora]],DiaC[[#This Row],[Min]])</f>
        <v>303104</v>
      </c>
      <c r="BK189" s="1" t="str">
        <f>CONCATENATE(TEXT(DiaC[[#This Row],[Hora]],"00"),":",TEXT(DiaC[[#This Row],[Min]],"00"))</f>
        <v>10:04</v>
      </c>
      <c r="BL189" s="1" t="str">
        <f>IFERROR(VLOOKUP(DiaC[[#This Row],[CONCATENA]],Dades[[#All],[Columna1]:[LAT]],3,FALSE),"")</f>
        <v/>
      </c>
      <c r="BM189" s="1" t="str">
        <f>IFERROR(10^(DiaC[[#This Row],[LAT]]/10),"")</f>
        <v/>
      </c>
      <c r="BX189" s="4">
        <f>Resultats!C$37</f>
        <v>30</v>
      </c>
      <c r="BY189" s="12">
        <f>Resultats!E$37</f>
        <v>3</v>
      </c>
      <c r="BZ189" s="3">
        <v>1</v>
      </c>
      <c r="CA189" s="4">
        <v>4</v>
      </c>
      <c r="CB189" s="4" t="str">
        <f>CONCATENATE(NitC[[#This Row],[Dia]],NitC[[#This Row],[Mes]],NitC[[#This Row],[Hora]],NitC[[#This Row],[Min]])</f>
        <v>30314</v>
      </c>
      <c r="CC189" s="4" t="str">
        <f>CONCATENATE(TEXT(NitC[[#This Row],[Hora]],"00"),":",TEXT(NitC[[#This Row],[Min]],"00"))</f>
        <v>01:04</v>
      </c>
      <c r="CD189" s="12" t="str">
        <f>IFERROR(VLOOKUP(NitC[[#This Row],[CONCATENA]],Dades[[#All],[Columna1]:[LAT]],3,FALSE),"")</f>
        <v/>
      </c>
      <c r="CE189" s="12" t="str">
        <f>IFERROR(10^(NitC[[#This Row],[LAT]]/10),"")</f>
        <v/>
      </c>
    </row>
    <row r="190" spans="4:83" x14ac:dyDescent="0.35">
      <c r="D190" s="1">
        <f>Resultats!C$7</f>
        <v>30</v>
      </c>
      <c r="E190" s="1">
        <f>Resultats!E$7</f>
        <v>3</v>
      </c>
      <c r="F190" s="1">
        <v>10</v>
      </c>
      <c r="G190" s="1">
        <v>5</v>
      </c>
      <c r="H190" s="1" t="str">
        <f>CONCATENATE(DiaA[[#This Row],[Dia]],DiaA[[#This Row],[Mes]],DiaA[[#This Row],[Hora]],DiaA[[#This Row],[Min]])</f>
        <v>303105</v>
      </c>
      <c r="I190" s="1" t="str">
        <f>CONCATENATE(TEXT(DiaA[[#This Row],[Hora]],"00"),":",TEXT(DiaA[[#This Row],[Min]],"00"))</f>
        <v>10:05</v>
      </c>
      <c r="J190" s="1" t="str">
        <f>IFERROR(VLOOKUP(DiaA[[#This Row],[CONCATENA]],Dades[[#All],[Columna1]:[LAT]],3,FALSE),"")</f>
        <v/>
      </c>
      <c r="K190" s="1" t="str">
        <f>IFERROR(10^(DiaA[[#This Row],[LAT]]/10),"")</f>
        <v/>
      </c>
      <c r="V190" s="4">
        <f>Resultats!C$7</f>
        <v>30</v>
      </c>
      <c r="W190" s="12">
        <f>Resultats!E$7</f>
        <v>3</v>
      </c>
      <c r="X190" s="3">
        <v>1</v>
      </c>
      <c r="Y190" s="4">
        <v>5</v>
      </c>
      <c r="Z190" s="4" t="str">
        <f>CONCATENATE(NitA[[#This Row],[Dia]],NitA[[#This Row],[Mes]],NitA[[#This Row],[Hora]],NitA[[#This Row],[Min]])</f>
        <v>30315</v>
      </c>
      <c r="AA190" s="4" t="str">
        <f>CONCATENATE(TEXT(NitA[[#This Row],[Hora]],"00"),":",TEXT(NitA[[#This Row],[Min]],"00"))</f>
        <v>01:05</v>
      </c>
      <c r="AB190" s="12" t="str">
        <f>IFERROR(VLOOKUP(NitA[[#This Row],[CONCATENA]],Dades[[#All],[Columna1]:[LAT]],3,FALSE),"")</f>
        <v/>
      </c>
      <c r="AC190" s="12" t="str">
        <f>IFERROR(10^(NitA[[#This Row],[LAT]]/10),"")</f>
        <v/>
      </c>
      <c r="AE190" s="1">
        <f>Resultats!C$22</f>
        <v>30</v>
      </c>
      <c r="AF190" s="1">
        <f>Resultats!E$22</f>
        <v>3</v>
      </c>
      <c r="AG190" s="1">
        <v>10</v>
      </c>
      <c r="AH190" s="1">
        <v>5</v>
      </c>
      <c r="AI190" s="1" t="str">
        <f>CONCATENATE(DiaB[[#This Row],[Dia]],DiaB[[#This Row],[Mes]],DiaB[[#This Row],[Hora]],DiaB[[#This Row],[Min]])</f>
        <v>303105</v>
      </c>
      <c r="AJ190" s="1" t="str">
        <f>CONCATENATE(TEXT(DiaB[[#This Row],[Hora]],"00"),":",TEXT(DiaB[[#This Row],[Min]],"00"))</f>
        <v>10:05</v>
      </c>
      <c r="AK190" s="1" t="str">
        <f>IFERROR(VLOOKUP(DiaB[[#This Row],[CONCATENA]],Dades[[#All],[Columna1]:[LAT]],3,FALSE),"")</f>
        <v/>
      </c>
      <c r="AL190" s="1" t="str">
        <f>IFERROR(10^(DiaB[[#This Row],[LAT]]/10),"")</f>
        <v/>
      </c>
      <c r="AW190" s="4">
        <f>Resultats!C$22</f>
        <v>30</v>
      </c>
      <c r="AX190" s="12">
        <f>Resultats!E$22</f>
        <v>3</v>
      </c>
      <c r="AY190" s="3">
        <v>1</v>
      </c>
      <c r="AZ190" s="4">
        <v>5</v>
      </c>
      <c r="BA190" s="4" t="str">
        <f>CONCATENATE(NitB[[#This Row],[Dia]],NitB[[#This Row],[Mes]],NitB[[#This Row],[Hora]],NitB[[#This Row],[Min]])</f>
        <v>30315</v>
      </c>
      <c r="BB190" s="4" t="str">
        <f>CONCATENATE(TEXT(NitB[[#This Row],[Hora]],"00"),":",TEXT(NitB[[#This Row],[Min]],"00"))</f>
        <v>01:05</v>
      </c>
      <c r="BC190" s="12" t="str">
        <f>IFERROR(VLOOKUP(NitB[[#This Row],[CONCATENA]],Dades[[#All],[Columna1]:[LAT]],3,FALSE),"")</f>
        <v/>
      </c>
      <c r="BD190" s="12" t="str">
        <f>IFERROR(10^(NitB[[#This Row],[LAT]]/10),"")</f>
        <v/>
      </c>
      <c r="BF190" s="1">
        <f>Resultats!C$37</f>
        <v>30</v>
      </c>
      <c r="BG190" s="1">
        <f>Resultats!E$37</f>
        <v>3</v>
      </c>
      <c r="BH190" s="1">
        <v>10</v>
      </c>
      <c r="BI190" s="1">
        <v>5</v>
      </c>
      <c r="BJ190" s="1" t="str">
        <f>CONCATENATE(DiaC[[#This Row],[Dia]],DiaC[[#This Row],[Mes]],DiaC[[#This Row],[Hora]],DiaC[[#This Row],[Min]])</f>
        <v>303105</v>
      </c>
      <c r="BK190" s="1" t="str">
        <f>CONCATENATE(TEXT(DiaC[[#This Row],[Hora]],"00"),":",TEXT(DiaC[[#This Row],[Min]],"00"))</f>
        <v>10:05</v>
      </c>
      <c r="BL190" s="1" t="str">
        <f>IFERROR(VLOOKUP(DiaC[[#This Row],[CONCATENA]],Dades[[#All],[Columna1]:[LAT]],3,FALSE),"")</f>
        <v/>
      </c>
      <c r="BM190" s="1" t="str">
        <f>IFERROR(10^(DiaC[[#This Row],[LAT]]/10),"")</f>
        <v/>
      </c>
      <c r="BX190" s="4">
        <f>Resultats!C$37</f>
        <v>30</v>
      </c>
      <c r="BY190" s="12">
        <f>Resultats!E$37</f>
        <v>3</v>
      </c>
      <c r="BZ190" s="3">
        <v>1</v>
      </c>
      <c r="CA190" s="4">
        <v>5</v>
      </c>
      <c r="CB190" s="4" t="str">
        <f>CONCATENATE(NitC[[#This Row],[Dia]],NitC[[#This Row],[Mes]],NitC[[#This Row],[Hora]],NitC[[#This Row],[Min]])</f>
        <v>30315</v>
      </c>
      <c r="CC190" s="4" t="str">
        <f>CONCATENATE(TEXT(NitC[[#This Row],[Hora]],"00"),":",TEXT(NitC[[#This Row],[Min]],"00"))</f>
        <v>01:05</v>
      </c>
      <c r="CD190" s="12" t="str">
        <f>IFERROR(VLOOKUP(NitC[[#This Row],[CONCATENA]],Dades[[#All],[Columna1]:[LAT]],3,FALSE),"")</f>
        <v/>
      </c>
      <c r="CE190" s="12" t="str">
        <f>IFERROR(10^(NitC[[#This Row],[LAT]]/10),"")</f>
        <v/>
      </c>
    </row>
    <row r="191" spans="4:83" x14ac:dyDescent="0.35">
      <c r="D191" s="1">
        <f>Resultats!C$7</f>
        <v>30</v>
      </c>
      <c r="E191" s="1">
        <f>Resultats!E$7</f>
        <v>3</v>
      </c>
      <c r="F191" s="1">
        <v>10</v>
      </c>
      <c r="G191" s="1">
        <v>6</v>
      </c>
      <c r="H191" s="1" t="str">
        <f>CONCATENATE(DiaA[[#This Row],[Dia]],DiaA[[#This Row],[Mes]],DiaA[[#This Row],[Hora]],DiaA[[#This Row],[Min]])</f>
        <v>303106</v>
      </c>
      <c r="I191" s="1" t="str">
        <f>CONCATENATE(TEXT(DiaA[[#This Row],[Hora]],"00"),":",TEXT(DiaA[[#This Row],[Min]],"00"))</f>
        <v>10:06</v>
      </c>
      <c r="J191" s="1" t="str">
        <f>IFERROR(VLOOKUP(DiaA[[#This Row],[CONCATENA]],Dades[[#All],[Columna1]:[LAT]],3,FALSE),"")</f>
        <v/>
      </c>
      <c r="K191" s="1" t="str">
        <f>IFERROR(10^(DiaA[[#This Row],[LAT]]/10),"")</f>
        <v/>
      </c>
      <c r="V191" s="4">
        <f>Resultats!C$7</f>
        <v>30</v>
      </c>
      <c r="W191" s="12">
        <f>Resultats!E$7</f>
        <v>3</v>
      </c>
      <c r="X191" s="3">
        <v>1</v>
      </c>
      <c r="Y191" s="4">
        <v>6</v>
      </c>
      <c r="Z191" s="4" t="str">
        <f>CONCATENATE(NitA[[#This Row],[Dia]],NitA[[#This Row],[Mes]],NitA[[#This Row],[Hora]],NitA[[#This Row],[Min]])</f>
        <v>30316</v>
      </c>
      <c r="AA191" s="4" t="str">
        <f>CONCATENATE(TEXT(NitA[[#This Row],[Hora]],"00"),":",TEXT(NitA[[#This Row],[Min]],"00"))</f>
        <v>01:06</v>
      </c>
      <c r="AB191" s="12" t="str">
        <f>IFERROR(VLOOKUP(NitA[[#This Row],[CONCATENA]],Dades[[#All],[Columna1]:[LAT]],3,FALSE),"")</f>
        <v/>
      </c>
      <c r="AC191" s="12" t="str">
        <f>IFERROR(10^(NitA[[#This Row],[LAT]]/10),"")</f>
        <v/>
      </c>
      <c r="AE191" s="1">
        <f>Resultats!C$22</f>
        <v>30</v>
      </c>
      <c r="AF191" s="1">
        <f>Resultats!E$22</f>
        <v>3</v>
      </c>
      <c r="AG191" s="1">
        <v>10</v>
      </c>
      <c r="AH191" s="1">
        <v>6</v>
      </c>
      <c r="AI191" s="1" t="str">
        <f>CONCATENATE(DiaB[[#This Row],[Dia]],DiaB[[#This Row],[Mes]],DiaB[[#This Row],[Hora]],DiaB[[#This Row],[Min]])</f>
        <v>303106</v>
      </c>
      <c r="AJ191" s="1" t="str">
        <f>CONCATENATE(TEXT(DiaB[[#This Row],[Hora]],"00"),":",TEXT(DiaB[[#This Row],[Min]],"00"))</f>
        <v>10:06</v>
      </c>
      <c r="AK191" s="1" t="str">
        <f>IFERROR(VLOOKUP(DiaB[[#This Row],[CONCATENA]],Dades[[#All],[Columna1]:[LAT]],3,FALSE),"")</f>
        <v/>
      </c>
      <c r="AL191" s="1" t="str">
        <f>IFERROR(10^(DiaB[[#This Row],[LAT]]/10),"")</f>
        <v/>
      </c>
      <c r="AW191" s="4">
        <f>Resultats!C$22</f>
        <v>30</v>
      </c>
      <c r="AX191" s="12">
        <f>Resultats!E$22</f>
        <v>3</v>
      </c>
      <c r="AY191" s="3">
        <v>1</v>
      </c>
      <c r="AZ191" s="4">
        <v>6</v>
      </c>
      <c r="BA191" s="4" t="str">
        <f>CONCATENATE(NitB[[#This Row],[Dia]],NitB[[#This Row],[Mes]],NitB[[#This Row],[Hora]],NitB[[#This Row],[Min]])</f>
        <v>30316</v>
      </c>
      <c r="BB191" s="4" t="str">
        <f>CONCATENATE(TEXT(NitB[[#This Row],[Hora]],"00"),":",TEXT(NitB[[#This Row],[Min]],"00"))</f>
        <v>01:06</v>
      </c>
      <c r="BC191" s="12" t="str">
        <f>IFERROR(VLOOKUP(NitB[[#This Row],[CONCATENA]],Dades[[#All],[Columna1]:[LAT]],3,FALSE),"")</f>
        <v/>
      </c>
      <c r="BD191" s="12" t="str">
        <f>IFERROR(10^(NitB[[#This Row],[LAT]]/10),"")</f>
        <v/>
      </c>
      <c r="BF191" s="1">
        <f>Resultats!C$37</f>
        <v>30</v>
      </c>
      <c r="BG191" s="1">
        <f>Resultats!E$37</f>
        <v>3</v>
      </c>
      <c r="BH191" s="1">
        <v>10</v>
      </c>
      <c r="BI191" s="1">
        <v>6</v>
      </c>
      <c r="BJ191" s="1" t="str">
        <f>CONCATENATE(DiaC[[#This Row],[Dia]],DiaC[[#This Row],[Mes]],DiaC[[#This Row],[Hora]],DiaC[[#This Row],[Min]])</f>
        <v>303106</v>
      </c>
      <c r="BK191" s="1" t="str">
        <f>CONCATENATE(TEXT(DiaC[[#This Row],[Hora]],"00"),":",TEXT(DiaC[[#This Row],[Min]],"00"))</f>
        <v>10:06</v>
      </c>
      <c r="BL191" s="1" t="str">
        <f>IFERROR(VLOOKUP(DiaC[[#This Row],[CONCATENA]],Dades[[#All],[Columna1]:[LAT]],3,FALSE),"")</f>
        <v/>
      </c>
      <c r="BM191" s="1" t="str">
        <f>IFERROR(10^(DiaC[[#This Row],[LAT]]/10),"")</f>
        <v/>
      </c>
      <c r="BX191" s="4">
        <f>Resultats!C$37</f>
        <v>30</v>
      </c>
      <c r="BY191" s="12">
        <f>Resultats!E$37</f>
        <v>3</v>
      </c>
      <c r="BZ191" s="3">
        <v>1</v>
      </c>
      <c r="CA191" s="4">
        <v>6</v>
      </c>
      <c r="CB191" s="4" t="str">
        <f>CONCATENATE(NitC[[#This Row],[Dia]],NitC[[#This Row],[Mes]],NitC[[#This Row],[Hora]],NitC[[#This Row],[Min]])</f>
        <v>30316</v>
      </c>
      <c r="CC191" s="4" t="str">
        <f>CONCATENATE(TEXT(NitC[[#This Row],[Hora]],"00"),":",TEXT(NitC[[#This Row],[Min]],"00"))</f>
        <v>01:06</v>
      </c>
      <c r="CD191" s="12" t="str">
        <f>IFERROR(VLOOKUP(NitC[[#This Row],[CONCATENA]],Dades[[#All],[Columna1]:[LAT]],3,FALSE),"")</f>
        <v/>
      </c>
      <c r="CE191" s="12" t="str">
        <f>IFERROR(10^(NitC[[#This Row],[LAT]]/10),"")</f>
        <v/>
      </c>
    </row>
    <row r="192" spans="4:83" x14ac:dyDescent="0.35">
      <c r="D192" s="1">
        <f>Resultats!C$7</f>
        <v>30</v>
      </c>
      <c r="E192" s="1">
        <f>Resultats!E$7</f>
        <v>3</v>
      </c>
      <c r="F192" s="1">
        <v>10</v>
      </c>
      <c r="G192" s="1">
        <v>7</v>
      </c>
      <c r="H192" s="1" t="str">
        <f>CONCATENATE(DiaA[[#This Row],[Dia]],DiaA[[#This Row],[Mes]],DiaA[[#This Row],[Hora]],DiaA[[#This Row],[Min]])</f>
        <v>303107</v>
      </c>
      <c r="I192" s="1" t="str">
        <f>CONCATENATE(TEXT(DiaA[[#This Row],[Hora]],"00"),":",TEXT(DiaA[[#This Row],[Min]],"00"))</f>
        <v>10:07</v>
      </c>
      <c r="J192" s="1" t="str">
        <f>IFERROR(VLOOKUP(DiaA[[#This Row],[CONCATENA]],Dades[[#All],[Columna1]:[LAT]],3,FALSE),"")</f>
        <v/>
      </c>
      <c r="K192" s="1" t="str">
        <f>IFERROR(10^(DiaA[[#This Row],[LAT]]/10),"")</f>
        <v/>
      </c>
      <c r="V192" s="4">
        <f>Resultats!C$7</f>
        <v>30</v>
      </c>
      <c r="W192" s="12">
        <f>Resultats!E$7</f>
        <v>3</v>
      </c>
      <c r="X192" s="3">
        <v>1</v>
      </c>
      <c r="Y192" s="4">
        <v>7</v>
      </c>
      <c r="Z192" s="4" t="str">
        <f>CONCATENATE(NitA[[#This Row],[Dia]],NitA[[#This Row],[Mes]],NitA[[#This Row],[Hora]],NitA[[#This Row],[Min]])</f>
        <v>30317</v>
      </c>
      <c r="AA192" s="4" t="str">
        <f>CONCATENATE(TEXT(NitA[[#This Row],[Hora]],"00"),":",TEXT(NitA[[#This Row],[Min]],"00"))</f>
        <v>01:07</v>
      </c>
      <c r="AB192" s="12" t="str">
        <f>IFERROR(VLOOKUP(NitA[[#This Row],[CONCATENA]],Dades[[#All],[Columna1]:[LAT]],3,FALSE),"")</f>
        <v/>
      </c>
      <c r="AC192" s="12" t="str">
        <f>IFERROR(10^(NitA[[#This Row],[LAT]]/10),"")</f>
        <v/>
      </c>
      <c r="AE192" s="1">
        <f>Resultats!C$22</f>
        <v>30</v>
      </c>
      <c r="AF192" s="1">
        <f>Resultats!E$22</f>
        <v>3</v>
      </c>
      <c r="AG192" s="1">
        <v>10</v>
      </c>
      <c r="AH192" s="1">
        <v>7</v>
      </c>
      <c r="AI192" s="1" t="str">
        <f>CONCATENATE(DiaB[[#This Row],[Dia]],DiaB[[#This Row],[Mes]],DiaB[[#This Row],[Hora]],DiaB[[#This Row],[Min]])</f>
        <v>303107</v>
      </c>
      <c r="AJ192" s="1" t="str">
        <f>CONCATENATE(TEXT(DiaB[[#This Row],[Hora]],"00"),":",TEXT(DiaB[[#This Row],[Min]],"00"))</f>
        <v>10:07</v>
      </c>
      <c r="AK192" s="1" t="str">
        <f>IFERROR(VLOOKUP(DiaB[[#This Row],[CONCATENA]],Dades[[#All],[Columna1]:[LAT]],3,FALSE),"")</f>
        <v/>
      </c>
      <c r="AL192" s="1" t="str">
        <f>IFERROR(10^(DiaB[[#This Row],[LAT]]/10),"")</f>
        <v/>
      </c>
      <c r="AW192" s="4">
        <f>Resultats!C$22</f>
        <v>30</v>
      </c>
      <c r="AX192" s="12">
        <f>Resultats!E$22</f>
        <v>3</v>
      </c>
      <c r="AY192" s="3">
        <v>1</v>
      </c>
      <c r="AZ192" s="4">
        <v>7</v>
      </c>
      <c r="BA192" s="4" t="str">
        <f>CONCATENATE(NitB[[#This Row],[Dia]],NitB[[#This Row],[Mes]],NitB[[#This Row],[Hora]],NitB[[#This Row],[Min]])</f>
        <v>30317</v>
      </c>
      <c r="BB192" s="4" t="str">
        <f>CONCATENATE(TEXT(NitB[[#This Row],[Hora]],"00"),":",TEXT(NitB[[#This Row],[Min]],"00"))</f>
        <v>01:07</v>
      </c>
      <c r="BC192" s="12" t="str">
        <f>IFERROR(VLOOKUP(NitB[[#This Row],[CONCATENA]],Dades[[#All],[Columna1]:[LAT]],3,FALSE),"")</f>
        <v/>
      </c>
      <c r="BD192" s="12" t="str">
        <f>IFERROR(10^(NitB[[#This Row],[LAT]]/10),"")</f>
        <v/>
      </c>
      <c r="BF192" s="1">
        <f>Resultats!C$37</f>
        <v>30</v>
      </c>
      <c r="BG192" s="1">
        <f>Resultats!E$37</f>
        <v>3</v>
      </c>
      <c r="BH192" s="1">
        <v>10</v>
      </c>
      <c r="BI192" s="1">
        <v>7</v>
      </c>
      <c r="BJ192" s="1" t="str">
        <f>CONCATENATE(DiaC[[#This Row],[Dia]],DiaC[[#This Row],[Mes]],DiaC[[#This Row],[Hora]],DiaC[[#This Row],[Min]])</f>
        <v>303107</v>
      </c>
      <c r="BK192" s="1" t="str">
        <f>CONCATENATE(TEXT(DiaC[[#This Row],[Hora]],"00"),":",TEXT(DiaC[[#This Row],[Min]],"00"))</f>
        <v>10:07</v>
      </c>
      <c r="BL192" s="1" t="str">
        <f>IFERROR(VLOOKUP(DiaC[[#This Row],[CONCATENA]],Dades[[#All],[Columna1]:[LAT]],3,FALSE),"")</f>
        <v/>
      </c>
      <c r="BM192" s="1" t="str">
        <f>IFERROR(10^(DiaC[[#This Row],[LAT]]/10),"")</f>
        <v/>
      </c>
      <c r="BX192" s="4">
        <f>Resultats!C$37</f>
        <v>30</v>
      </c>
      <c r="BY192" s="12">
        <f>Resultats!E$37</f>
        <v>3</v>
      </c>
      <c r="BZ192" s="3">
        <v>1</v>
      </c>
      <c r="CA192" s="4">
        <v>7</v>
      </c>
      <c r="CB192" s="4" t="str">
        <f>CONCATENATE(NitC[[#This Row],[Dia]],NitC[[#This Row],[Mes]],NitC[[#This Row],[Hora]],NitC[[#This Row],[Min]])</f>
        <v>30317</v>
      </c>
      <c r="CC192" s="4" t="str">
        <f>CONCATENATE(TEXT(NitC[[#This Row],[Hora]],"00"),":",TEXT(NitC[[#This Row],[Min]],"00"))</f>
        <v>01:07</v>
      </c>
      <c r="CD192" s="12" t="str">
        <f>IFERROR(VLOOKUP(NitC[[#This Row],[CONCATENA]],Dades[[#All],[Columna1]:[LAT]],3,FALSE),"")</f>
        <v/>
      </c>
      <c r="CE192" s="12" t="str">
        <f>IFERROR(10^(NitC[[#This Row],[LAT]]/10),"")</f>
        <v/>
      </c>
    </row>
    <row r="193" spans="4:83" x14ac:dyDescent="0.35">
      <c r="D193" s="1">
        <f>Resultats!C$7</f>
        <v>30</v>
      </c>
      <c r="E193" s="1">
        <f>Resultats!E$7</f>
        <v>3</v>
      </c>
      <c r="F193" s="1">
        <v>10</v>
      </c>
      <c r="G193" s="1">
        <v>8</v>
      </c>
      <c r="H193" s="1" t="str">
        <f>CONCATENATE(DiaA[[#This Row],[Dia]],DiaA[[#This Row],[Mes]],DiaA[[#This Row],[Hora]],DiaA[[#This Row],[Min]])</f>
        <v>303108</v>
      </c>
      <c r="I193" s="1" t="str">
        <f>CONCATENATE(TEXT(DiaA[[#This Row],[Hora]],"00"),":",TEXT(DiaA[[#This Row],[Min]],"00"))</f>
        <v>10:08</v>
      </c>
      <c r="J193" s="1" t="str">
        <f>IFERROR(VLOOKUP(DiaA[[#This Row],[CONCATENA]],Dades[[#All],[Columna1]:[LAT]],3,FALSE),"")</f>
        <v/>
      </c>
      <c r="K193" s="1" t="str">
        <f>IFERROR(10^(DiaA[[#This Row],[LAT]]/10),"")</f>
        <v/>
      </c>
      <c r="V193" s="4">
        <f>Resultats!C$7</f>
        <v>30</v>
      </c>
      <c r="W193" s="12">
        <f>Resultats!E$7</f>
        <v>3</v>
      </c>
      <c r="X193" s="3">
        <v>1</v>
      </c>
      <c r="Y193" s="4">
        <v>8</v>
      </c>
      <c r="Z193" s="4" t="str">
        <f>CONCATENATE(NitA[[#This Row],[Dia]],NitA[[#This Row],[Mes]],NitA[[#This Row],[Hora]],NitA[[#This Row],[Min]])</f>
        <v>30318</v>
      </c>
      <c r="AA193" s="4" t="str">
        <f>CONCATENATE(TEXT(NitA[[#This Row],[Hora]],"00"),":",TEXT(NitA[[#This Row],[Min]],"00"))</f>
        <v>01:08</v>
      </c>
      <c r="AB193" s="12" t="str">
        <f>IFERROR(VLOOKUP(NitA[[#This Row],[CONCATENA]],Dades[[#All],[Columna1]:[LAT]],3,FALSE),"")</f>
        <v/>
      </c>
      <c r="AC193" s="12" t="str">
        <f>IFERROR(10^(NitA[[#This Row],[LAT]]/10),"")</f>
        <v/>
      </c>
      <c r="AE193" s="1">
        <f>Resultats!C$22</f>
        <v>30</v>
      </c>
      <c r="AF193" s="1">
        <f>Resultats!E$22</f>
        <v>3</v>
      </c>
      <c r="AG193" s="1">
        <v>10</v>
      </c>
      <c r="AH193" s="1">
        <v>8</v>
      </c>
      <c r="AI193" s="1" t="str">
        <f>CONCATENATE(DiaB[[#This Row],[Dia]],DiaB[[#This Row],[Mes]],DiaB[[#This Row],[Hora]],DiaB[[#This Row],[Min]])</f>
        <v>303108</v>
      </c>
      <c r="AJ193" s="1" t="str">
        <f>CONCATENATE(TEXT(DiaB[[#This Row],[Hora]],"00"),":",TEXT(DiaB[[#This Row],[Min]],"00"))</f>
        <v>10:08</v>
      </c>
      <c r="AK193" s="1" t="str">
        <f>IFERROR(VLOOKUP(DiaB[[#This Row],[CONCATENA]],Dades[[#All],[Columna1]:[LAT]],3,FALSE),"")</f>
        <v/>
      </c>
      <c r="AL193" s="1" t="str">
        <f>IFERROR(10^(DiaB[[#This Row],[LAT]]/10),"")</f>
        <v/>
      </c>
      <c r="AW193" s="4">
        <f>Resultats!C$22</f>
        <v>30</v>
      </c>
      <c r="AX193" s="12">
        <f>Resultats!E$22</f>
        <v>3</v>
      </c>
      <c r="AY193" s="3">
        <v>1</v>
      </c>
      <c r="AZ193" s="4">
        <v>8</v>
      </c>
      <c r="BA193" s="4" t="str">
        <f>CONCATENATE(NitB[[#This Row],[Dia]],NitB[[#This Row],[Mes]],NitB[[#This Row],[Hora]],NitB[[#This Row],[Min]])</f>
        <v>30318</v>
      </c>
      <c r="BB193" s="4" t="str">
        <f>CONCATENATE(TEXT(NitB[[#This Row],[Hora]],"00"),":",TEXT(NitB[[#This Row],[Min]],"00"))</f>
        <v>01:08</v>
      </c>
      <c r="BC193" s="12" t="str">
        <f>IFERROR(VLOOKUP(NitB[[#This Row],[CONCATENA]],Dades[[#All],[Columna1]:[LAT]],3,FALSE),"")</f>
        <v/>
      </c>
      <c r="BD193" s="12" t="str">
        <f>IFERROR(10^(NitB[[#This Row],[LAT]]/10),"")</f>
        <v/>
      </c>
      <c r="BF193" s="1">
        <f>Resultats!C$37</f>
        <v>30</v>
      </c>
      <c r="BG193" s="1">
        <f>Resultats!E$37</f>
        <v>3</v>
      </c>
      <c r="BH193" s="1">
        <v>10</v>
      </c>
      <c r="BI193" s="1">
        <v>8</v>
      </c>
      <c r="BJ193" s="1" t="str">
        <f>CONCATENATE(DiaC[[#This Row],[Dia]],DiaC[[#This Row],[Mes]],DiaC[[#This Row],[Hora]],DiaC[[#This Row],[Min]])</f>
        <v>303108</v>
      </c>
      <c r="BK193" s="1" t="str">
        <f>CONCATENATE(TEXT(DiaC[[#This Row],[Hora]],"00"),":",TEXT(DiaC[[#This Row],[Min]],"00"))</f>
        <v>10:08</v>
      </c>
      <c r="BL193" s="1" t="str">
        <f>IFERROR(VLOOKUP(DiaC[[#This Row],[CONCATENA]],Dades[[#All],[Columna1]:[LAT]],3,FALSE),"")</f>
        <v/>
      </c>
      <c r="BM193" s="1" t="str">
        <f>IFERROR(10^(DiaC[[#This Row],[LAT]]/10),"")</f>
        <v/>
      </c>
      <c r="BX193" s="4">
        <f>Resultats!C$37</f>
        <v>30</v>
      </c>
      <c r="BY193" s="12">
        <f>Resultats!E$37</f>
        <v>3</v>
      </c>
      <c r="BZ193" s="3">
        <v>1</v>
      </c>
      <c r="CA193" s="4">
        <v>8</v>
      </c>
      <c r="CB193" s="4" t="str">
        <f>CONCATENATE(NitC[[#This Row],[Dia]],NitC[[#This Row],[Mes]],NitC[[#This Row],[Hora]],NitC[[#This Row],[Min]])</f>
        <v>30318</v>
      </c>
      <c r="CC193" s="4" t="str">
        <f>CONCATENATE(TEXT(NitC[[#This Row],[Hora]],"00"),":",TEXT(NitC[[#This Row],[Min]],"00"))</f>
        <v>01:08</v>
      </c>
      <c r="CD193" s="12" t="str">
        <f>IFERROR(VLOOKUP(NitC[[#This Row],[CONCATENA]],Dades[[#All],[Columna1]:[LAT]],3,FALSE),"")</f>
        <v/>
      </c>
      <c r="CE193" s="12" t="str">
        <f>IFERROR(10^(NitC[[#This Row],[LAT]]/10),"")</f>
        <v/>
      </c>
    </row>
    <row r="194" spans="4:83" x14ac:dyDescent="0.35">
      <c r="D194" s="1">
        <f>Resultats!C$7</f>
        <v>30</v>
      </c>
      <c r="E194" s="1">
        <f>Resultats!E$7</f>
        <v>3</v>
      </c>
      <c r="F194" s="1">
        <v>10</v>
      </c>
      <c r="G194" s="1">
        <v>9</v>
      </c>
      <c r="H194" s="1" t="str">
        <f>CONCATENATE(DiaA[[#This Row],[Dia]],DiaA[[#This Row],[Mes]],DiaA[[#This Row],[Hora]],DiaA[[#This Row],[Min]])</f>
        <v>303109</v>
      </c>
      <c r="I194" s="1" t="str">
        <f>CONCATENATE(TEXT(DiaA[[#This Row],[Hora]],"00"),":",TEXT(DiaA[[#This Row],[Min]],"00"))</f>
        <v>10:09</v>
      </c>
      <c r="J194" s="1" t="str">
        <f>IFERROR(VLOOKUP(DiaA[[#This Row],[CONCATENA]],Dades[[#All],[Columna1]:[LAT]],3,FALSE),"")</f>
        <v/>
      </c>
      <c r="K194" s="1" t="str">
        <f>IFERROR(10^(DiaA[[#This Row],[LAT]]/10),"")</f>
        <v/>
      </c>
      <c r="V194" s="4">
        <f>Resultats!C$7</f>
        <v>30</v>
      </c>
      <c r="W194" s="12">
        <f>Resultats!E$7</f>
        <v>3</v>
      </c>
      <c r="X194" s="3">
        <v>1</v>
      </c>
      <c r="Y194" s="4">
        <v>9</v>
      </c>
      <c r="Z194" s="4" t="str">
        <f>CONCATENATE(NitA[[#This Row],[Dia]],NitA[[#This Row],[Mes]],NitA[[#This Row],[Hora]],NitA[[#This Row],[Min]])</f>
        <v>30319</v>
      </c>
      <c r="AA194" s="4" t="str">
        <f>CONCATENATE(TEXT(NitA[[#This Row],[Hora]],"00"),":",TEXT(NitA[[#This Row],[Min]],"00"))</f>
        <v>01:09</v>
      </c>
      <c r="AB194" s="12" t="str">
        <f>IFERROR(VLOOKUP(NitA[[#This Row],[CONCATENA]],Dades[[#All],[Columna1]:[LAT]],3,FALSE),"")</f>
        <v/>
      </c>
      <c r="AC194" s="12" t="str">
        <f>IFERROR(10^(NitA[[#This Row],[LAT]]/10),"")</f>
        <v/>
      </c>
      <c r="AE194" s="1">
        <f>Resultats!C$22</f>
        <v>30</v>
      </c>
      <c r="AF194" s="1">
        <f>Resultats!E$22</f>
        <v>3</v>
      </c>
      <c r="AG194" s="1">
        <v>10</v>
      </c>
      <c r="AH194" s="1">
        <v>9</v>
      </c>
      <c r="AI194" s="1" t="str">
        <f>CONCATENATE(DiaB[[#This Row],[Dia]],DiaB[[#This Row],[Mes]],DiaB[[#This Row],[Hora]],DiaB[[#This Row],[Min]])</f>
        <v>303109</v>
      </c>
      <c r="AJ194" s="1" t="str">
        <f>CONCATENATE(TEXT(DiaB[[#This Row],[Hora]],"00"),":",TEXT(DiaB[[#This Row],[Min]],"00"))</f>
        <v>10:09</v>
      </c>
      <c r="AK194" s="1" t="str">
        <f>IFERROR(VLOOKUP(DiaB[[#This Row],[CONCATENA]],Dades[[#All],[Columna1]:[LAT]],3,FALSE),"")</f>
        <v/>
      </c>
      <c r="AL194" s="1" t="str">
        <f>IFERROR(10^(DiaB[[#This Row],[LAT]]/10),"")</f>
        <v/>
      </c>
      <c r="AW194" s="4">
        <f>Resultats!C$22</f>
        <v>30</v>
      </c>
      <c r="AX194" s="12">
        <f>Resultats!E$22</f>
        <v>3</v>
      </c>
      <c r="AY194" s="3">
        <v>1</v>
      </c>
      <c r="AZ194" s="4">
        <v>9</v>
      </c>
      <c r="BA194" s="4" t="str">
        <f>CONCATENATE(NitB[[#This Row],[Dia]],NitB[[#This Row],[Mes]],NitB[[#This Row],[Hora]],NitB[[#This Row],[Min]])</f>
        <v>30319</v>
      </c>
      <c r="BB194" s="4" t="str">
        <f>CONCATENATE(TEXT(NitB[[#This Row],[Hora]],"00"),":",TEXT(NitB[[#This Row],[Min]],"00"))</f>
        <v>01:09</v>
      </c>
      <c r="BC194" s="12" t="str">
        <f>IFERROR(VLOOKUP(NitB[[#This Row],[CONCATENA]],Dades[[#All],[Columna1]:[LAT]],3,FALSE),"")</f>
        <v/>
      </c>
      <c r="BD194" s="12" t="str">
        <f>IFERROR(10^(NitB[[#This Row],[LAT]]/10),"")</f>
        <v/>
      </c>
      <c r="BF194" s="1">
        <f>Resultats!C$37</f>
        <v>30</v>
      </c>
      <c r="BG194" s="1">
        <f>Resultats!E$37</f>
        <v>3</v>
      </c>
      <c r="BH194" s="1">
        <v>10</v>
      </c>
      <c r="BI194" s="1">
        <v>9</v>
      </c>
      <c r="BJ194" s="1" t="str">
        <f>CONCATENATE(DiaC[[#This Row],[Dia]],DiaC[[#This Row],[Mes]],DiaC[[#This Row],[Hora]],DiaC[[#This Row],[Min]])</f>
        <v>303109</v>
      </c>
      <c r="BK194" s="1" t="str">
        <f>CONCATENATE(TEXT(DiaC[[#This Row],[Hora]],"00"),":",TEXT(DiaC[[#This Row],[Min]],"00"))</f>
        <v>10:09</v>
      </c>
      <c r="BL194" s="1" t="str">
        <f>IFERROR(VLOOKUP(DiaC[[#This Row],[CONCATENA]],Dades[[#All],[Columna1]:[LAT]],3,FALSE),"")</f>
        <v/>
      </c>
      <c r="BM194" s="1" t="str">
        <f>IFERROR(10^(DiaC[[#This Row],[LAT]]/10),"")</f>
        <v/>
      </c>
      <c r="BX194" s="4">
        <f>Resultats!C$37</f>
        <v>30</v>
      </c>
      <c r="BY194" s="12">
        <f>Resultats!E$37</f>
        <v>3</v>
      </c>
      <c r="BZ194" s="3">
        <v>1</v>
      </c>
      <c r="CA194" s="4">
        <v>9</v>
      </c>
      <c r="CB194" s="4" t="str">
        <f>CONCATENATE(NitC[[#This Row],[Dia]],NitC[[#This Row],[Mes]],NitC[[#This Row],[Hora]],NitC[[#This Row],[Min]])</f>
        <v>30319</v>
      </c>
      <c r="CC194" s="4" t="str">
        <f>CONCATENATE(TEXT(NitC[[#This Row],[Hora]],"00"),":",TEXT(NitC[[#This Row],[Min]],"00"))</f>
        <v>01:09</v>
      </c>
      <c r="CD194" s="12" t="str">
        <f>IFERROR(VLOOKUP(NitC[[#This Row],[CONCATENA]],Dades[[#All],[Columna1]:[LAT]],3,FALSE),"")</f>
        <v/>
      </c>
      <c r="CE194" s="12" t="str">
        <f>IFERROR(10^(NitC[[#This Row],[LAT]]/10),"")</f>
        <v/>
      </c>
    </row>
    <row r="195" spans="4:83" x14ac:dyDescent="0.35">
      <c r="D195" s="1">
        <f>Resultats!C$7</f>
        <v>30</v>
      </c>
      <c r="E195" s="1">
        <f>Resultats!E$7</f>
        <v>3</v>
      </c>
      <c r="F195" s="1">
        <v>10</v>
      </c>
      <c r="G195" s="1">
        <v>10</v>
      </c>
      <c r="H195" s="1" t="str">
        <f>CONCATENATE(DiaA[[#This Row],[Dia]],DiaA[[#This Row],[Mes]],DiaA[[#This Row],[Hora]],DiaA[[#This Row],[Min]])</f>
        <v>3031010</v>
      </c>
      <c r="I195" s="1" t="str">
        <f>CONCATENATE(TEXT(DiaA[[#This Row],[Hora]],"00"),":",TEXT(DiaA[[#This Row],[Min]],"00"))</f>
        <v>10:10</v>
      </c>
      <c r="J195" s="1" t="str">
        <f>IFERROR(VLOOKUP(DiaA[[#This Row],[CONCATENA]],Dades[[#All],[Columna1]:[LAT]],3,FALSE),"")</f>
        <v/>
      </c>
      <c r="K195" s="1" t="str">
        <f>IFERROR(10^(DiaA[[#This Row],[LAT]]/10),"")</f>
        <v/>
      </c>
      <c r="V195" s="4">
        <f>Resultats!C$7</f>
        <v>30</v>
      </c>
      <c r="W195" s="12">
        <f>Resultats!E$7</f>
        <v>3</v>
      </c>
      <c r="X195" s="3">
        <v>1</v>
      </c>
      <c r="Y195" s="4">
        <v>10</v>
      </c>
      <c r="Z195" s="4" t="str">
        <f>CONCATENATE(NitA[[#This Row],[Dia]],NitA[[#This Row],[Mes]],NitA[[#This Row],[Hora]],NitA[[#This Row],[Min]])</f>
        <v>303110</v>
      </c>
      <c r="AA195" s="4" t="str">
        <f>CONCATENATE(TEXT(NitA[[#This Row],[Hora]],"00"),":",TEXT(NitA[[#This Row],[Min]],"00"))</f>
        <v>01:10</v>
      </c>
      <c r="AB195" s="12" t="str">
        <f>IFERROR(VLOOKUP(NitA[[#This Row],[CONCATENA]],Dades[[#All],[Columna1]:[LAT]],3,FALSE),"")</f>
        <v/>
      </c>
      <c r="AC195" s="12" t="str">
        <f>IFERROR(10^(NitA[[#This Row],[LAT]]/10),"")</f>
        <v/>
      </c>
      <c r="AE195" s="1">
        <f>Resultats!C$22</f>
        <v>30</v>
      </c>
      <c r="AF195" s="1">
        <f>Resultats!E$22</f>
        <v>3</v>
      </c>
      <c r="AG195" s="1">
        <v>10</v>
      </c>
      <c r="AH195" s="1">
        <v>10</v>
      </c>
      <c r="AI195" s="1" t="str">
        <f>CONCATENATE(DiaB[[#This Row],[Dia]],DiaB[[#This Row],[Mes]],DiaB[[#This Row],[Hora]],DiaB[[#This Row],[Min]])</f>
        <v>3031010</v>
      </c>
      <c r="AJ195" s="1" t="str">
        <f>CONCATENATE(TEXT(DiaB[[#This Row],[Hora]],"00"),":",TEXT(DiaB[[#This Row],[Min]],"00"))</f>
        <v>10:10</v>
      </c>
      <c r="AK195" s="1" t="str">
        <f>IFERROR(VLOOKUP(DiaB[[#This Row],[CONCATENA]],Dades[[#All],[Columna1]:[LAT]],3,FALSE),"")</f>
        <v/>
      </c>
      <c r="AL195" s="1" t="str">
        <f>IFERROR(10^(DiaB[[#This Row],[LAT]]/10),"")</f>
        <v/>
      </c>
      <c r="AW195" s="4">
        <f>Resultats!C$22</f>
        <v>30</v>
      </c>
      <c r="AX195" s="12">
        <f>Resultats!E$22</f>
        <v>3</v>
      </c>
      <c r="AY195" s="3">
        <v>1</v>
      </c>
      <c r="AZ195" s="4">
        <v>10</v>
      </c>
      <c r="BA195" s="4" t="str">
        <f>CONCATENATE(NitB[[#This Row],[Dia]],NitB[[#This Row],[Mes]],NitB[[#This Row],[Hora]],NitB[[#This Row],[Min]])</f>
        <v>303110</v>
      </c>
      <c r="BB195" s="4" t="str">
        <f>CONCATENATE(TEXT(NitB[[#This Row],[Hora]],"00"),":",TEXT(NitB[[#This Row],[Min]],"00"))</f>
        <v>01:10</v>
      </c>
      <c r="BC195" s="12" t="str">
        <f>IFERROR(VLOOKUP(NitB[[#This Row],[CONCATENA]],Dades[[#All],[Columna1]:[LAT]],3,FALSE),"")</f>
        <v/>
      </c>
      <c r="BD195" s="12" t="str">
        <f>IFERROR(10^(NitB[[#This Row],[LAT]]/10),"")</f>
        <v/>
      </c>
      <c r="BF195" s="1">
        <f>Resultats!C$37</f>
        <v>30</v>
      </c>
      <c r="BG195" s="1">
        <f>Resultats!E$37</f>
        <v>3</v>
      </c>
      <c r="BH195" s="1">
        <v>10</v>
      </c>
      <c r="BI195" s="1">
        <v>10</v>
      </c>
      <c r="BJ195" s="1" t="str">
        <f>CONCATENATE(DiaC[[#This Row],[Dia]],DiaC[[#This Row],[Mes]],DiaC[[#This Row],[Hora]],DiaC[[#This Row],[Min]])</f>
        <v>3031010</v>
      </c>
      <c r="BK195" s="1" t="str">
        <f>CONCATENATE(TEXT(DiaC[[#This Row],[Hora]],"00"),":",TEXT(DiaC[[#This Row],[Min]],"00"))</f>
        <v>10:10</v>
      </c>
      <c r="BL195" s="1" t="str">
        <f>IFERROR(VLOOKUP(DiaC[[#This Row],[CONCATENA]],Dades[[#All],[Columna1]:[LAT]],3,FALSE),"")</f>
        <v/>
      </c>
      <c r="BM195" s="1" t="str">
        <f>IFERROR(10^(DiaC[[#This Row],[LAT]]/10),"")</f>
        <v/>
      </c>
      <c r="BX195" s="4">
        <f>Resultats!C$37</f>
        <v>30</v>
      </c>
      <c r="BY195" s="12">
        <f>Resultats!E$37</f>
        <v>3</v>
      </c>
      <c r="BZ195" s="3">
        <v>1</v>
      </c>
      <c r="CA195" s="4">
        <v>10</v>
      </c>
      <c r="CB195" s="4" t="str">
        <f>CONCATENATE(NitC[[#This Row],[Dia]],NitC[[#This Row],[Mes]],NitC[[#This Row],[Hora]],NitC[[#This Row],[Min]])</f>
        <v>303110</v>
      </c>
      <c r="CC195" s="4" t="str">
        <f>CONCATENATE(TEXT(NitC[[#This Row],[Hora]],"00"),":",TEXT(NitC[[#This Row],[Min]],"00"))</f>
        <v>01:10</v>
      </c>
      <c r="CD195" s="12" t="str">
        <f>IFERROR(VLOOKUP(NitC[[#This Row],[CONCATENA]],Dades[[#All],[Columna1]:[LAT]],3,FALSE),"")</f>
        <v/>
      </c>
      <c r="CE195" s="12" t="str">
        <f>IFERROR(10^(NitC[[#This Row],[LAT]]/10),"")</f>
        <v/>
      </c>
    </row>
    <row r="196" spans="4:83" x14ac:dyDescent="0.35">
      <c r="D196" s="1">
        <f>Resultats!C$7</f>
        <v>30</v>
      </c>
      <c r="E196" s="1">
        <f>Resultats!E$7</f>
        <v>3</v>
      </c>
      <c r="F196" s="1">
        <v>10</v>
      </c>
      <c r="G196" s="1">
        <v>11</v>
      </c>
      <c r="H196" s="1" t="str">
        <f>CONCATENATE(DiaA[[#This Row],[Dia]],DiaA[[#This Row],[Mes]],DiaA[[#This Row],[Hora]],DiaA[[#This Row],[Min]])</f>
        <v>3031011</v>
      </c>
      <c r="I196" s="1" t="str">
        <f>CONCATENATE(TEXT(DiaA[[#This Row],[Hora]],"00"),":",TEXT(DiaA[[#This Row],[Min]],"00"))</f>
        <v>10:11</v>
      </c>
      <c r="J196" s="1" t="str">
        <f>IFERROR(VLOOKUP(DiaA[[#This Row],[CONCATENA]],Dades[[#All],[Columna1]:[LAT]],3,FALSE),"")</f>
        <v/>
      </c>
      <c r="K196" s="1" t="str">
        <f>IFERROR(10^(DiaA[[#This Row],[LAT]]/10),"")</f>
        <v/>
      </c>
      <c r="V196" s="4">
        <f>Resultats!C$7</f>
        <v>30</v>
      </c>
      <c r="W196" s="12">
        <f>Resultats!E$7</f>
        <v>3</v>
      </c>
      <c r="X196" s="3">
        <v>1</v>
      </c>
      <c r="Y196" s="4">
        <v>11</v>
      </c>
      <c r="Z196" s="4" t="str">
        <f>CONCATENATE(NitA[[#This Row],[Dia]],NitA[[#This Row],[Mes]],NitA[[#This Row],[Hora]],NitA[[#This Row],[Min]])</f>
        <v>303111</v>
      </c>
      <c r="AA196" s="4" t="str">
        <f>CONCATENATE(TEXT(NitA[[#This Row],[Hora]],"00"),":",TEXT(NitA[[#This Row],[Min]],"00"))</f>
        <v>01:11</v>
      </c>
      <c r="AB196" s="12" t="str">
        <f>IFERROR(VLOOKUP(NitA[[#This Row],[CONCATENA]],Dades[[#All],[Columna1]:[LAT]],3,FALSE),"")</f>
        <v/>
      </c>
      <c r="AC196" s="12" t="str">
        <f>IFERROR(10^(NitA[[#This Row],[LAT]]/10),"")</f>
        <v/>
      </c>
      <c r="AE196" s="1">
        <f>Resultats!C$22</f>
        <v>30</v>
      </c>
      <c r="AF196" s="1">
        <f>Resultats!E$22</f>
        <v>3</v>
      </c>
      <c r="AG196" s="1">
        <v>10</v>
      </c>
      <c r="AH196" s="1">
        <v>11</v>
      </c>
      <c r="AI196" s="1" t="str">
        <f>CONCATENATE(DiaB[[#This Row],[Dia]],DiaB[[#This Row],[Mes]],DiaB[[#This Row],[Hora]],DiaB[[#This Row],[Min]])</f>
        <v>3031011</v>
      </c>
      <c r="AJ196" s="1" t="str">
        <f>CONCATENATE(TEXT(DiaB[[#This Row],[Hora]],"00"),":",TEXT(DiaB[[#This Row],[Min]],"00"))</f>
        <v>10:11</v>
      </c>
      <c r="AK196" s="1" t="str">
        <f>IFERROR(VLOOKUP(DiaB[[#This Row],[CONCATENA]],Dades[[#All],[Columna1]:[LAT]],3,FALSE),"")</f>
        <v/>
      </c>
      <c r="AL196" s="1" t="str">
        <f>IFERROR(10^(DiaB[[#This Row],[LAT]]/10),"")</f>
        <v/>
      </c>
      <c r="AW196" s="4">
        <f>Resultats!C$22</f>
        <v>30</v>
      </c>
      <c r="AX196" s="12">
        <f>Resultats!E$22</f>
        <v>3</v>
      </c>
      <c r="AY196" s="3">
        <v>1</v>
      </c>
      <c r="AZ196" s="4">
        <v>11</v>
      </c>
      <c r="BA196" s="4" t="str">
        <f>CONCATENATE(NitB[[#This Row],[Dia]],NitB[[#This Row],[Mes]],NitB[[#This Row],[Hora]],NitB[[#This Row],[Min]])</f>
        <v>303111</v>
      </c>
      <c r="BB196" s="4" t="str">
        <f>CONCATENATE(TEXT(NitB[[#This Row],[Hora]],"00"),":",TEXT(NitB[[#This Row],[Min]],"00"))</f>
        <v>01:11</v>
      </c>
      <c r="BC196" s="12" t="str">
        <f>IFERROR(VLOOKUP(NitB[[#This Row],[CONCATENA]],Dades[[#All],[Columna1]:[LAT]],3,FALSE),"")</f>
        <v/>
      </c>
      <c r="BD196" s="12" t="str">
        <f>IFERROR(10^(NitB[[#This Row],[LAT]]/10),"")</f>
        <v/>
      </c>
      <c r="BF196" s="1">
        <f>Resultats!C$37</f>
        <v>30</v>
      </c>
      <c r="BG196" s="1">
        <f>Resultats!E$37</f>
        <v>3</v>
      </c>
      <c r="BH196" s="1">
        <v>10</v>
      </c>
      <c r="BI196" s="1">
        <v>11</v>
      </c>
      <c r="BJ196" s="1" t="str">
        <f>CONCATENATE(DiaC[[#This Row],[Dia]],DiaC[[#This Row],[Mes]],DiaC[[#This Row],[Hora]],DiaC[[#This Row],[Min]])</f>
        <v>3031011</v>
      </c>
      <c r="BK196" s="1" t="str">
        <f>CONCATENATE(TEXT(DiaC[[#This Row],[Hora]],"00"),":",TEXT(DiaC[[#This Row],[Min]],"00"))</f>
        <v>10:11</v>
      </c>
      <c r="BL196" s="1" t="str">
        <f>IFERROR(VLOOKUP(DiaC[[#This Row],[CONCATENA]],Dades[[#All],[Columna1]:[LAT]],3,FALSE),"")</f>
        <v/>
      </c>
      <c r="BM196" s="1" t="str">
        <f>IFERROR(10^(DiaC[[#This Row],[LAT]]/10),"")</f>
        <v/>
      </c>
      <c r="BX196" s="4">
        <f>Resultats!C$37</f>
        <v>30</v>
      </c>
      <c r="BY196" s="12">
        <f>Resultats!E$37</f>
        <v>3</v>
      </c>
      <c r="BZ196" s="3">
        <v>1</v>
      </c>
      <c r="CA196" s="4">
        <v>11</v>
      </c>
      <c r="CB196" s="4" t="str">
        <f>CONCATENATE(NitC[[#This Row],[Dia]],NitC[[#This Row],[Mes]],NitC[[#This Row],[Hora]],NitC[[#This Row],[Min]])</f>
        <v>303111</v>
      </c>
      <c r="CC196" s="4" t="str">
        <f>CONCATENATE(TEXT(NitC[[#This Row],[Hora]],"00"),":",TEXT(NitC[[#This Row],[Min]],"00"))</f>
        <v>01:11</v>
      </c>
      <c r="CD196" s="12" t="str">
        <f>IFERROR(VLOOKUP(NitC[[#This Row],[CONCATENA]],Dades[[#All],[Columna1]:[LAT]],3,FALSE),"")</f>
        <v/>
      </c>
      <c r="CE196" s="12" t="str">
        <f>IFERROR(10^(NitC[[#This Row],[LAT]]/10),"")</f>
        <v/>
      </c>
    </row>
    <row r="197" spans="4:83" x14ac:dyDescent="0.35">
      <c r="D197" s="1">
        <f>Resultats!C$7</f>
        <v>30</v>
      </c>
      <c r="E197" s="1">
        <f>Resultats!E$7</f>
        <v>3</v>
      </c>
      <c r="F197" s="1">
        <v>10</v>
      </c>
      <c r="G197" s="1">
        <v>12</v>
      </c>
      <c r="H197" s="1" t="str">
        <f>CONCATENATE(DiaA[[#This Row],[Dia]],DiaA[[#This Row],[Mes]],DiaA[[#This Row],[Hora]],DiaA[[#This Row],[Min]])</f>
        <v>3031012</v>
      </c>
      <c r="I197" s="1" t="str">
        <f>CONCATENATE(TEXT(DiaA[[#This Row],[Hora]],"00"),":",TEXT(DiaA[[#This Row],[Min]],"00"))</f>
        <v>10:12</v>
      </c>
      <c r="J197" s="1" t="str">
        <f>IFERROR(VLOOKUP(DiaA[[#This Row],[CONCATENA]],Dades[[#All],[Columna1]:[LAT]],3,FALSE),"")</f>
        <v/>
      </c>
      <c r="K197" s="1" t="str">
        <f>IFERROR(10^(DiaA[[#This Row],[LAT]]/10),"")</f>
        <v/>
      </c>
      <c r="V197" s="4">
        <f>Resultats!C$7</f>
        <v>30</v>
      </c>
      <c r="W197" s="12">
        <f>Resultats!E$7</f>
        <v>3</v>
      </c>
      <c r="X197" s="3">
        <v>1</v>
      </c>
      <c r="Y197" s="4">
        <v>12</v>
      </c>
      <c r="Z197" s="4" t="str">
        <f>CONCATENATE(NitA[[#This Row],[Dia]],NitA[[#This Row],[Mes]],NitA[[#This Row],[Hora]],NitA[[#This Row],[Min]])</f>
        <v>303112</v>
      </c>
      <c r="AA197" s="4" t="str">
        <f>CONCATENATE(TEXT(NitA[[#This Row],[Hora]],"00"),":",TEXT(NitA[[#This Row],[Min]],"00"))</f>
        <v>01:12</v>
      </c>
      <c r="AB197" s="12" t="str">
        <f>IFERROR(VLOOKUP(NitA[[#This Row],[CONCATENA]],Dades[[#All],[Columna1]:[LAT]],3,FALSE),"")</f>
        <v/>
      </c>
      <c r="AC197" s="12" t="str">
        <f>IFERROR(10^(NitA[[#This Row],[LAT]]/10),"")</f>
        <v/>
      </c>
      <c r="AE197" s="1">
        <f>Resultats!C$22</f>
        <v>30</v>
      </c>
      <c r="AF197" s="1">
        <f>Resultats!E$22</f>
        <v>3</v>
      </c>
      <c r="AG197" s="1">
        <v>10</v>
      </c>
      <c r="AH197" s="1">
        <v>12</v>
      </c>
      <c r="AI197" s="1" t="str">
        <f>CONCATENATE(DiaB[[#This Row],[Dia]],DiaB[[#This Row],[Mes]],DiaB[[#This Row],[Hora]],DiaB[[#This Row],[Min]])</f>
        <v>3031012</v>
      </c>
      <c r="AJ197" s="1" t="str">
        <f>CONCATENATE(TEXT(DiaB[[#This Row],[Hora]],"00"),":",TEXT(DiaB[[#This Row],[Min]],"00"))</f>
        <v>10:12</v>
      </c>
      <c r="AK197" s="1" t="str">
        <f>IFERROR(VLOOKUP(DiaB[[#This Row],[CONCATENA]],Dades[[#All],[Columna1]:[LAT]],3,FALSE),"")</f>
        <v/>
      </c>
      <c r="AL197" s="1" t="str">
        <f>IFERROR(10^(DiaB[[#This Row],[LAT]]/10),"")</f>
        <v/>
      </c>
      <c r="AW197" s="4">
        <f>Resultats!C$22</f>
        <v>30</v>
      </c>
      <c r="AX197" s="12">
        <f>Resultats!E$22</f>
        <v>3</v>
      </c>
      <c r="AY197" s="3">
        <v>1</v>
      </c>
      <c r="AZ197" s="4">
        <v>12</v>
      </c>
      <c r="BA197" s="4" t="str">
        <f>CONCATENATE(NitB[[#This Row],[Dia]],NitB[[#This Row],[Mes]],NitB[[#This Row],[Hora]],NitB[[#This Row],[Min]])</f>
        <v>303112</v>
      </c>
      <c r="BB197" s="4" t="str">
        <f>CONCATENATE(TEXT(NitB[[#This Row],[Hora]],"00"),":",TEXT(NitB[[#This Row],[Min]],"00"))</f>
        <v>01:12</v>
      </c>
      <c r="BC197" s="12" t="str">
        <f>IFERROR(VLOOKUP(NitB[[#This Row],[CONCATENA]],Dades[[#All],[Columna1]:[LAT]],3,FALSE),"")</f>
        <v/>
      </c>
      <c r="BD197" s="12" t="str">
        <f>IFERROR(10^(NitB[[#This Row],[LAT]]/10),"")</f>
        <v/>
      </c>
      <c r="BF197" s="1">
        <f>Resultats!C$37</f>
        <v>30</v>
      </c>
      <c r="BG197" s="1">
        <f>Resultats!E$37</f>
        <v>3</v>
      </c>
      <c r="BH197" s="1">
        <v>10</v>
      </c>
      <c r="BI197" s="1">
        <v>12</v>
      </c>
      <c r="BJ197" s="1" t="str">
        <f>CONCATENATE(DiaC[[#This Row],[Dia]],DiaC[[#This Row],[Mes]],DiaC[[#This Row],[Hora]],DiaC[[#This Row],[Min]])</f>
        <v>3031012</v>
      </c>
      <c r="BK197" s="1" t="str">
        <f>CONCATENATE(TEXT(DiaC[[#This Row],[Hora]],"00"),":",TEXT(DiaC[[#This Row],[Min]],"00"))</f>
        <v>10:12</v>
      </c>
      <c r="BL197" s="1" t="str">
        <f>IFERROR(VLOOKUP(DiaC[[#This Row],[CONCATENA]],Dades[[#All],[Columna1]:[LAT]],3,FALSE),"")</f>
        <v/>
      </c>
      <c r="BM197" s="1" t="str">
        <f>IFERROR(10^(DiaC[[#This Row],[LAT]]/10),"")</f>
        <v/>
      </c>
      <c r="BX197" s="4">
        <f>Resultats!C$37</f>
        <v>30</v>
      </c>
      <c r="BY197" s="12">
        <f>Resultats!E$37</f>
        <v>3</v>
      </c>
      <c r="BZ197" s="3">
        <v>1</v>
      </c>
      <c r="CA197" s="4">
        <v>12</v>
      </c>
      <c r="CB197" s="4" t="str">
        <f>CONCATENATE(NitC[[#This Row],[Dia]],NitC[[#This Row],[Mes]],NitC[[#This Row],[Hora]],NitC[[#This Row],[Min]])</f>
        <v>303112</v>
      </c>
      <c r="CC197" s="4" t="str">
        <f>CONCATENATE(TEXT(NitC[[#This Row],[Hora]],"00"),":",TEXT(NitC[[#This Row],[Min]],"00"))</f>
        <v>01:12</v>
      </c>
      <c r="CD197" s="12" t="str">
        <f>IFERROR(VLOOKUP(NitC[[#This Row],[CONCATENA]],Dades[[#All],[Columna1]:[LAT]],3,FALSE),"")</f>
        <v/>
      </c>
      <c r="CE197" s="12" t="str">
        <f>IFERROR(10^(NitC[[#This Row],[LAT]]/10),"")</f>
        <v/>
      </c>
    </row>
    <row r="198" spans="4:83" x14ac:dyDescent="0.35">
      <c r="D198" s="1">
        <f>Resultats!C$7</f>
        <v>30</v>
      </c>
      <c r="E198" s="1">
        <f>Resultats!E$7</f>
        <v>3</v>
      </c>
      <c r="F198" s="1">
        <v>10</v>
      </c>
      <c r="G198" s="1">
        <v>13</v>
      </c>
      <c r="H198" s="1" t="str">
        <f>CONCATENATE(DiaA[[#This Row],[Dia]],DiaA[[#This Row],[Mes]],DiaA[[#This Row],[Hora]],DiaA[[#This Row],[Min]])</f>
        <v>3031013</v>
      </c>
      <c r="I198" s="1" t="str">
        <f>CONCATENATE(TEXT(DiaA[[#This Row],[Hora]],"00"),":",TEXT(DiaA[[#This Row],[Min]],"00"))</f>
        <v>10:13</v>
      </c>
      <c r="J198" s="1" t="str">
        <f>IFERROR(VLOOKUP(DiaA[[#This Row],[CONCATENA]],Dades[[#All],[Columna1]:[LAT]],3,FALSE),"")</f>
        <v/>
      </c>
      <c r="K198" s="1" t="str">
        <f>IFERROR(10^(DiaA[[#This Row],[LAT]]/10),"")</f>
        <v/>
      </c>
      <c r="V198" s="4">
        <f>Resultats!C$7</f>
        <v>30</v>
      </c>
      <c r="W198" s="12">
        <f>Resultats!E$7</f>
        <v>3</v>
      </c>
      <c r="X198" s="3">
        <v>1</v>
      </c>
      <c r="Y198" s="4">
        <v>13</v>
      </c>
      <c r="Z198" s="4" t="str">
        <f>CONCATENATE(NitA[[#This Row],[Dia]],NitA[[#This Row],[Mes]],NitA[[#This Row],[Hora]],NitA[[#This Row],[Min]])</f>
        <v>303113</v>
      </c>
      <c r="AA198" s="4" t="str">
        <f>CONCATENATE(TEXT(NitA[[#This Row],[Hora]],"00"),":",TEXT(NitA[[#This Row],[Min]],"00"))</f>
        <v>01:13</v>
      </c>
      <c r="AB198" s="12" t="str">
        <f>IFERROR(VLOOKUP(NitA[[#This Row],[CONCATENA]],Dades[[#All],[Columna1]:[LAT]],3,FALSE),"")</f>
        <v/>
      </c>
      <c r="AC198" s="12" t="str">
        <f>IFERROR(10^(NitA[[#This Row],[LAT]]/10),"")</f>
        <v/>
      </c>
      <c r="AE198" s="1">
        <f>Resultats!C$22</f>
        <v>30</v>
      </c>
      <c r="AF198" s="1">
        <f>Resultats!E$22</f>
        <v>3</v>
      </c>
      <c r="AG198" s="1">
        <v>10</v>
      </c>
      <c r="AH198" s="1">
        <v>13</v>
      </c>
      <c r="AI198" s="1" t="str">
        <f>CONCATENATE(DiaB[[#This Row],[Dia]],DiaB[[#This Row],[Mes]],DiaB[[#This Row],[Hora]],DiaB[[#This Row],[Min]])</f>
        <v>3031013</v>
      </c>
      <c r="AJ198" s="1" t="str">
        <f>CONCATENATE(TEXT(DiaB[[#This Row],[Hora]],"00"),":",TEXT(DiaB[[#This Row],[Min]],"00"))</f>
        <v>10:13</v>
      </c>
      <c r="AK198" s="1" t="str">
        <f>IFERROR(VLOOKUP(DiaB[[#This Row],[CONCATENA]],Dades[[#All],[Columna1]:[LAT]],3,FALSE),"")</f>
        <v/>
      </c>
      <c r="AL198" s="1" t="str">
        <f>IFERROR(10^(DiaB[[#This Row],[LAT]]/10),"")</f>
        <v/>
      </c>
      <c r="AW198" s="4">
        <f>Resultats!C$22</f>
        <v>30</v>
      </c>
      <c r="AX198" s="12">
        <f>Resultats!E$22</f>
        <v>3</v>
      </c>
      <c r="AY198" s="3">
        <v>1</v>
      </c>
      <c r="AZ198" s="4">
        <v>13</v>
      </c>
      <c r="BA198" s="4" t="str">
        <f>CONCATENATE(NitB[[#This Row],[Dia]],NitB[[#This Row],[Mes]],NitB[[#This Row],[Hora]],NitB[[#This Row],[Min]])</f>
        <v>303113</v>
      </c>
      <c r="BB198" s="4" t="str">
        <f>CONCATENATE(TEXT(NitB[[#This Row],[Hora]],"00"),":",TEXT(NitB[[#This Row],[Min]],"00"))</f>
        <v>01:13</v>
      </c>
      <c r="BC198" s="12" t="str">
        <f>IFERROR(VLOOKUP(NitB[[#This Row],[CONCATENA]],Dades[[#All],[Columna1]:[LAT]],3,FALSE),"")</f>
        <v/>
      </c>
      <c r="BD198" s="12" t="str">
        <f>IFERROR(10^(NitB[[#This Row],[LAT]]/10),"")</f>
        <v/>
      </c>
      <c r="BF198" s="1">
        <f>Resultats!C$37</f>
        <v>30</v>
      </c>
      <c r="BG198" s="1">
        <f>Resultats!E$37</f>
        <v>3</v>
      </c>
      <c r="BH198" s="1">
        <v>10</v>
      </c>
      <c r="BI198" s="1">
        <v>13</v>
      </c>
      <c r="BJ198" s="1" t="str">
        <f>CONCATENATE(DiaC[[#This Row],[Dia]],DiaC[[#This Row],[Mes]],DiaC[[#This Row],[Hora]],DiaC[[#This Row],[Min]])</f>
        <v>3031013</v>
      </c>
      <c r="BK198" s="1" t="str">
        <f>CONCATENATE(TEXT(DiaC[[#This Row],[Hora]],"00"),":",TEXT(DiaC[[#This Row],[Min]],"00"))</f>
        <v>10:13</v>
      </c>
      <c r="BL198" s="1" t="str">
        <f>IFERROR(VLOOKUP(DiaC[[#This Row],[CONCATENA]],Dades[[#All],[Columna1]:[LAT]],3,FALSE),"")</f>
        <v/>
      </c>
      <c r="BM198" s="1" t="str">
        <f>IFERROR(10^(DiaC[[#This Row],[LAT]]/10),"")</f>
        <v/>
      </c>
      <c r="BX198" s="4">
        <f>Resultats!C$37</f>
        <v>30</v>
      </c>
      <c r="BY198" s="12">
        <f>Resultats!E$37</f>
        <v>3</v>
      </c>
      <c r="BZ198" s="3">
        <v>1</v>
      </c>
      <c r="CA198" s="4">
        <v>13</v>
      </c>
      <c r="CB198" s="4" t="str">
        <f>CONCATENATE(NitC[[#This Row],[Dia]],NitC[[#This Row],[Mes]],NitC[[#This Row],[Hora]],NitC[[#This Row],[Min]])</f>
        <v>303113</v>
      </c>
      <c r="CC198" s="4" t="str">
        <f>CONCATENATE(TEXT(NitC[[#This Row],[Hora]],"00"),":",TEXT(NitC[[#This Row],[Min]],"00"))</f>
        <v>01:13</v>
      </c>
      <c r="CD198" s="12" t="str">
        <f>IFERROR(VLOOKUP(NitC[[#This Row],[CONCATENA]],Dades[[#All],[Columna1]:[LAT]],3,FALSE),"")</f>
        <v/>
      </c>
      <c r="CE198" s="12" t="str">
        <f>IFERROR(10^(NitC[[#This Row],[LAT]]/10),"")</f>
        <v/>
      </c>
    </row>
    <row r="199" spans="4:83" x14ac:dyDescent="0.35">
      <c r="D199" s="1">
        <f>Resultats!C$7</f>
        <v>30</v>
      </c>
      <c r="E199" s="1">
        <f>Resultats!E$7</f>
        <v>3</v>
      </c>
      <c r="F199" s="1">
        <v>10</v>
      </c>
      <c r="G199" s="1">
        <v>14</v>
      </c>
      <c r="H199" s="1" t="str">
        <f>CONCATENATE(DiaA[[#This Row],[Dia]],DiaA[[#This Row],[Mes]],DiaA[[#This Row],[Hora]],DiaA[[#This Row],[Min]])</f>
        <v>3031014</v>
      </c>
      <c r="I199" s="1" t="str">
        <f>CONCATENATE(TEXT(DiaA[[#This Row],[Hora]],"00"),":",TEXT(DiaA[[#This Row],[Min]],"00"))</f>
        <v>10:14</v>
      </c>
      <c r="J199" s="1" t="str">
        <f>IFERROR(VLOOKUP(DiaA[[#This Row],[CONCATENA]],Dades[[#All],[Columna1]:[LAT]],3,FALSE),"")</f>
        <v/>
      </c>
      <c r="K199" s="1" t="str">
        <f>IFERROR(10^(DiaA[[#This Row],[LAT]]/10),"")</f>
        <v/>
      </c>
      <c r="V199" s="4">
        <f>Resultats!C$7</f>
        <v>30</v>
      </c>
      <c r="W199" s="12">
        <f>Resultats!E$7</f>
        <v>3</v>
      </c>
      <c r="X199" s="3">
        <v>1</v>
      </c>
      <c r="Y199" s="4">
        <v>14</v>
      </c>
      <c r="Z199" s="4" t="str">
        <f>CONCATENATE(NitA[[#This Row],[Dia]],NitA[[#This Row],[Mes]],NitA[[#This Row],[Hora]],NitA[[#This Row],[Min]])</f>
        <v>303114</v>
      </c>
      <c r="AA199" s="4" t="str">
        <f>CONCATENATE(TEXT(NitA[[#This Row],[Hora]],"00"),":",TEXT(NitA[[#This Row],[Min]],"00"))</f>
        <v>01:14</v>
      </c>
      <c r="AB199" s="12" t="str">
        <f>IFERROR(VLOOKUP(NitA[[#This Row],[CONCATENA]],Dades[[#All],[Columna1]:[LAT]],3,FALSE),"")</f>
        <v/>
      </c>
      <c r="AC199" s="12" t="str">
        <f>IFERROR(10^(NitA[[#This Row],[LAT]]/10),"")</f>
        <v/>
      </c>
      <c r="AE199" s="1">
        <f>Resultats!C$22</f>
        <v>30</v>
      </c>
      <c r="AF199" s="1">
        <f>Resultats!E$22</f>
        <v>3</v>
      </c>
      <c r="AG199" s="1">
        <v>10</v>
      </c>
      <c r="AH199" s="1">
        <v>14</v>
      </c>
      <c r="AI199" s="1" t="str">
        <f>CONCATENATE(DiaB[[#This Row],[Dia]],DiaB[[#This Row],[Mes]],DiaB[[#This Row],[Hora]],DiaB[[#This Row],[Min]])</f>
        <v>3031014</v>
      </c>
      <c r="AJ199" s="1" t="str">
        <f>CONCATENATE(TEXT(DiaB[[#This Row],[Hora]],"00"),":",TEXT(DiaB[[#This Row],[Min]],"00"))</f>
        <v>10:14</v>
      </c>
      <c r="AK199" s="1" t="str">
        <f>IFERROR(VLOOKUP(DiaB[[#This Row],[CONCATENA]],Dades[[#All],[Columna1]:[LAT]],3,FALSE),"")</f>
        <v/>
      </c>
      <c r="AL199" s="1" t="str">
        <f>IFERROR(10^(DiaB[[#This Row],[LAT]]/10),"")</f>
        <v/>
      </c>
      <c r="AW199" s="4">
        <f>Resultats!C$22</f>
        <v>30</v>
      </c>
      <c r="AX199" s="12">
        <f>Resultats!E$22</f>
        <v>3</v>
      </c>
      <c r="AY199" s="3">
        <v>1</v>
      </c>
      <c r="AZ199" s="4">
        <v>14</v>
      </c>
      <c r="BA199" s="4" t="str">
        <f>CONCATENATE(NitB[[#This Row],[Dia]],NitB[[#This Row],[Mes]],NitB[[#This Row],[Hora]],NitB[[#This Row],[Min]])</f>
        <v>303114</v>
      </c>
      <c r="BB199" s="4" t="str">
        <f>CONCATENATE(TEXT(NitB[[#This Row],[Hora]],"00"),":",TEXT(NitB[[#This Row],[Min]],"00"))</f>
        <v>01:14</v>
      </c>
      <c r="BC199" s="12" t="str">
        <f>IFERROR(VLOOKUP(NitB[[#This Row],[CONCATENA]],Dades[[#All],[Columna1]:[LAT]],3,FALSE),"")</f>
        <v/>
      </c>
      <c r="BD199" s="12" t="str">
        <f>IFERROR(10^(NitB[[#This Row],[LAT]]/10),"")</f>
        <v/>
      </c>
      <c r="BF199" s="1">
        <f>Resultats!C$37</f>
        <v>30</v>
      </c>
      <c r="BG199" s="1">
        <f>Resultats!E$37</f>
        <v>3</v>
      </c>
      <c r="BH199" s="1">
        <v>10</v>
      </c>
      <c r="BI199" s="1">
        <v>14</v>
      </c>
      <c r="BJ199" s="1" t="str">
        <f>CONCATENATE(DiaC[[#This Row],[Dia]],DiaC[[#This Row],[Mes]],DiaC[[#This Row],[Hora]],DiaC[[#This Row],[Min]])</f>
        <v>3031014</v>
      </c>
      <c r="BK199" s="1" t="str">
        <f>CONCATENATE(TEXT(DiaC[[#This Row],[Hora]],"00"),":",TEXT(DiaC[[#This Row],[Min]],"00"))</f>
        <v>10:14</v>
      </c>
      <c r="BL199" s="1" t="str">
        <f>IFERROR(VLOOKUP(DiaC[[#This Row],[CONCATENA]],Dades[[#All],[Columna1]:[LAT]],3,FALSE),"")</f>
        <v/>
      </c>
      <c r="BM199" s="1" t="str">
        <f>IFERROR(10^(DiaC[[#This Row],[LAT]]/10),"")</f>
        <v/>
      </c>
      <c r="BX199" s="4">
        <f>Resultats!C$37</f>
        <v>30</v>
      </c>
      <c r="BY199" s="12">
        <f>Resultats!E$37</f>
        <v>3</v>
      </c>
      <c r="BZ199" s="3">
        <v>1</v>
      </c>
      <c r="CA199" s="4">
        <v>14</v>
      </c>
      <c r="CB199" s="4" t="str">
        <f>CONCATENATE(NitC[[#This Row],[Dia]],NitC[[#This Row],[Mes]],NitC[[#This Row],[Hora]],NitC[[#This Row],[Min]])</f>
        <v>303114</v>
      </c>
      <c r="CC199" s="4" t="str">
        <f>CONCATENATE(TEXT(NitC[[#This Row],[Hora]],"00"),":",TEXT(NitC[[#This Row],[Min]],"00"))</f>
        <v>01:14</v>
      </c>
      <c r="CD199" s="12" t="str">
        <f>IFERROR(VLOOKUP(NitC[[#This Row],[CONCATENA]],Dades[[#All],[Columna1]:[LAT]],3,FALSE),"")</f>
        <v/>
      </c>
      <c r="CE199" s="12" t="str">
        <f>IFERROR(10^(NitC[[#This Row],[LAT]]/10),"")</f>
        <v/>
      </c>
    </row>
    <row r="200" spans="4:83" x14ac:dyDescent="0.35">
      <c r="D200" s="1">
        <f>Resultats!C$7</f>
        <v>30</v>
      </c>
      <c r="E200" s="1">
        <f>Resultats!E$7</f>
        <v>3</v>
      </c>
      <c r="F200" s="1">
        <v>10</v>
      </c>
      <c r="G200" s="1">
        <v>15</v>
      </c>
      <c r="H200" s="1" t="str">
        <f>CONCATENATE(DiaA[[#This Row],[Dia]],DiaA[[#This Row],[Mes]],DiaA[[#This Row],[Hora]],DiaA[[#This Row],[Min]])</f>
        <v>3031015</v>
      </c>
      <c r="I200" s="1" t="str">
        <f>CONCATENATE(TEXT(DiaA[[#This Row],[Hora]],"00"),":",TEXT(DiaA[[#This Row],[Min]],"00"))</f>
        <v>10:15</v>
      </c>
      <c r="J200" s="1" t="str">
        <f>IFERROR(VLOOKUP(DiaA[[#This Row],[CONCATENA]],Dades[[#All],[Columna1]:[LAT]],3,FALSE),"")</f>
        <v/>
      </c>
      <c r="K200" s="1" t="str">
        <f>IFERROR(10^(DiaA[[#This Row],[LAT]]/10),"")</f>
        <v/>
      </c>
      <c r="V200" s="4">
        <f>Resultats!C$7</f>
        <v>30</v>
      </c>
      <c r="W200" s="12">
        <f>Resultats!E$7</f>
        <v>3</v>
      </c>
      <c r="X200" s="3">
        <v>1</v>
      </c>
      <c r="Y200" s="4">
        <v>15</v>
      </c>
      <c r="Z200" s="4" t="str">
        <f>CONCATENATE(NitA[[#This Row],[Dia]],NitA[[#This Row],[Mes]],NitA[[#This Row],[Hora]],NitA[[#This Row],[Min]])</f>
        <v>303115</v>
      </c>
      <c r="AA200" s="4" t="str">
        <f>CONCATENATE(TEXT(NitA[[#This Row],[Hora]],"00"),":",TEXT(NitA[[#This Row],[Min]],"00"))</f>
        <v>01:15</v>
      </c>
      <c r="AB200" s="12" t="str">
        <f>IFERROR(VLOOKUP(NitA[[#This Row],[CONCATENA]],Dades[[#All],[Columna1]:[LAT]],3,FALSE),"")</f>
        <v/>
      </c>
      <c r="AC200" s="12" t="str">
        <f>IFERROR(10^(NitA[[#This Row],[LAT]]/10),"")</f>
        <v/>
      </c>
      <c r="AE200" s="1">
        <f>Resultats!C$22</f>
        <v>30</v>
      </c>
      <c r="AF200" s="1">
        <f>Resultats!E$22</f>
        <v>3</v>
      </c>
      <c r="AG200" s="1">
        <v>10</v>
      </c>
      <c r="AH200" s="1">
        <v>15</v>
      </c>
      <c r="AI200" s="1" t="str">
        <f>CONCATENATE(DiaB[[#This Row],[Dia]],DiaB[[#This Row],[Mes]],DiaB[[#This Row],[Hora]],DiaB[[#This Row],[Min]])</f>
        <v>3031015</v>
      </c>
      <c r="AJ200" s="1" t="str">
        <f>CONCATENATE(TEXT(DiaB[[#This Row],[Hora]],"00"),":",TEXT(DiaB[[#This Row],[Min]],"00"))</f>
        <v>10:15</v>
      </c>
      <c r="AK200" s="1" t="str">
        <f>IFERROR(VLOOKUP(DiaB[[#This Row],[CONCATENA]],Dades[[#All],[Columna1]:[LAT]],3,FALSE),"")</f>
        <v/>
      </c>
      <c r="AL200" s="1" t="str">
        <f>IFERROR(10^(DiaB[[#This Row],[LAT]]/10),"")</f>
        <v/>
      </c>
      <c r="AW200" s="4">
        <f>Resultats!C$22</f>
        <v>30</v>
      </c>
      <c r="AX200" s="12">
        <f>Resultats!E$22</f>
        <v>3</v>
      </c>
      <c r="AY200" s="3">
        <v>1</v>
      </c>
      <c r="AZ200" s="4">
        <v>15</v>
      </c>
      <c r="BA200" s="4" t="str">
        <f>CONCATENATE(NitB[[#This Row],[Dia]],NitB[[#This Row],[Mes]],NitB[[#This Row],[Hora]],NitB[[#This Row],[Min]])</f>
        <v>303115</v>
      </c>
      <c r="BB200" s="4" t="str">
        <f>CONCATENATE(TEXT(NitB[[#This Row],[Hora]],"00"),":",TEXT(NitB[[#This Row],[Min]],"00"))</f>
        <v>01:15</v>
      </c>
      <c r="BC200" s="12" t="str">
        <f>IFERROR(VLOOKUP(NitB[[#This Row],[CONCATENA]],Dades[[#All],[Columna1]:[LAT]],3,FALSE),"")</f>
        <v/>
      </c>
      <c r="BD200" s="12" t="str">
        <f>IFERROR(10^(NitB[[#This Row],[LAT]]/10),"")</f>
        <v/>
      </c>
      <c r="BF200" s="1">
        <f>Resultats!C$37</f>
        <v>30</v>
      </c>
      <c r="BG200" s="1">
        <f>Resultats!E$37</f>
        <v>3</v>
      </c>
      <c r="BH200" s="1">
        <v>10</v>
      </c>
      <c r="BI200" s="1">
        <v>15</v>
      </c>
      <c r="BJ200" s="1" t="str">
        <f>CONCATENATE(DiaC[[#This Row],[Dia]],DiaC[[#This Row],[Mes]],DiaC[[#This Row],[Hora]],DiaC[[#This Row],[Min]])</f>
        <v>3031015</v>
      </c>
      <c r="BK200" s="1" t="str">
        <f>CONCATENATE(TEXT(DiaC[[#This Row],[Hora]],"00"),":",TEXT(DiaC[[#This Row],[Min]],"00"))</f>
        <v>10:15</v>
      </c>
      <c r="BL200" s="1" t="str">
        <f>IFERROR(VLOOKUP(DiaC[[#This Row],[CONCATENA]],Dades[[#All],[Columna1]:[LAT]],3,FALSE),"")</f>
        <v/>
      </c>
      <c r="BM200" s="1" t="str">
        <f>IFERROR(10^(DiaC[[#This Row],[LAT]]/10),"")</f>
        <v/>
      </c>
      <c r="BX200" s="4">
        <f>Resultats!C$37</f>
        <v>30</v>
      </c>
      <c r="BY200" s="12">
        <f>Resultats!E$37</f>
        <v>3</v>
      </c>
      <c r="BZ200" s="3">
        <v>1</v>
      </c>
      <c r="CA200" s="4">
        <v>15</v>
      </c>
      <c r="CB200" s="4" t="str">
        <f>CONCATENATE(NitC[[#This Row],[Dia]],NitC[[#This Row],[Mes]],NitC[[#This Row],[Hora]],NitC[[#This Row],[Min]])</f>
        <v>303115</v>
      </c>
      <c r="CC200" s="4" t="str">
        <f>CONCATENATE(TEXT(NitC[[#This Row],[Hora]],"00"),":",TEXT(NitC[[#This Row],[Min]],"00"))</f>
        <v>01:15</v>
      </c>
      <c r="CD200" s="12" t="str">
        <f>IFERROR(VLOOKUP(NitC[[#This Row],[CONCATENA]],Dades[[#All],[Columna1]:[LAT]],3,FALSE),"")</f>
        <v/>
      </c>
      <c r="CE200" s="12" t="str">
        <f>IFERROR(10^(NitC[[#This Row],[LAT]]/10),"")</f>
        <v/>
      </c>
    </row>
    <row r="201" spans="4:83" x14ac:dyDescent="0.35">
      <c r="D201" s="1">
        <f>Resultats!C$7</f>
        <v>30</v>
      </c>
      <c r="E201" s="1">
        <f>Resultats!E$7</f>
        <v>3</v>
      </c>
      <c r="F201" s="1">
        <v>10</v>
      </c>
      <c r="G201" s="1">
        <v>16</v>
      </c>
      <c r="H201" s="1" t="str">
        <f>CONCATENATE(DiaA[[#This Row],[Dia]],DiaA[[#This Row],[Mes]],DiaA[[#This Row],[Hora]],DiaA[[#This Row],[Min]])</f>
        <v>3031016</v>
      </c>
      <c r="I201" s="1" t="str">
        <f>CONCATENATE(TEXT(DiaA[[#This Row],[Hora]],"00"),":",TEXT(DiaA[[#This Row],[Min]],"00"))</f>
        <v>10:16</v>
      </c>
      <c r="J201" s="1" t="str">
        <f>IFERROR(VLOOKUP(DiaA[[#This Row],[CONCATENA]],Dades[[#All],[Columna1]:[LAT]],3,FALSE),"")</f>
        <v/>
      </c>
      <c r="K201" s="1" t="str">
        <f>IFERROR(10^(DiaA[[#This Row],[LAT]]/10),"")</f>
        <v/>
      </c>
      <c r="V201" s="4">
        <f>Resultats!C$7</f>
        <v>30</v>
      </c>
      <c r="W201" s="12">
        <f>Resultats!E$7</f>
        <v>3</v>
      </c>
      <c r="X201" s="3">
        <v>1</v>
      </c>
      <c r="Y201" s="4">
        <v>16</v>
      </c>
      <c r="Z201" s="4" t="str">
        <f>CONCATENATE(NitA[[#This Row],[Dia]],NitA[[#This Row],[Mes]],NitA[[#This Row],[Hora]],NitA[[#This Row],[Min]])</f>
        <v>303116</v>
      </c>
      <c r="AA201" s="4" t="str">
        <f>CONCATENATE(TEXT(NitA[[#This Row],[Hora]],"00"),":",TEXT(NitA[[#This Row],[Min]],"00"))</f>
        <v>01:16</v>
      </c>
      <c r="AB201" s="12" t="str">
        <f>IFERROR(VLOOKUP(NitA[[#This Row],[CONCATENA]],Dades[[#All],[Columna1]:[LAT]],3,FALSE),"")</f>
        <v/>
      </c>
      <c r="AC201" s="12" t="str">
        <f>IFERROR(10^(NitA[[#This Row],[LAT]]/10),"")</f>
        <v/>
      </c>
      <c r="AE201" s="1">
        <f>Resultats!C$22</f>
        <v>30</v>
      </c>
      <c r="AF201" s="1">
        <f>Resultats!E$22</f>
        <v>3</v>
      </c>
      <c r="AG201" s="1">
        <v>10</v>
      </c>
      <c r="AH201" s="1">
        <v>16</v>
      </c>
      <c r="AI201" s="1" t="str">
        <f>CONCATENATE(DiaB[[#This Row],[Dia]],DiaB[[#This Row],[Mes]],DiaB[[#This Row],[Hora]],DiaB[[#This Row],[Min]])</f>
        <v>3031016</v>
      </c>
      <c r="AJ201" s="1" t="str">
        <f>CONCATENATE(TEXT(DiaB[[#This Row],[Hora]],"00"),":",TEXT(DiaB[[#This Row],[Min]],"00"))</f>
        <v>10:16</v>
      </c>
      <c r="AK201" s="1" t="str">
        <f>IFERROR(VLOOKUP(DiaB[[#This Row],[CONCATENA]],Dades[[#All],[Columna1]:[LAT]],3,FALSE),"")</f>
        <v/>
      </c>
      <c r="AL201" s="1" t="str">
        <f>IFERROR(10^(DiaB[[#This Row],[LAT]]/10),"")</f>
        <v/>
      </c>
      <c r="AW201" s="4">
        <f>Resultats!C$22</f>
        <v>30</v>
      </c>
      <c r="AX201" s="12">
        <f>Resultats!E$22</f>
        <v>3</v>
      </c>
      <c r="AY201" s="3">
        <v>1</v>
      </c>
      <c r="AZ201" s="4">
        <v>16</v>
      </c>
      <c r="BA201" s="4" t="str">
        <f>CONCATENATE(NitB[[#This Row],[Dia]],NitB[[#This Row],[Mes]],NitB[[#This Row],[Hora]],NitB[[#This Row],[Min]])</f>
        <v>303116</v>
      </c>
      <c r="BB201" s="4" t="str">
        <f>CONCATENATE(TEXT(NitB[[#This Row],[Hora]],"00"),":",TEXT(NitB[[#This Row],[Min]],"00"))</f>
        <v>01:16</v>
      </c>
      <c r="BC201" s="12" t="str">
        <f>IFERROR(VLOOKUP(NitB[[#This Row],[CONCATENA]],Dades[[#All],[Columna1]:[LAT]],3,FALSE),"")</f>
        <v/>
      </c>
      <c r="BD201" s="12" t="str">
        <f>IFERROR(10^(NitB[[#This Row],[LAT]]/10),"")</f>
        <v/>
      </c>
      <c r="BF201" s="1">
        <f>Resultats!C$37</f>
        <v>30</v>
      </c>
      <c r="BG201" s="1">
        <f>Resultats!E$37</f>
        <v>3</v>
      </c>
      <c r="BH201" s="1">
        <v>10</v>
      </c>
      <c r="BI201" s="1">
        <v>16</v>
      </c>
      <c r="BJ201" s="1" t="str">
        <f>CONCATENATE(DiaC[[#This Row],[Dia]],DiaC[[#This Row],[Mes]],DiaC[[#This Row],[Hora]],DiaC[[#This Row],[Min]])</f>
        <v>3031016</v>
      </c>
      <c r="BK201" s="1" t="str">
        <f>CONCATENATE(TEXT(DiaC[[#This Row],[Hora]],"00"),":",TEXT(DiaC[[#This Row],[Min]],"00"))</f>
        <v>10:16</v>
      </c>
      <c r="BL201" s="1" t="str">
        <f>IFERROR(VLOOKUP(DiaC[[#This Row],[CONCATENA]],Dades[[#All],[Columna1]:[LAT]],3,FALSE),"")</f>
        <v/>
      </c>
      <c r="BM201" s="1" t="str">
        <f>IFERROR(10^(DiaC[[#This Row],[LAT]]/10),"")</f>
        <v/>
      </c>
      <c r="BX201" s="4">
        <f>Resultats!C$37</f>
        <v>30</v>
      </c>
      <c r="BY201" s="12">
        <f>Resultats!E$37</f>
        <v>3</v>
      </c>
      <c r="BZ201" s="3">
        <v>1</v>
      </c>
      <c r="CA201" s="4">
        <v>16</v>
      </c>
      <c r="CB201" s="4" t="str">
        <f>CONCATENATE(NitC[[#This Row],[Dia]],NitC[[#This Row],[Mes]],NitC[[#This Row],[Hora]],NitC[[#This Row],[Min]])</f>
        <v>303116</v>
      </c>
      <c r="CC201" s="4" t="str">
        <f>CONCATENATE(TEXT(NitC[[#This Row],[Hora]],"00"),":",TEXT(NitC[[#This Row],[Min]],"00"))</f>
        <v>01:16</v>
      </c>
      <c r="CD201" s="12" t="str">
        <f>IFERROR(VLOOKUP(NitC[[#This Row],[CONCATENA]],Dades[[#All],[Columna1]:[LAT]],3,FALSE),"")</f>
        <v/>
      </c>
      <c r="CE201" s="12" t="str">
        <f>IFERROR(10^(NitC[[#This Row],[LAT]]/10),"")</f>
        <v/>
      </c>
    </row>
    <row r="202" spans="4:83" x14ac:dyDescent="0.35">
      <c r="D202" s="1">
        <f>Resultats!C$7</f>
        <v>30</v>
      </c>
      <c r="E202" s="1">
        <f>Resultats!E$7</f>
        <v>3</v>
      </c>
      <c r="F202" s="1">
        <v>10</v>
      </c>
      <c r="G202" s="1">
        <v>17</v>
      </c>
      <c r="H202" s="1" t="str">
        <f>CONCATENATE(DiaA[[#This Row],[Dia]],DiaA[[#This Row],[Mes]],DiaA[[#This Row],[Hora]],DiaA[[#This Row],[Min]])</f>
        <v>3031017</v>
      </c>
      <c r="I202" s="1" t="str">
        <f>CONCATENATE(TEXT(DiaA[[#This Row],[Hora]],"00"),":",TEXT(DiaA[[#This Row],[Min]],"00"))</f>
        <v>10:17</v>
      </c>
      <c r="J202" s="1" t="str">
        <f>IFERROR(VLOOKUP(DiaA[[#This Row],[CONCATENA]],Dades[[#All],[Columna1]:[LAT]],3,FALSE),"")</f>
        <v/>
      </c>
      <c r="K202" s="1" t="str">
        <f>IFERROR(10^(DiaA[[#This Row],[LAT]]/10),"")</f>
        <v/>
      </c>
      <c r="V202" s="4">
        <f>Resultats!C$7</f>
        <v>30</v>
      </c>
      <c r="W202" s="12">
        <f>Resultats!E$7</f>
        <v>3</v>
      </c>
      <c r="X202" s="3">
        <v>1</v>
      </c>
      <c r="Y202" s="4">
        <v>17</v>
      </c>
      <c r="Z202" s="4" t="str">
        <f>CONCATENATE(NitA[[#This Row],[Dia]],NitA[[#This Row],[Mes]],NitA[[#This Row],[Hora]],NitA[[#This Row],[Min]])</f>
        <v>303117</v>
      </c>
      <c r="AA202" s="4" t="str">
        <f>CONCATENATE(TEXT(NitA[[#This Row],[Hora]],"00"),":",TEXT(NitA[[#This Row],[Min]],"00"))</f>
        <v>01:17</v>
      </c>
      <c r="AB202" s="12" t="str">
        <f>IFERROR(VLOOKUP(NitA[[#This Row],[CONCATENA]],Dades[[#All],[Columna1]:[LAT]],3,FALSE),"")</f>
        <v/>
      </c>
      <c r="AC202" s="12" t="str">
        <f>IFERROR(10^(NitA[[#This Row],[LAT]]/10),"")</f>
        <v/>
      </c>
      <c r="AE202" s="1">
        <f>Resultats!C$22</f>
        <v>30</v>
      </c>
      <c r="AF202" s="1">
        <f>Resultats!E$22</f>
        <v>3</v>
      </c>
      <c r="AG202" s="1">
        <v>10</v>
      </c>
      <c r="AH202" s="1">
        <v>17</v>
      </c>
      <c r="AI202" s="1" t="str">
        <f>CONCATENATE(DiaB[[#This Row],[Dia]],DiaB[[#This Row],[Mes]],DiaB[[#This Row],[Hora]],DiaB[[#This Row],[Min]])</f>
        <v>3031017</v>
      </c>
      <c r="AJ202" s="1" t="str">
        <f>CONCATENATE(TEXT(DiaB[[#This Row],[Hora]],"00"),":",TEXT(DiaB[[#This Row],[Min]],"00"))</f>
        <v>10:17</v>
      </c>
      <c r="AK202" s="1" t="str">
        <f>IFERROR(VLOOKUP(DiaB[[#This Row],[CONCATENA]],Dades[[#All],[Columna1]:[LAT]],3,FALSE),"")</f>
        <v/>
      </c>
      <c r="AL202" s="1" t="str">
        <f>IFERROR(10^(DiaB[[#This Row],[LAT]]/10),"")</f>
        <v/>
      </c>
      <c r="AW202" s="4">
        <f>Resultats!C$22</f>
        <v>30</v>
      </c>
      <c r="AX202" s="12">
        <f>Resultats!E$22</f>
        <v>3</v>
      </c>
      <c r="AY202" s="3">
        <v>1</v>
      </c>
      <c r="AZ202" s="4">
        <v>17</v>
      </c>
      <c r="BA202" s="4" t="str">
        <f>CONCATENATE(NitB[[#This Row],[Dia]],NitB[[#This Row],[Mes]],NitB[[#This Row],[Hora]],NitB[[#This Row],[Min]])</f>
        <v>303117</v>
      </c>
      <c r="BB202" s="4" t="str">
        <f>CONCATENATE(TEXT(NitB[[#This Row],[Hora]],"00"),":",TEXT(NitB[[#This Row],[Min]],"00"))</f>
        <v>01:17</v>
      </c>
      <c r="BC202" s="12" t="str">
        <f>IFERROR(VLOOKUP(NitB[[#This Row],[CONCATENA]],Dades[[#All],[Columna1]:[LAT]],3,FALSE),"")</f>
        <v/>
      </c>
      <c r="BD202" s="12" t="str">
        <f>IFERROR(10^(NitB[[#This Row],[LAT]]/10),"")</f>
        <v/>
      </c>
      <c r="BF202" s="1">
        <f>Resultats!C$37</f>
        <v>30</v>
      </c>
      <c r="BG202" s="1">
        <f>Resultats!E$37</f>
        <v>3</v>
      </c>
      <c r="BH202" s="1">
        <v>10</v>
      </c>
      <c r="BI202" s="1">
        <v>17</v>
      </c>
      <c r="BJ202" s="1" t="str">
        <f>CONCATENATE(DiaC[[#This Row],[Dia]],DiaC[[#This Row],[Mes]],DiaC[[#This Row],[Hora]],DiaC[[#This Row],[Min]])</f>
        <v>3031017</v>
      </c>
      <c r="BK202" s="1" t="str">
        <f>CONCATENATE(TEXT(DiaC[[#This Row],[Hora]],"00"),":",TEXT(DiaC[[#This Row],[Min]],"00"))</f>
        <v>10:17</v>
      </c>
      <c r="BL202" s="1" t="str">
        <f>IFERROR(VLOOKUP(DiaC[[#This Row],[CONCATENA]],Dades[[#All],[Columna1]:[LAT]],3,FALSE),"")</f>
        <v/>
      </c>
      <c r="BM202" s="1" t="str">
        <f>IFERROR(10^(DiaC[[#This Row],[LAT]]/10),"")</f>
        <v/>
      </c>
      <c r="BX202" s="4">
        <f>Resultats!C$37</f>
        <v>30</v>
      </c>
      <c r="BY202" s="12">
        <f>Resultats!E$37</f>
        <v>3</v>
      </c>
      <c r="BZ202" s="3">
        <v>1</v>
      </c>
      <c r="CA202" s="4">
        <v>17</v>
      </c>
      <c r="CB202" s="4" t="str">
        <f>CONCATENATE(NitC[[#This Row],[Dia]],NitC[[#This Row],[Mes]],NitC[[#This Row],[Hora]],NitC[[#This Row],[Min]])</f>
        <v>303117</v>
      </c>
      <c r="CC202" s="4" t="str">
        <f>CONCATENATE(TEXT(NitC[[#This Row],[Hora]],"00"),":",TEXT(NitC[[#This Row],[Min]],"00"))</f>
        <v>01:17</v>
      </c>
      <c r="CD202" s="12" t="str">
        <f>IFERROR(VLOOKUP(NitC[[#This Row],[CONCATENA]],Dades[[#All],[Columna1]:[LAT]],3,FALSE),"")</f>
        <v/>
      </c>
      <c r="CE202" s="12" t="str">
        <f>IFERROR(10^(NitC[[#This Row],[LAT]]/10),"")</f>
        <v/>
      </c>
    </row>
    <row r="203" spans="4:83" x14ac:dyDescent="0.35">
      <c r="D203" s="1">
        <f>Resultats!C$7</f>
        <v>30</v>
      </c>
      <c r="E203" s="1">
        <f>Resultats!E$7</f>
        <v>3</v>
      </c>
      <c r="F203" s="1">
        <v>10</v>
      </c>
      <c r="G203" s="1">
        <v>18</v>
      </c>
      <c r="H203" s="1" t="str">
        <f>CONCATENATE(DiaA[[#This Row],[Dia]],DiaA[[#This Row],[Mes]],DiaA[[#This Row],[Hora]],DiaA[[#This Row],[Min]])</f>
        <v>3031018</v>
      </c>
      <c r="I203" s="1" t="str">
        <f>CONCATENATE(TEXT(DiaA[[#This Row],[Hora]],"00"),":",TEXT(DiaA[[#This Row],[Min]],"00"))</f>
        <v>10:18</v>
      </c>
      <c r="J203" s="1" t="str">
        <f>IFERROR(VLOOKUP(DiaA[[#This Row],[CONCATENA]],Dades[[#All],[Columna1]:[LAT]],3,FALSE),"")</f>
        <v/>
      </c>
      <c r="K203" s="1" t="str">
        <f>IFERROR(10^(DiaA[[#This Row],[LAT]]/10),"")</f>
        <v/>
      </c>
      <c r="V203" s="4">
        <f>Resultats!C$7</f>
        <v>30</v>
      </c>
      <c r="W203" s="12">
        <f>Resultats!E$7</f>
        <v>3</v>
      </c>
      <c r="X203" s="3">
        <v>1</v>
      </c>
      <c r="Y203" s="4">
        <v>18</v>
      </c>
      <c r="Z203" s="4" t="str">
        <f>CONCATENATE(NitA[[#This Row],[Dia]],NitA[[#This Row],[Mes]],NitA[[#This Row],[Hora]],NitA[[#This Row],[Min]])</f>
        <v>303118</v>
      </c>
      <c r="AA203" s="4" t="str">
        <f>CONCATENATE(TEXT(NitA[[#This Row],[Hora]],"00"),":",TEXT(NitA[[#This Row],[Min]],"00"))</f>
        <v>01:18</v>
      </c>
      <c r="AB203" s="12" t="str">
        <f>IFERROR(VLOOKUP(NitA[[#This Row],[CONCATENA]],Dades[[#All],[Columna1]:[LAT]],3,FALSE),"")</f>
        <v/>
      </c>
      <c r="AC203" s="12" t="str">
        <f>IFERROR(10^(NitA[[#This Row],[LAT]]/10),"")</f>
        <v/>
      </c>
      <c r="AE203" s="1">
        <f>Resultats!C$22</f>
        <v>30</v>
      </c>
      <c r="AF203" s="1">
        <f>Resultats!E$22</f>
        <v>3</v>
      </c>
      <c r="AG203" s="1">
        <v>10</v>
      </c>
      <c r="AH203" s="1">
        <v>18</v>
      </c>
      <c r="AI203" s="1" t="str">
        <f>CONCATENATE(DiaB[[#This Row],[Dia]],DiaB[[#This Row],[Mes]],DiaB[[#This Row],[Hora]],DiaB[[#This Row],[Min]])</f>
        <v>3031018</v>
      </c>
      <c r="AJ203" s="1" t="str">
        <f>CONCATENATE(TEXT(DiaB[[#This Row],[Hora]],"00"),":",TEXT(DiaB[[#This Row],[Min]],"00"))</f>
        <v>10:18</v>
      </c>
      <c r="AK203" s="1" t="str">
        <f>IFERROR(VLOOKUP(DiaB[[#This Row],[CONCATENA]],Dades[[#All],[Columna1]:[LAT]],3,FALSE),"")</f>
        <v/>
      </c>
      <c r="AL203" s="1" t="str">
        <f>IFERROR(10^(DiaB[[#This Row],[LAT]]/10),"")</f>
        <v/>
      </c>
      <c r="AW203" s="4">
        <f>Resultats!C$22</f>
        <v>30</v>
      </c>
      <c r="AX203" s="12">
        <f>Resultats!E$22</f>
        <v>3</v>
      </c>
      <c r="AY203" s="3">
        <v>1</v>
      </c>
      <c r="AZ203" s="4">
        <v>18</v>
      </c>
      <c r="BA203" s="4" t="str">
        <f>CONCATENATE(NitB[[#This Row],[Dia]],NitB[[#This Row],[Mes]],NitB[[#This Row],[Hora]],NitB[[#This Row],[Min]])</f>
        <v>303118</v>
      </c>
      <c r="BB203" s="4" t="str">
        <f>CONCATENATE(TEXT(NitB[[#This Row],[Hora]],"00"),":",TEXT(NitB[[#This Row],[Min]],"00"))</f>
        <v>01:18</v>
      </c>
      <c r="BC203" s="12" t="str">
        <f>IFERROR(VLOOKUP(NitB[[#This Row],[CONCATENA]],Dades[[#All],[Columna1]:[LAT]],3,FALSE),"")</f>
        <v/>
      </c>
      <c r="BD203" s="12" t="str">
        <f>IFERROR(10^(NitB[[#This Row],[LAT]]/10),"")</f>
        <v/>
      </c>
      <c r="BF203" s="1">
        <f>Resultats!C$37</f>
        <v>30</v>
      </c>
      <c r="BG203" s="1">
        <f>Resultats!E$37</f>
        <v>3</v>
      </c>
      <c r="BH203" s="1">
        <v>10</v>
      </c>
      <c r="BI203" s="1">
        <v>18</v>
      </c>
      <c r="BJ203" s="1" t="str">
        <f>CONCATENATE(DiaC[[#This Row],[Dia]],DiaC[[#This Row],[Mes]],DiaC[[#This Row],[Hora]],DiaC[[#This Row],[Min]])</f>
        <v>3031018</v>
      </c>
      <c r="BK203" s="1" t="str">
        <f>CONCATENATE(TEXT(DiaC[[#This Row],[Hora]],"00"),":",TEXT(DiaC[[#This Row],[Min]],"00"))</f>
        <v>10:18</v>
      </c>
      <c r="BL203" s="1" t="str">
        <f>IFERROR(VLOOKUP(DiaC[[#This Row],[CONCATENA]],Dades[[#All],[Columna1]:[LAT]],3,FALSE),"")</f>
        <v/>
      </c>
      <c r="BM203" s="1" t="str">
        <f>IFERROR(10^(DiaC[[#This Row],[LAT]]/10),"")</f>
        <v/>
      </c>
      <c r="BX203" s="4">
        <f>Resultats!C$37</f>
        <v>30</v>
      </c>
      <c r="BY203" s="12">
        <f>Resultats!E$37</f>
        <v>3</v>
      </c>
      <c r="BZ203" s="3">
        <v>1</v>
      </c>
      <c r="CA203" s="4">
        <v>18</v>
      </c>
      <c r="CB203" s="4" t="str">
        <f>CONCATENATE(NitC[[#This Row],[Dia]],NitC[[#This Row],[Mes]],NitC[[#This Row],[Hora]],NitC[[#This Row],[Min]])</f>
        <v>303118</v>
      </c>
      <c r="CC203" s="4" t="str">
        <f>CONCATENATE(TEXT(NitC[[#This Row],[Hora]],"00"),":",TEXT(NitC[[#This Row],[Min]],"00"))</f>
        <v>01:18</v>
      </c>
      <c r="CD203" s="12" t="str">
        <f>IFERROR(VLOOKUP(NitC[[#This Row],[CONCATENA]],Dades[[#All],[Columna1]:[LAT]],3,FALSE),"")</f>
        <v/>
      </c>
      <c r="CE203" s="12" t="str">
        <f>IFERROR(10^(NitC[[#This Row],[LAT]]/10),"")</f>
        <v/>
      </c>
    </row>
    <row r="204" spans="4:83" x14ac:dyDescent="0.35">
      <c r="D204" s="1">
        <f>Resultats!C$7</f>
        <v>30</v>
      </c>
      <c r="E204" s="1">
        <f>Resultats!E$7</f>
        <v>3</v>
      </c>
      <c r="F204" s="1">
        <v>10</v>
      </c>
      <c r="G204" s="1">
        <v>19</v>
      </c>
      <c r="H204" s="1" t="str">
        <f>CONCATENATE(DiaA[[#This Row],[Dia]],DiaA[[#This Row],[Mes]],DiaA[[#This Row],[Hora]],DiaA[[#This Row],[Min]])</f>
        <v>3031019</v>
      </c>
      <c r="I204" s="1" t="str">
        <f>CONCATENATE(TEXT(DiaA[[#This Row],[Hora]],"00"),":",TEXT(DiaA[[#This Row],[Min]],"00"))</f>
        <v>10:19</v>
      </c>
      <c r="J204" s="1" t="str">
        <f>IFERROR(VLOOKUP(DiaA[[#This Row],[CONCATENA]],Dades[[#All],[Columna1]:[LAT]],3,FALSE),"")</f>
        <v/>
      </c>
      <c r="K204" s="1" t="str">
        <f>IFERROR(10^(DiaA[[#This Row],[LAT]]/10),"")</f>
        <v/>
      </c>
      <c r="V204" s="4">
        <f>Resultats!C$7</f>
        <v>30</v>
      </c>
      <c r="W204" s="12">
        <f>Resultats!E$7</f>
        <v>3</v>
      </c>
      <c r="X204" s="3">
        <v>1</v>
      </c>
      <c r="Y204" s="4">
        <v>19</v>
      </c>
      <c r="Z204" s="4" t="str">
        <f>CONCATENATE(NitA[[#This Row],[Dia]],NitA[[#This Row],[Mes]],NitA[[#This Row],[Hora]],NitA[[#This Row],[Min]])</f>
        <v>303119</v>
      </c>
      <c r="AA204" s="4" t="str">
        <f>CONCATENATE(TEXT(NitA[[#This Row],[Hora]],"00"),":",TEXT(NitA[[#This Row],[Min]],"00"))</f>
        <v>01:19</v>
      </c>
      <c r="AB204" s="12" t="str">
        <f>IFERROR(VLOOKUP(NitA[[#This Row],[CONCATENA]],Dades[[#All],[Columna1]:[LAT]],3,FALSE),"")</f>
        <v/>
      </c>
      <c r="AC204" s="12" t="str">
        <f>IFERROR(10^(NitA[[#This Row],[LAT]]/10),"")</f>
        <v/>
      </c>
      <c r="AE204" s="1">
        <f>Resultats!C$22</f>
        <v>30</v>
      </c>
      <c r="AF204" s="1">
        <f>Resultats!E$22</f>
        <v>3</v>
      </c>
      <c r="AG204" s="1">
        <v>10</v>
      </c>
      <c r="AH204" s="1">
        <v>19</v>
      </c>
      <c r="AI204" s="1" t="str">
        <f>CONCATENATE(DiaB[[#This Row],[Dia]],DiaB[[#This Row],[Mes]],DiaB[[#This Row],[Hora]],DiaB[[#This Row],[Min]])</f>
        <v>3031019</v>
      </c>
      <c r="AJ204" s="1" t="str">
        <f>CONCATENATE(TEXT(DiaB[[#This Row],[Hora]],"00"),":",TEXT(DiaB[[#This Row],[Min]],"00"))</f>
        <v>10:19</v>
      </c>
      <c r="AK204" s="1" t="str">
        <f>IFERROR(VLOOKUP(DiaB[[#This Row],[CONCATENA]],Dades[[#All],[Columna1]:[LAT]],3,FALSE),"")</f>
        <v/>
      </c>
      <c r="AL204" s="1" t="str">
        <f>IFERROR(10^(DiaB[[#This Row],[LAT]]/10),"")</f>
        <v/>
      </c>
      <c r="AW204" s="4">
        <f>Resultats!C$22</f>
        <v>30</v>
      </c>
      <c r="AX204" s="12">
        <f>Resultats!E$22</f>
        <v>3</v>
      </c>
      <c r="AY204" s="3">
        <v>1</v>
      </c>
      <c r="AZ204" s="4">
        <v>19</v>
      </c>
      <c r="BA204" s="4" t="str">
        <f>CONCATENATE(NitB[[#This Row],[Dia]],NitB[[#This Row],[Mes]],NitB[[#This Row],[Hora]],NitB[[#This Row],[Min]])</f>
        <v>303119</v>
      </c>
      <c r="BB204" s="4" t="str">
        <f>CONCATENATE(TEXT(NitB[[#This Row],[Hora]],"00"),":",TEXT(NitB[[#This Row],[Min]],"00"))</f>
        <v>01:19</v>
      </c>
      <c r="BC204" s="12" t="str">
        <f>IFERROR(VLOOKUP(NitB[[#This Row],[CONCATENA]],Dades[[#All],[Columna1]:[LAT]],3,FALSE),"")</f>
        <v/>
      </c>
      <c r="BD204" s="12" t="str">
        <f>IFERROR(10^(NitB[[#This Row],[LAT]]/10),"")</f>
        <v/>
      </c>
      <c r="BF204" s="1">
        <f>Resultats!C$37</f>
        <v>30</v>
      </c>
      <c r="BG204" s="1">
        <f>Resultats!E$37</f>
        <v>3</v>
      </c>
      <c r="BH204" s="1">
        <v>10</v>
      </c>
      <c r="BI204" s="1">
        <v>19</v>
      </c>
      <c r="BJ204" s="1" t="str">
        <f>CONCATENATE(DiaC[[#This Row],[Dia]],DiaC[[#This Row],[Mes]],DiaC[[#This Row],[Hora]],DiaC[[#This Row],[Min]])</f>
        <v>3031019</v>
      </c>
      <c r="BK204" s="1" t="str">
        <f>CONCATENATE(TEXT(DiaC[[#This Row],[Hora]],"00"),":",TEXT(DiaC[[#This Row],[Min]],"00"))</f>
        <v>10:19</v>
      </c>
      <c r="BL204" s="1" t="str">
        <f>IFERROR(VLOOKUP(DiaC[[#This Row],[CONCATENA]],Dades[[#All],[Columna1]:[LAT]],3,FALSE),"")</f>
        <v/>
      </c>
      <c r="BM204" s="1" t="str">
        <f>IFERROR(10^(DiaC[[#This Row],[LAT]]/10),"")</f>
        <v/>
      </c>
      <c r="BX204" s="4">
        <f>Resultats!C$37</f>
        <v>30</v>
      </c>
      <c r="BY204" s="12">
        <f>Resultats!E$37</f>
        <v>3</v>
      </c>
      <c r="BZ204" s="3">
        <v>1</v>
      </c>
      <c r="CA204" s="4">
        <v>19</v>
      </c>
      <c r="CB204" s="4" t="str">
        <f>CONCATENATE(NitC[[#This Row],[Dia]],NitC[[#This Row],[Mes]],NitC[[#This Row],[Hora]],NitC[[#This Row],[Min]])</f>
        <v>303119</v>
      </c>
      <c r="CC204" s="4" t="str">
        <f>CONCATENATE(TEXT(NitC[[#This Row],[Hora]],"00"),":",TEXT(NitC[[#This Row],[Min]],"00"))</f>
        <v>01:19</v>
      </c>
      <c r="CD204" s="12" t="str">
        <f>IFERROR(VLOOKUP(NitC[[#This Row],[CONCATENA]],Dades[[#All],[Columna1]:[LAT]],3,FALSE),"")</f>
        <v/>
      </c>
      <c r="CE204" s="12" t="str">
        <f>IFERROR(10^(NitC[[#This Row],[LAT]]/10),"")</f>
        <v/>
      </c>
    </row>
    <row r="205" spans="4:83" x14ac:dyDescent="0.35">
      <c r="D205" s="1">
        <f>Resultats!C$7</f>
        <v>30</v>
      </c>
      <c r="E205" s="1">
        <f>Resultats!E$7</f>
        <v>3</v>
      </c>
      <c r="F205" s="1">
        <v>10</v>
      </c>
      <c r="G205" s="1">
        <v>20</v>
      </c>
      <c r="H205" s="1" t="str">
        <f>CONCATENATE(DiaA[[#This Row],[Dia]],DiaA[[#This Row],[Mes]],DiaA[[#This Row],[Hora]],DiaA[[#This Row],[Min]])</f>
        <v>3031020</v>
      </c>
      <c r="I205" s="1" t="str">
        <f>CONCATENATE(TEXT(DiaA[[#This Row],[Hora]],"00"),":",TEXT(DiaA[[#This Row],[Min]],"00"))</f>
        <v>10:20</v>
      </c>
      <c r="J205" s="1" t="str">
        <f>IFERROR(VLOOKUP(DiaA[[#This Row],[CONCATENA]],Dades[[#All],[Columna1]:[LAT]],3,FALSE),"")</f>
        <v/>
      </c>
      <c r="K205" s="1" t="str">
        <f>IFERROR(10^(DiaA[[#This Row],[LAT]]/10),"")</f>
        <v/>
      </c>
      <c r="V205" s="4">
        <f>Resultats!C$7</f>
        <v>30</v>
      </c>
      <c r="W205" s="12">
        <f>Resultats!E$7</f>
        <v>3</v>
      </c>
      <c r="X205" s="3">
        <v>1</v>
      </c>
      <c r="Y205" s="4">
        <v>20</v>
      </c>
      <c r="Z205" s="4" t="str">
        <f>CONCATENATE(NitA[[#This Row],[Dia]],NitA[[#This Row],[Mes]],NitA[[#This Row],[Hora]],NitA[[#This Row],[Min]])</f>
        <v>303120</v>
      </c>
      <c r="AA205" s="4" t="str">
        <f>CONCATENATE(TEXT(NitA[[#This Row],[Hora]],"00"),":",TEXT(NitA[[#This Row],[Min]],"00"))</f>
        <v>01:20</v>
      </c>
      <c r="AB205" s="12" t="str">
        <f>IFERROR(VLOOKUP(NitA[[#This Row],[CONCATENA]],Dades[[#All],[Columna1]:[LAT]],3,FALSE),"")</f>
        <v/>
      </c>
      <c r="AC205" s="12" t="str">
        <f>IFERROR(10^(NitA[[#This Row],[LAT]]/10),"")</f>
        <v/>
      </c>
      <c r="AE205" s="1">
        <f>Resultats!C$22</f>
        <v>30</v>
      </c>
      <c r="AF205" s="1">
        <f>Resultats!E$22</f>
        <v>3</v>
      </c>
      <c r="AG205" s="1">
        <v>10</v>
      </c>
      <c r="AH205" s="1">
        <v>20</v>
      </c>
      <c r="AI205" s="1" t="str">
        <f>CONCATENATE(DiaB[[#This Row],[Dia]],DiaB[[#This Row],[Mes]],DiaB[[#This Row],[Hora]],DiaB[[#This Row],[Min]])</f>
        <v>3031020</v>
      </c>
      <c r="AJ205" s="1" t="str">
        <f>CONCATENATE(TEXT(DiaB[[#This Row],[Hora]],"00"),":",TEXT(DiaB[[#This Row],[Min]],"00"))</f>
        <v>10:20</v>
      </c>
      <c r="AK205" s="1" t="str">
        <f>IFERROR(VLOOKUP(DiaB[[#This Row],[CONCATENA]],Dades[[#All],[Columna1]:[LAT]],3,FALSE),"")</f>
        <v/>
      </c>
      <c r="AL205" s="1" t="str">
        <f>IFERROR(10^(DiaB[[#This Row],[LAT]]/10),"")</f>
        <v/>
      </c>
      <c r="AW205" s="4">
        <f>Resultats!C$22</f>
        <v>30</v>
      </c>
      <c r="AX205" s="12">
        <f>Resultats!E$22</f>
        <v>3</v>
      </c>
      <c r="AY205" s="3">
        <v>1</v>
      </c>
      <c r="AZ205" s="4">
        <v>20</v>
      </c>
      <c r="BA205" s="4" t="str">
        <f>CONCATENATE(NitB[[#This Row],[Dia]],NitB[[#This Row],[Mes]],NitB[[#This Row],[Hora]],NitB[[#This Row],[Min]])</f>
        <v>303120</v>
      </c>
      <c r="BB205" s="4" t="str">
        <f>CONCATENATE(TEXT(NitB[[#This Row],[Hora]],"00"),":",TEXT(NitB[[#This Row],[Min]],"00"))</f>
        <v>01:20</v>
      </c>
      <c r="BC205" s="12" t="str">
        <f>IFERROR(VLOOKUP(NitB[[#This Row],[CONCATENA]],Dades[[#All],[Columna1]:[LAT]],3,FALSE),"")</f>
        <v/>
      </c>
      <c r="BD205" s="12" t="str">
        <f>IFERROR(10^(NitB[[#This Row],[LAT]]/10),"")</f>
        <v/>
      </c>
      <c r="BF205" s="1">
        <f>Resultats!C$37</f>
        <v>30</v>
      </c>
      <c r="BG205" s="1">
        <f>Resultats!E$37</f>
        <v>3</v>
      </c>
      <c r="BH205" s="1">
        <v>10</v>
      </c>
      <c r="BI205" s="1">
        <v>20</v>
      </c>
      <c r="BJ205" s="1" t="str">
        <f>CONCATENATE(DiaC[[#This Row],[Dia]],DiaC[[#This Row],[Mes]],DiaC[[#This Row],[Hora]],DiaC[[#This Row],[Min]])</f>
        <v>3031020</v>
      </c>
      <c r="BK205" s="1" t="str">
        <f>CONCATENATE(TEXT(DiaC[[#This Row],[Hora]],"00"),":",TEXT(DiaC[[#This Row],[Min]],"00"))</f>
        <v>10:20</v>
      </c>
      <c r="BL205" s="1" t="str">
        <f>IFERROR(VLOOKUP(DiaC[[#This Row],[CONCATENA]],Dades[[#All],[Columna1]:[LAT]],3,FALSE),"")</f>
        <v/>
      </c>
      <c r="BM205" s="1" t="str">
        <f>IFERROR(10^(DiaC[[#This Row],[LAT]]/10),"")</f>
        <v/>
      </c>
      <c r="BX205" s="4">
        <f>Resultats!C$37</f>
        <v>30</v>
      </c>
      <c r="BY205" s="12">
        <f>Resultats!E$37</f>
        <v>3</v>
      </c>
      <c r="BZ205" s="3">
        <v>1</v>
      </c>
      <c r="CA205" s="4">
        <v>20</v>
      </c>
      <c r="CB205" s="4" t="str">
        <f>CONCATENATE(NitC[[#This Row],[Dia]],NitC[[#This Row],[Mes]],NitC[[#This Row],[Hora]],NitC[[#This Row],[Min]])</f>
        <v>303120</v>
      </c>
      <c r="CC205" s="4" t="str">
        <f>CONCATENATE(TEXT(NitC[[#This Row],[Hora]],"00"),":",TEXT(NitC[[#This Row],[Min]],"00"))</f>
        <v>01:20</v>
      </c>
      <c r="CD205" s="12" t="str">
        <f>IFERROR(VLOOKUP(NitC[[#This Row],[CONCATENA]],Dades[[#All],[Columna1]:[LAT]],3,FALSE),"")</f>
        <v/>
      </c>
      <c r="CE205" s="12" t="str">
        <f>IFERROR(10^(NitC[[#This Row],[LAT]]/10),"")</f>
        <v/>
      </c>
    </row>
    <row r="206" spans="4:83" x14ac:dyDescent="0.35">
      <c r="D206" s="1">
        <f>Resultats!C$7</f>
        <v>30</v>
      </c>
      <c r="E206" s="1">
        <f>Resultats!E$7</f>
        <v>3</v>
      </c>
      <c r="F206" s="1">
        <v>10</v>
      </c>
      <c r="G206" s="1">
        <v>21</v>
      </c>
      <c r="H206" s="1" t="str">
        <f>CONCATENATE(DiaA[[#This Row],[Dia]],DiaA[[#This Row],[Mes]],DiaA[[#This Row],[Hora]],DiaA[[#This Row],[Min]])</f>
        <v>3031021</v>
      </c>
      <c r="I206" s="1" t="str">
        <f>CONCATENATE(TEXT(DiaA[[#This Row],[Hora]],"00"),":",TEXT(DiaA[[#This Row],[Min]],"00"))</f>
        <v>10:21</v>
      </c>
      <c r="J206" s="1" t="str">
        <f>IFERROR(VLOOKUP(DiaA[[#This Row],[CONCATENA]],Dades[[#All],[Columna1]:[LAT]],3,FALSE),"")</f>
        <v/>
      </c>
      <c r="K206" s="1" t="str">
        <f>IFERROR(10^(DiaA[[#This Row],[LAT]]/10),"")</f>
        <v/>
      </c>
      <c r="V206" s="4">
        <f>Resultats!C$7</f>
        <v>30</v>
      </c>
      <c r="W206" s="12">
        <f>Resultats!E$7</f>
        <v>3</v>
      </c>
      <c r="X206" s="3">
        <v>1</v>
      </c>
      <c r="Y206" s="4">
        <v>21</v>
      </c>
      <c r="Z206" s="4" t="str">
        <f>CONCATENATE(NitA[[#This Row],[Dia]],NitA[[#This Row],[Mes]],NitA[[#This Row],[Hora]],NitA[[#This Row],[Min]])</f>
        <v>303121</v>
      </c>
      <c r="AA206" s="4" t="str">
        <f>CONCATENATE(TEXT(NitA[[#This Row],[Hora]],"00"),":",TEXT(NitA[[#This Row],[Min]],"00"))</f>
        <v>01:21</v>
      </c>
      <c r="AB206" s="12" t="str">
        <f>IFERROR(VLOOKUP(NitA[[#This Row],[CONCATENA]],Dades[[#All],[Columna1]:[LAT]],3,FALSE),"")</f>
        <v/>
      </c>
      <c r="AC206" s="12" t="str">
        <f>IFERROR(10^(NitA[[#This Row],[LAT]]/10),"")</f>
        <v/>
      </c>
      <c r="AE206" s="1">
        <f>Resultats!C$22</f>
        <v>30</v>
      </c>
      <c r="AF206" s="1">
        <f>Resultats!E$22</f>
        <v>3</v>
      </c>
      <c r="AG206" s="1">
        <v>10</v>
      </c>
      <c r="AH206" s="1">
        <v>21</v>
      </c>
      <c r="AI206" s="1" t="str">
        <f>CONCATENATE(DiaB[[#This Row],[Dia]],DiaB[[#This Row],[Mes]],DiaB[[#This Row],[Hora]],DiaB[[#This Row],[Min]])</f>
        <v>3031021</v>
      </c>
      <c r="AJ206" s="1" t="str">
        <f>CONCATENATE(TEXT(DiaB[[#This Row],[Hora]],"00"),":",TEXT(DiaB[[#This Row],[Min]],"00"))</f>
        <v>10:21</v>
      </c>
      <c r="AK206" s="1" t="str">
        <f>IFERROR(VLOOKUP(DiaB[[#This Row],[CONCATENA]],Dades[[#All],[Columna1]:[LAT]],3,FALSE),"")</f>
        <v/>
      </c>
      <c r="AL206" s="1" t="str">
        <f>IFERROR(10^(DiaB[[#This Row],[LAT]]/10),"")</f>
        <v/>
      </c>
      <c r="AW206" s="4">
        <f>Resultats!C$22</f>
        <v>30</v>
      </c>
      <c r="AX206" s="12">
        <f>Resultats!E$22</f>
        <v>3</v>
      </c>
      <c r="AY206" s="3">
        <v>1</v>
      </c>
      <c r="AZ206" s="4">
        <v>21</v>
      </c>
      <c r="BA206" s="4" t="str">
        <f>CONCATENATE(NitB[[#This Row],[Dia]],NitB[[#This Row],[Mes]],NitB[[#This Row],[Hora]],NitB[[#This Row],[Min]])</f>
        <v>303121</v>
      </c>
      <c r="BB206" s="4" t="str">
        <f>CONCATENATE(TEXT(NitB[[#This Row],[Hora]],"00"),":",TEXT(NitB[[#This Row],[Min]],"00"))</f>
        <v>01:21</v>
      </c>
      <c r="BC206" s="12" t="str">
        <f>IFERROR(VLOOKUP(NitB[[#This Row],[CONCATENA]],Dades[[#All],[Columna1]:[LAT]],3,FALSE),"")</f>
        <v/>
      </c>
      <c r="BD206" s="12" t="str">
        <f>IFERROR(10^(NitB[[#This Row],[LAT]]/10),"")</f>
        <v/>
      </c>
      <c r="BF206" s="1">
        <f>Resultats!C$37</f>
        <v>30</v>
      </c>
      <c r="BG206" s="1">
        <f>Resultats!E$37</f>
        <v>3</v>
      </c>
      <c r="BH206" s="1">
        <v>10</v>
      </c>
      <c r="BI206" s="1">
        <v>21</v>
      </c>
      <c r="BJ206" s="1" t="str">
        <f>CONCATENATE(DiaC[[#This Row],[Dia]],DiaC[[#This Row],[Mes]],DiaC[[#This Row],[Hora]],DiaC[[#This Row],[Min]])</f>
        <v>3031021</v>
      </c>
      <c r="BK206" s="1" t="str">
        <f>CONCATENATE(TEXT(DiaC[[#This Row],[Hora]],"00"),":",TEXT(DiaC[[#This Row],[Min]],"00"))</f>
        <v>10:21</v>
      </c>
      <c r="BL206" s="1" t="str">
        <f>IFERROR(VLOOKUP(DiaC[[#This Row],[CONCATENA]],Dades[[#All],[Columna1]:[LAT]],3,FALSE),"")</f>
        <v/>
      </c>
      <c r="BM206" s="1" t="str">
        <f>IFERROR(10^(DiaC[[#This Row],[LAT]]/10),"")</f>
        <v/>
      </c>
      <c r="BX206" s="4">
        <f>Resultats!C$37</f>
        <v>30</v>
      </c>
      <c r="BY206" s="12">
        <f>Resultats!E$37</f>
        <v>3</v>
      </c>
      <c r="BZ206" s="3">
        <v>1</v>
      </c>
      <c r="CA206" s="4">
        <v>21</v>
      </c>
      <c r="CB206" s="4" t="str">
        <f>CONCATENATE(NitC[[#This Row],[Dia]],NitC[[#This Row],[Mes]],NitC[[#This Row],[Hora]],NitC[[#This Row],[Min]])</f>
        <v>303121</v>
      </c>
      <c r="CC206" s="4" t="str">
        <f>CONCATENATE(TEXT(NitC[[#This Row],[Hora]],"00"),":",TEXT(NitC[[#This Row],[Min]],"00"))</f>
        <v>01:21</v>
      </c>
      <c r="CD206" s="12" t="str">
        <f>IFERROR(VLOOKUP(NitC[[#This Row],[CONCATENA]],Dades[[#All],[Columna1]:[LAT]],3,FALSE),"")</f>
        <v/>
      </c>
      <c r="CE206" s="12" t="str">
        <f>IFERROR(10^(NitC[[#This Row],[LAT]]/10),"")</f>
        <v/>
      </c>
    </row>
    <row r="207" spans="4:83" x14ac:dyDescent="0.35">
      <c r="D207" s="1">
        <f>Resultats!C$7</f>
        <v>30</v>
      </c>
      <c r="E207" s="1">
        <f>Resultats!E$7</f>
        <v>3</v>
      </c>
      <c r="F207" s="1">
        <v>10</v>
      </c>
      <c r="G207" s="1">
        <v>22</v>
      </c>
      <c r="H207" s="1" t="str">
        <f>CONCATENATE(DiaA[[#This Row],[Dia]],DiaA[[#This Row],[Mes]],DiaA[[#This Row],[Hora]],DiaA[[#This Row],[Min]])</f>
        <v>3031022</v>
      </c>
      <c r="I207" s="1" t="str">
        <f>CONCATENATE(TEXT(DiaA[[#This Row],[Hora]],"00"),":",TEXT(DiaA[[#This Row],[Min]],"00"))</f>
        <v>10:22</v>
      </c>
      <c r="J207" s="1" t="str">
        <f>IFERROR(VLOOKUP(DiaA[[#This Row],[CONCATENA]],Dades[[#All],[Columna1]:[LAT]],3,FALSE),"")</f>
        <v/>
      </c>
      <c r="K207" s="1" t="str">
        <f>IFERROR(10^(DiaA[[#This Row],[LAT]]/10),"")</f>
        <v/>
      </c>
      <c r="V207" s="4">
        <f>Resultats!C$7</f>
        <v>30</v>
      </c>
      <c r="W207" s="12">
        <f>Resultats!E$7</f>
        <v>3</v>
      </c>
      <c r="X207" s="3">
        <v>1</v>
      </c>
      <c r="Y207" s="4">
        <v>22</v>
      </c>
      <c r="Z207" s="4" t="str">
        <f>CONCATENATE(NitA[[#This Row],[Dia]],NitA[[#This Row],[Mes]],NitA[[#This Row],[Hora]],NitA[[#This Row],[Min]])</f>
        <v>303122</v>
      </c>
      <c r="AA207" s="4" t="str">
        <f>CONCATENATE(TEXT(NitA[[#This Row],[Hora]],"00"),":",TEXT(NitA[[#This Row],[Min]],"00"))</f>
        <v>01:22</v>
      </c>
      <c r="AB207" s="12" t="str">
        <f>IFERROR(VLOOKUP(NitA[[#This Row],[CONCATENA]],Dades[[#All],[Columna1]:[LAT]],3,FALSE),"")</f>
        <v/>
      </c>
      <c r="AC207" s="12" t="str">
        <f>IFERROR(10^(NitA[[#This Row],[LAT]]/10),"")</f>
        <v/>
      </c>
      <c r="AE207" s="1">
        <f>Resultats!C$22</f>
        <v>30</v>
      </c>
      <c r="AF207" s="1">
        <f>Resultats!E$22</f>
        <v>3</v>
      </c>
      <c r="AG207" s="1">
        <v>10</v>
      </c>
      <c r="AH207" s="1">
        <v>22</v>
      </c>
      <c r="AI207" s="1" t="str">
        <f>CONCATENATE(DiaB[[#This Row],[Dia]],DiaB[[#This Row],[Mes]],DiaB[[#This Row],[Hora]],DiaB[[#This Row],[Min]])</f>
        <v>3031022</v>
      </c>
      <c r="AJ207" s="1" t="str">
        <f>CONCATENATE(TEXT(DiaB[[#This Row],[Hora]],"00"),":",TEXT(DiaB[[#This Row],[Min]],"00"))</f>
        <v>10:22</v>
      </c>
      <c r="AK207" s="1" t="str">
        <f>IFERROR(VLOOKUP(DiaB[[#This Row],[CONCATENA]],Dades[[#All],[Columna1]:[LAT]],3,FALSE),"")</f>
        <v/>
      </c>
      <c r="AL207" s="1" t="str">
        <f>IFERROR(10^(DiaB[[#This Row],[LAT]]/10),"")</f>
        <v/>
      </c>
      <c r="AW207" s="4">
        <f>Resultats!C$22</f>
        <v>30</v>
      </c>
      <c r="AX207" s="12">
        <f>Resultats!E$22</f>
        <v>3</v>
      </c>
      <c r="AY207" s="3">
        <v>1</v>
      </c>
      <c r="AZ207" s="4">
        <v>22</v>
      </c>
      <c r="BA207" s="4" t="str">
        <f>CONCATENATE(NitB[[#This Row],[Dia]],NitB[[#This Row],[Mes]],NitB[[#This Row],[Hora]],NitB[[#This Row],[Min]])</f>
        <v>303122</v>
      </c>
      <c r="BB207" s="4" t="str">
        <f>CONCATENATE(TEXT(NitB[[#This Row],[Hora]],"00"),":",TEXT(NitB[[#This Row],[Min]],"00"))</f>
        <v>01:22</v>
      </c>
      <c r="BC207" s="12" t="str">
        <f>IFERROR(VLOOKUP(NitB[[#This Row],[CONCATENA]],Dades[[#All],[Columna1]:[LAT]],3,FALSE),"")</f>
        <v/>
      </c>
      <c r="BD207" s="12" t="str">
        <f>IFERROR(10^(NitB[[#This Row],[LAT]]/10),"")</f>
        <v/>
      </c>
      <c r="BF207" s="1">
        <f>Resultats!C$37</f>
        <v>30</v>
      </c>
      <c r="BG207" s="1">
        <f>Resultats!E$37</f>
        <v>3</v>
      </c>
      <c r="BH207" s="1">
        <v>10</v>
      </c>
      <c r="BI207" s="1">
        <v>22</v>
      </c>
      <c r="BJ207" s="1" t="str">
        <f>CONCATENATE(DiaC[[#This Row],[Dia]],DiaC[[#This Row],[Mes]],DiaC[[#This Row],[Hora]],DiaC[[#This Row],[Min]])</f>
        <v>3031022</v>
      </c>
      <c r="BK207" s="1" t="str">
        <f>CONCATENATE(TEXT(DiaC[[#This Row],[Hora]],"00"),":",TEXT(DiaC[[#This Row],[Min]],"00"))</f>
        <v>10:22</v>
      </c>
      <c r="BL207" s="1" t="str">
        <f>IFERROR(VLOOKUP(DiaC[[#This Row],[CONCATENA]],Dades[[#All],[Columna1]:[LAT]],3,FALSE),"")</f>
        <v/>
      </c>
      <c r="BM207" s="1" t="str">
        <f>IFERROR(10^(DiaC[[#This Row],[LAT]]/10),"")</f>
        <v/>
      </c>
      <c r="BX207" s="4">
        <f>Resultats!C$37</f>
        <v>30</v>
      </c>
      <c r="BY207" s="12">
        <f>Resultats!E$37</f>
        <v>3</v>
      </c>
      <c r="BZ207" s="3">
        <v>1</v>
      </c>
      <c r="CA207" s="4">
        <v>22</v>
      </c>
      <c r="CB207" s="4" t="str">
        <f>CONCATENATE(NitC[[#This Row],[Dia]],NitC[[#This Row],[Mes]],NitC[[#This Row],[Hora]],NitC[[#This Row],[Min]])</f>
        <v>303122</v>
      </c>
      <c r="CC207" s="4" t="str">
        <f>CONCATENATE(TEXT(NitC[[#This Row],[Hora]],"00"),":",TEXT(NitC[[#This Row],[Min]],"00"))</f>
        <v>01:22</v>
      </c>
      <c r="CD207" s="12" t="str">
        <f>IFERROR(VLOOKUP(NitC[[#This Row],[CONCATENA]],Dades[[#All],[Columna1]:[LAT]],3,FALSE),"")</f>
        <v/>
      </c>
      <c r="CE207" s="12" t="str">
        <f>IFERROR(10^(NitC[[#This Row],[LAT]]/10),"")</f>
        <v/>
      </c>
    </row>
    <row r="208" spans="4:83" x14ac:dyDescent="0.35">
      <c r="D208" s="1">
        <f>Resultats!C$7</f>
        <v>30</v>
      </c>
      <c r="E208" s="1">
        <f>Resultats!E$7</f>
        <v>3</v>
      </c>
      <c r="F208" s="1">
        <v>10</v>
      </c>
      <c r="G208" s="1">
        <v>23</v>
      </c>
      <c r="H208" s="1" t="str">
        <f>CONCATENATE(DiaA[[#This Row],[Dia]],DiaA[[#This Row],[Mes]],DiaA[[#This Row],[Hora]],DiaA[[#This Row],[Min]])</f>
        <v>3031023</v>
      </c>
      <c r="I208" s="1" t="str">
        <f>CONCATENATE(TEXT(DiaA[[#This Row],[Hora]],"00"),":",TEXT(DiaA[[#This Row],[Min]],"00"))</f>
        <v>10:23</v>
      </c>
      <c r="J208" s="1" t="str">
        <f>IFERROR(VLOOKUP(DiaA[[#This Row],[CONCATENA]],Dades[[#All],[Columna1]:[LAT]],3,FALSE),"")</f>
        <v/>
      </c>
      <c r="K208" s="1" t="str">
        <f>IFERROR(10^(DiaA[[#This Row],[LAT]]/10),"")</f>
        <v/>
      </c>
      <c r="V208" s="4">
        <f>Resultats!C$7</f>
        <v>30</v>
      </c>
      <c r="W208" s="12">
        <f>Resultats!E$7</f>
        <v>3</v>
      </c>
      <c r="X208" s="3">
        <v>1</v>
      </c>
      <c r="Y208" s="4">
        <v>23</v>
      </c>
      <c r="Z208" s="4" t="str">
        <f>CONCATENATE(NitA[[#This Row],[Dia]],NitA[[#This Row],[Mes]],NitA[[#This Row],[Hora]],NitA[[#This Row],[Min]])</f>
        <v>303123</v>
      </c>
      <c r="AA208" s="4" t="str">
        <f>CONCATENATE(TEXT(NitA[[#This Row],[Hora]],"00"),":",TEXT(NitA[[#This Row],[Min]],"00"))</f>
        <v>01:23</v>
      </c>
      <c r="AB208" s="12" t="str">
        <f>IFERROR(VLOOKUP(NitA[[#This Row],[CONCATENA]],Dades[[#All],[Columna1]:[LAT]],3,FALSE),"")</f>
        <v/>
      </c>
      <c r="AC208" s="12" t="str">
        <f>IFERROR(10^(NitA[[#This Row],[LAT]]/10),"")</f>
        <v/>
      </c>
      <c r="AE208" s="1">
        <f>Resultats!C$22</f>
        <v>30</v>
      </c>
      <c r="AF208" s="1">
        <f>Resultats!E$22</f>
        <v>3</v>
      </c>
      <c r="AG208" s="1">
        <v>10</v>
      </c>
      <c r="AH208" s="1">
        <v>23</v>
      </c>
      <c r="AI208" s="1" t="str">
        <f>CONCATENATE(DiaB[[#This Row],[Dia]],DiaB[[#This Row],[Mes]],DiaB[[#This Row],[Hora]],DiaB[[#This Row],[Min]])</f>
        <v>3031023</v>
      </c>
      <c r="AJ208" s="1" t="str">
        <f>CONCATENATE(TEXT(DiaB[[#This Row],[Hora]],"00"),":",TEXT(DiaB[[#This Row],[Min]],"00"))</f>
        <v>10:23</v>
      </c>
      <c r="AK208" s="1" t="str">
        <f>IFERROR(VLOOKUP(DiaB[[#This Row],[CONCATENA]],Dades[[#All],[Columna1]:[LAT]],3,FALSE),"")</f>
        <v/>
      </c>
      <c r="AL208" s="1" t="str">
        <f>IFERROR(10^(DiaB[[#This Row],[LAT]]/10),"")</f>
        <v/>
      </c>
      <c r="AW208" s="4">
        <f>Resultats!C$22</f>
        <v>30</v>
      </c>
      <c r="AX208" s="12">
        <f>Resultats!E$22</f>
        <v>3</v>
      </c>
      <c r="AY208" s="3">
        <v>1</v>
      </c>
      <c r="AZ208" s="4">
        <v>23</v>
      </c>
      <c r="BA208" s="4" t="str">
        <f>CONCATENATE(NitB[[#This Row],[Dia]],NitB[[#This Row],[Mes]],NitB[[#This Row],[Hora]],NitB[[#This Row],[Min]])</f>
        <v>303123</v>
      </c>
      <c r="BB208" s="4" t="str">
        <f>CONCATENATE(TEXT(NitB[[#This Row],[Hora]],"00"),":",TEXT(NitB[[#This Row],[Min]],"00"))</f>
        <v>01:23</v>
      </c>
      <c r="BC208" s="12" t="str">
        <f>IFERROR(VLOOKUP(NitB[[#This Row],[CONCATENA]],Dades[[#All],[Columna1]:[LAT]],3,FALSE),"")</f>
        <v/>
      </c>
      <c r="BD208" s="12" t="str">
        <f>IFERROR(10^(NitB[[#This Row],[LAT]]/10),"")</f>
        <v/>
      </c>
      <c r="BF208" s="1">
        <f>Resultats!C$37</f>
        <v>30</v>
      </c>
      <c r="BG208" s="1">
        <f>Resultats!E$37</f>
        <v>3</v>
      </c>
      <c r="BH208" s="1">
        <v>10</v>
      </c>
      <c r="BI208" s="1">
        <v>23</v>
      </c>
      <c r="BJ208" s="1" t="str">
        <f>CONCATENATE(DiaC[[#This Row],[Dia]],DiaC[[#This Row],[Mes]],DiaC[[#This Row],[Hora]],DiaC[[#This Row],[Min]])</f>
        <v>3031023</v>
      </c>
      <c r="BK208" s="1" t="str">
        <f>CONCATENATE(TEXT(DiaC[[#This Row],[Hora]],"00"),":",TEXT(DiaC[[#This Row],[Min]],"00"))</f>
        <v>10:23</v>
      </c>
      <c r="BL208" s="1" t="str">
        <f>IFERROR(VLOOKUP(DiaC[[#This Row],[CONCATENA]],Dades[[#All],[Columna1]:[LAT]],3,FALSE),"")</f>
        <v/>
      </c>
      <c r="BM208" s="1" t="str">
        <f>IFERROR(10^(DiaC[[#This Row],[LAT]]/10),"")</f>
        <v/>
      </c>
      <c r="BX208" s="4">
        <f>Resultats!C$37</f>
        <v>30</v>
      </c>
      <c r="BY208" s="12">
        <f>Resultats!E$37</f>
        <v>3</v>
      </c>
      <c r="BZ208" s="3">
        <v>1</v>
      </c>
      <c r="CA208" s="4">
        <v>23</v>
      </c>
      <c r="CB208" s="4" t="str">
        <f>CONCATENATE(NitC[[#This Row],[Dia]],NitC[[#This Row],[Mes]],NitC[[#This Row],[Hora]],NitC[[#This Row],[Min]])</f>
        <v>303123</v>
      </c>
      <c r="CC208" s="4" t="str">
        <f>CONCATENATE(TEXT(NitC[[#This Row],[Hora]],"00"),":",TEXT(NitC[[#This Row],[Min]],"00"))</f>
        <v>01:23</v>
      </c>
      <c r="CD208" s="12" t="str">
        <f>IFERROR(VLOOKUP(NitC[[#This Row],[CONCATENA]],Dades[[#All],[Columna1]:[LAT]],3,FALSE),"")</f>
        <v/>
      </c>
      <c r="CE208" s="12" t="str">
        <f>IFERROR(10^(NitC[[#This Row],[LAT]]/10),"")</f>
        <v/>
      </c>
    </row>
    <row r="209" spans="4:83" x14ac:dyDescent="0.35">
      <c r="D209" s="1">
        <f>Resultats!C$7</f>
        <v>30</v>
      </c>
      <c r="E209" s="1">
        <f>Resultats!E$7</f>
        <v>3</v>
      </c>
      <c r="F209" s="1">
        <v>10</v>
      </c>
      <c r="G209" s="1">
        <v>24</v>
      </c>
      <c r="H209" s="1" t="str">
        <f>CONCATENATE(DiaA[[#This Row],[Dia]],DiaA[[#This Row],[Mes]],DiaA[[#This Row],[Hora]],DiaA[[#This Row],[Min]])</f>
        <v>3031024</v>
      </c>
      <c r="I209" s="1" t="str">
        <f>CONCATENATE(TEXT(DiaA[[#This Row],[Hora]],"00"),":",TEXT(DiaA[[#This Row],[Min]],"00"))</f>
        <v>10:24</v>
      </c>
      <c r="J209" s="1" t="str">
        <f>IFERROR(VLOOKUP(DiaA[[#This Row],[CONCATENA]],Dades[[#All],[Columna1]:[LAT]],3,FALSE),"")</f>
        <v/>
      </c>
      <c r="K209" s="1" t="str">
        <f>IFERROR(10^(DiaA[[#This Row],[LAT]]/10),"")</f>
        <v/>
      </c>
      <c r="V209" s="4">
        <f>Resultats!C$7</f>
        <v>30</v>
      </c>
      <c r="W209" s="12">
        <f>Resultats!E$7</f>
        <v>3</v>
      </c>
      <c r="X209" s="3">
        <v>1</v>
      </c>
      <c r="Y209" s="4">
        <v>24</v>
      </c>
      <c r="Z209" s="4" t="str">
        <f>CONCATENATE(NitA[[#This Row],[Dia]],NitA[[#This Row],[Mes]],NitA[[#This Row],[Hora]],NitA[[#This Row],[Min]])</f>
        <v>303124</v>
      </c>
      <c r="AA209" s="4" t="str">
        <f>CONCATENATE(TEXT(NitA[[#This Row],[Hora]],"00"),":",TEXT(NitA[[#This Row],[Min]],"00"))</f>
        <v>01:24</v>
      </c>
      <c r="AB209" s="12" t="str">
        <f>IFERROR(VLOOKUP(NitA[[#This Row],[CONCATENA]],Dades[[#All],[Columna1]:[LAT]],3,FALSE),"")</f>
        <v/>
      </c>
      <c r="AC209" s="12" t="str">
        <f>IFERROR(10^(NitA[[#This Row],[LAT]]/10),"")</f>
        <v/>
      </c>
      <c r="AE209" s="1">
        <f>Resultats!C$22</f>
        <v>30</v>
      </c>
      <c r="AF209" s="1">
        <f>Resultats!E$22</f>
        <v>3</v>
      </c>
      <c r="AG209" s="1">
        <v>10</v>
      </c>
      <c r="AH209" s="1">
        <v>24</v>
      </c>
      <c r="AI209" s="1" t="str">
        <f>CONCATENATE(DiaB[[#This Row],[Dia]],DiaB[[#This Row],[Mes]],DiaB[[#This Row],[Hora]],DiaB[[#This Row],[Min]])</f>
        <v>3031024</v>
      </c>
      <c r="AJ209" s="1" t="str">
        <f>CONCATENATE(TEXT(DiaB[[#This Row],[Hora]],"00"),":",TEXT(DiaB[[#This Row],[Min]],"00"))</f>
        <v>10:24</v>
      </c>
      <c r="AK209" s="1" t="str">
        <f>IFERROR(VLOOKUP(DiaB[[#This Row],[CONCATENA]],Dades[[#All],[Columna1]:[LAT]],3,FALSE),"")</f>
        <v/>
      </c>
      <c r="AL209" s="1" t="str">
        <f>IFERROR(10^(DiaB[[#This Row],[LAT]]/10),"")</f>
        <v/>
      </c>
      <c r="AW209" s="4">
        <f>Resultats!C$22</f>
        <v>30</v>
      </c>
      <c r="AX209" s="12">
        <f>Resultats!E$22</f>
        <v>3</v>
      </c>
      <c r="AY209" s="3">
        <v>1</v>
      </c>
      <c r="AZ209" s="4">
        <v>24</v>
      </c>
      <c r="BA209" s="4" t="str">
        <f>CONCATENATE(NitB[[#This Row],[Dia]],NitB[[#This Row],[Mes]],NitB[[#This Row],[Hora]],NitB[[#This Row],[Min]])</f>
        <v>303124</v>
      </c>
      <c r="BB209" s="4" t="str">
        <f>CONCATENATE(TEXT(NitB[[#This Row],[Hora]],"00"),":",TEXT(NitB[[#This Row],[Min]],"00"))</f>
        <v>01:24</v>
      </c>
      <c r="BC209" s="12" t="str">
        <f>IFERROR(VLOOKUP(NitB[[#This Row],[CONCATENA]],Dades[[#All],[Columna1]:[LAT]],3,FALSE),"")</f>
        <v/>
      </c>
      <c r="BD209" s="12" t="str">
        <f>IFERROR(10^(NitB[[#This Row],[LAT]]/10),"")</f>
        <v/>
      </c>
      <c r="BF209" s="1">
        <f>Resultats!C$37</f>
        <v>30</v>
      </c>
      <c r="BG209" s="1">
        <f>Resultats!E$37</f>
        <v>3</v>
      </c>
      <c r="BH209" s="1">
        <v>10</v>
      </c>
      <c r="BI209" s="1">
        <v>24</v>
      </c>
      <c r="BJ209" s="1" t="str">
        <f>CONCATENATE(DiaC[[#This Row],[Dia]],DiaC[[#This Row],[Mes]],DiaC[[#This Row],[Hora]],DiaC[[#This Row],[Min]])</f>
        <v>3031024</v>
      </c>
      <c r="BK209" s="1" t="str">
        <f>CONCATENATE(TEXT(DiaC[[#This Row],[Hora]],"00"),":",TEXT(DiaC[[#This Row],[Min]],"00"))</f>
        <v>10:24</v>
      </c>
      <c r="BL209" s="1" t="str">
        <f>IFERROR(VLOOKUP(DiaC[[#This Row],[CONCATENA]],Dades[[#All],[Columna1]:[LAT]],3,FALSE),"")</f>
        <v/>
      </c>
      <c r="BM209" s="1" t="str">
        <f>IFERROR(10^(DiaC[[#This Row],[LAT]]/10),"")</f>
        <v/>
      </c>
      <c r="BX209" s="4">
        <f>Resultats!C$37</f>
        <v>30</v>
      </c>
      <c r="BY209" s="12">
        <f>Resultats!E$37</f>
        <v>3</v>
      </c>
      <c r="BZ209" s="3">
        <v>1</v>
      </c>
      <c r="CA209" s="4">
        <v>24</v>
      </c>
      <c r="CB209" s="4" t="str">
        <f>CONCATENATE(NitC[[#This Row],[Dia]],NitC[[#This Row],[Mes]],NitC[[#This Row],[Hora]],NitC[[#This Row],[Min]])</f>
        <v>303124</v>
      </c>
      <c r="CC209" s="4" t="str">
        <f>CONCATENATE(TEXT(NitC[[#This Row],[Hora]],"00"),":",TEXT(NitC[[#This Row],[Min]],"00"))</f>
        <v>01:24</v>
      </c>
      <c r="CD209" s="12" t="str">
        <f>IFERROR(VLOOKUP(NitC[[#This Row],[CONCATENA]],Dades[[#All],[Columna1]:[LAT]],3,FALSE),"")</f>
        <v/>
      </c>
      <c r="CE209" s="12" t="str">
        <f>IFERROR(10^(NitC[[#This Row],[LAT]]/10),"")</f>
        <v/>
      </c>
    </row>
    <row r="210" spans="4:83" x14ac:dyDescent="0.35">
      <c r="D210" s="1">
        <f>Resultats!C$7</f>
        <v>30</v>
      </c>
      <c r="E210" s="1">
        <f>Resultats!E$7</f>
        <v>3</v>
      </c>
      <c r="F210" s="1">
        <v>10</v>
      </c>
      <c r="G210" s="1">
        <v>25</v>
      </c>
      <c r="H210" s="1" t="str">
        <f>CONCATENATE(DiaA[[#This Row],[Dia]],DiaA[[#This Row],[Mes]],DiaA[[#This Row],[Hora]],DiaA[[#This Row],[Min]])</f>
        <v>3031025</v>
      </c>
      <c r="I210" s="1" t="str">
        <f>CONCATENATE(TEXT(DiaA[[#This Row],[Hora]],"00"),":",TEXT(DiaA[[#This Row],[Min]],"00"))</f>
        <v>10:25</v>
      </c>
      <c r="J210" s="1" t="str">
        <f>IFERROR(VLOOKUP(DiaA[[#This Row],[CONCATENA]],Dades[[#All],[Columna1]:[LAT]],3,FALSE),"")</f>
        <v/>
      </c>
      <c r="K210" s="1" t="str">
        <f>IFERROR(10^(DiaA[[#This Row],[LAT]]/10),"")</f>
        <v/>
      </c>
      <c r="V210" s="4">
        <f>Resultats!C$7</f>
        <v>30</v>
      </c>
      <c r="W210" s="12">
        <f>Resultats!E$7</f>
        <v>3</v>
      </c>
      <c r="X210" s="3">
        <v>1</v>
      </c>
      <c r="Y210" s="4">
        <v>25</v>
      </c>
      <c r="Z210" s="4" t="str">
        <f>CONCATENATE(NitA[[#This Row],[Dia]],NitA[[#This Row],[Mes]],NitA[[#This Row],[Hora]],NitA[[#This Row],[Min]])</f>
        <v>303125</v>
      </c>
      <c r="AA210" s="4" t="str">
        <f>CONCATENATE(TEXT(NitA[[#This Row],[Hora]],"00"),":",TEXT(NitA[[#This Row],[Min]],"00"))</f>
        <v>01:25</v>
      </c>
      <c r="AB210" s="12" t="str">
        <f>IFERROR(VLOOKUP(NitA[[#This Row],[CONCATENA]],Dades[[#All],[Columna1]:[LAT]],3,FALSE),"")</f>
        <v/>
      </c>
      <c r="AC210" s="12" t="str">
        <f>IFERROR(10^(NitA[[#This Row],[LAT]]/10),"")</f>
        <v/>
      </c>
      <c r="AE210" s="1">
        <f>Resultats!C$22</f>
        <v>30</v>
      </c>
      <c r="AF210" s="1">
        <f>Resultats!E$22</f>
        <v>3</v>
      </c>
      <c r="AG210" s="1">
        <v>10</v>
      </c>
      <c r="AH210" s="1">
        <v>25</v>
      </c>
      <c r="AI210" s="1" t="str">
        <f>CONCATENATE(DiaB[[#This Row],[Dia]],DiaB[[#This Row],[Mes]],DiaB[[#This Row],[Hora]],DiaB[[#This Row],[Min]])</f>
        <v>3031025</v>
      </c>
      <c r="AJ210" s="1" t="str">
        <f>CONCATENATE(TEXT(DiaB[[#This Row],[Hora]],"00"),":",TEXT(DiaB[[#This Row],[Min]],"00"))</f>
        <v>10:25</v>
      </c>
      <c r="AK210" s="1" t="str">
        <f>IFERROR(VLOOKUP(DiaB[[#This Row],[CONCATENA]],Dades[[#All],[Columna1]:[LAT]],3,FALSE),"")</f>
        <v/>
      </c>
      <c r="AL210" s="1" t="str">
        <f>IFERROR(10^(DiaB[[#This Row],[LAT]]/10),"")</f>
        <v/>
      </c>
      <c r="AW210" s="4">
        <f>Resultats!C$22</f>
        <v>30</v>
      </c>
      <c r="AX210" s="12">
        <f>Resultats!E$22</f>
        <v>3</v>
      </c>
      <c r="AY210" s="3">
        <v>1</v>
      </c>
      <c r="AZ210" s="4">
        <v>25</v>
      </c>
      <c r="BA210" s="4" t="str">
        <f>CONCATENATE(NitB[[#This Row],[Dia]],NitB[[#This Row],[Mes]],NitB[[#This Row],[Hora]],NitB[[#This Row],[Min]])</f>
        <v>303125</v>
      </c>
      <c r="BB210" s="4" t="str">
        <f>CONCATENATE(TEXT(NitB[[#This Row],[Hora]],"00"),":",TEXT(NitB[[#This Row],[Min]],"00"))</f>
        <v>01:25</v>
      </c>
      <c r="BC210" s="12" t="str">
        <f>IFERROR(VLOOKUP(NitB[[#This Row],[CONCATENA]],Dades[[#All],[Columna1]:[LAT]],3,FALSE),"")</f>
        <v/>
      </c>
      <c r="BD210" s="12" t="str">
        <f>IFERROR(10^(NitB[[#This Row],[LAT]]/10),"")</f>
        <v/>
      </c>
      <c r="BF210" s="1">
        <f>Resultats!C$37</f>
        <v>30</v>
      </c>
      <c r="BG210" s="1">
        <f>Resultats!E$37</f>
        <v>3</v>
      </c>
      <c r="BH210" s="1">
        <v>10</v>
      </c>
      <c r="BI210" s="1">
        <v>25</v>
      </c>
      <c r="BJ210" s="1" t="str">
        <f>CONCATENATE(DiaC[[#This Row],[Dia]],DiaC[[#This Row],[Mes]],DiaC[[#This Row],[Hora]],DiaC[[#This Row],[Min]])</f>
        <v>3031025</v>
      </c>
      <c r="BK210" s="1" t="str">
        <f>CONCATENATE(TEXT(DiaC[[#This Row],[Hora]],"00"),":",TEXT(DiaC[[#This Row],[Min]],"00"))</f>
        <v>10:25</v>
      </c>
      <c r="BL210" s="1" t="str">
        <f>IFERROR(VLOOKUP(DiaC[[#This Row],[CONCATENA]],Dades[[#All],[Columna1]:[LAT]],3,FALSE),"")</f>
        <v/>
      </c>
      <c r="BM210" s="1" t="str">
        <f>IFERROR(10^(DiaC[[#This Row],[LAT]]/10),"")</f>
        <v/>
      </c>
      <c r="BX210" s="4">
        <f>Resultats!C$37</f>
        <v>30</v>
      </c>
      <c r="BY210" s="12">
        <f>Resultats!E$37</f>
        <v>3</v>
      </c>
      <c r="BZ210" s="3">
        <v>1</v>
      </c>
      <c r="CA210" s="4">
        <v>25</v>
      </c>
      <c r="CB210" s="4" t="str">
        <f>CONCATENATE(NitC[[#This Row],[Dia]],NitC[[#This Row],[Mes]],NitC[[#This Row],[Hora]],NitC[[#This Row],[Min]])</f>
        <v>303125</v>
      </c>
      <c r="CC210" s="4" t="str">
        <f>CONCATENATE(TEXT(NitC[[#This Row],[Hora]],"00"),":",TEXT(NitC[[#This Row],[Min]],"00"))</f>
        <v>01:25</v>
      </c>
      <c r="CD210" s="12" t="str">
        <f>IFERROR(VLOOKUP(NitC[[#This Row],[CONCATENA]],Dades[[#All],[Columna1]:[LAT]],3,FALSE),"")</f>
        <v/>
      </c>
      <c r="CE210" s="12" t="str">
        <f>IFERROR(10^(NitC[[#This Row],[LAT]]/10),"")</f>
        <v/>
      </c>
    </row>
    <row r="211" spans="4:83" x14ac:dyDescent="0.35">
      <c r="D211" s="1">
        <f>Resultats!C$7</f>
        <v>30</v>
      </c>
      <c r="E211" s="1">
        <f>Resultats!E$7</f>
        <v>3</v>
      </c>
      <c r="F211" s="1">
        <v>10</v>
      </c>
      <c r="G211" s="1">
        <v>26</v>
      </c>
      <c r="H211" s="1" t="str">
        <f>CONCATENATE(DiaA[[#This Row],[Dia]],DiaA[[#This Row],[Mes]],DiaA[[#This Row],[Hora]],DiaA[[#This Row],[Min]])</f>
        <v>3031026</v>
      </c>
      <c r="I211" s="1" t="str">
        <f>CONCATENATE(TEXT(DiaA[[#This Row],[Hora]],"00"),":",TEXT(DiaA[[#This Row],[Min]],"00"))</f>
        <v>10:26</v>
      </c>
      <c r="J211" s="1" t="str">
        <f>IFERROR(VLOOKUP(DiaA[[#This Row],[CONCATENA]],Dades[[#All],[Columna1]:[LAT]],3,FALSE),"")</f>
        <v/>
      </c>
      <c r="K211" s="1" t="str">
        <f>IFERROR(10^(DiaA[[#This Row],[LAT]]/10),"")</f>
        <v/>
      </c>
      <c r="V211" s="4">
        <f>Resultats!C$7</f>
        <v>30</v>
      </c>
      <c r="W211" s="12">
        <f>Resultats!E$7</f>
        <v>3</v>
      </c>
      <c r="X211" s="3">
        <v>1</v>
      </c>
      <c r="Y211" s="4">
        <v>26</v>
      </c>
      <c r="Z211" s="4" t="str">
        <f>CONCATENATE(NitA[[#This Row],[Dia]],NitA[[#This Row],[Mes]],NitA[[#This Row],[Hora]],NitA[[#This Row],[Min]])</f>
        <v>303126</v>
      </c>
      <c r="AA211" s="4" t="str">
        <f>CONCATENATE(TEXT(NitA[[#This Row],[Hora]],"00"),":",TEXT(NitA[[#This Row],[Min]],"00"))</f>
        <v>01:26</v>
      </c>
      <c r="AB211" s="12" t="str">
        <f>IFERROR(VLOOKUP(NitA[[#This Row],[CONCATENA]],Dades[[#All],[Columna1]:[LAT]],3,FALSE),"")</f>
        <v/>
      </c>
      <c r="AC211" s="12" t="str">
        <f>IFERROR(10^(NitA[[#This Row],[LAT]]/10),"")</f>
        <v/>
      </c>
      <c r="AE211" s="1">
        <f>Resultats!C$22</f>
        <v>30</v>
      </c>
      <c r="AF211" s="1">
        <f>Resultats!E$22</f>
        <v>3</v>
      </c>
      <c r="AG211" s="1">
        <v>10</v>
      </c>
      <c r="AH211" s="1">
        <v>26</v>
      </c>
      <c r="AI211" s="1" t="str">
        <f>CONCATENATE(DiaB[[#This Row],[Dia]],DiaB[[#This Row],[Mes]],DiaB[[#This Row],[Hora]],DiaB[[#This Row],[Min]])</f>
        <v>3031026</v>
      </c>
      <c r="AJ211" s="1" t="str">
        <f>CONCATENATE(TEXT(DiaB[[#This Row],[Hora]],"00"),":",TEXT(DiaB[[#This Row],[Min]],"00"))</f>
        <v>10:26</v>
      </c>
      <c r="AK211" s="1" t="str">
        <f>IFERROR(VLOOKUP(DiaB[[#This Row],[CONCATENA]],Dades[[#All],[Columna1]:[LAT]],3,FALSE),"")</f>
        <v/>
      </c>
      <c r="AL211" s="1" t="str">
        <f>IFERROR(10^(DiaB[[#This Row],[LAT]]/10),"")</f>
        <v/>
      </c>
      <c r="AW211" s="4">
        <f>Resultats!C$22</f>
        <v>30</v>
      </c>
      <c r="AX211" s="12">
        <f>Resultats!E$22</f>
        <v>3</v>
      </c>
      <c r="AY211" s="3">
        <v>1</v>
      </c>
      <c r="AZ211" s="4">
        <v>26</v>
      </c>
      <c r="BA211" s="4" t="str">
        <f>CONCATENATE(NitB[[#This Row],[Dia]],NitB[[#This Row],[Mes]],NitB[[#This Row],[Hora]],NitB[[#This Row],[Min]])</f>
        <v>303126</v>
      </c>
      <c r="BB211" s="4" t="str">
        <f>CONCATENATE(TEXT(NitB[[#This Row],[Hora]],"00"),":",TEXT(NitB[[#This Row],[Min]],"00"))</f>
        <v>01:26</v>
      </c>
      <c r="BC211" s="12" t="str">
        <f>IFERROR(VLOOKUP(NitB[[#This Row],[CONCATENA]],Dades[[#All],[Columna1]:[LAT]],3,FALSE),"")</f>
        <v/>
      </c>
      <c r="BD211" s="12" t="str">
        <f>IFERROR(10^(NitB[[#This Row],[LAT]]/10),"")</f>
        <v/>
      </c>
      <c r="BF211" s="1">
        <f>Resultats!C$37</f>
        <v>30</v>
      </c>
      <c r="BG211" s="1">
        <f>Resultats!E$37</f>
        <v>3</v>
      </c>
      <c r="BH211" s="1">
        <v>10</v>
      </c>
      <c r="BI211" s="1">
        <v>26</v>
      </c>
      <c r="BJ211" s="1" t="str">
        <f>CONCATENATE(DiaC[[#This Row],[Dia]],DiaC[[#This Row],[Mes]],DiaC[[#This Row],[Hora]],DiaC[[#This Row],[Min]])</f>
        <v>3031026</v>
      </c>
      <c r="BK211" s="1" t="str">
        <f>CONCATENATE(TEXT(DiaC[[#This Row],[Hora]],"00"),":",TEXT(DiaC[[#This Row],[Min]],"00"))</f>
        <v>10:26</v>
      </c>
      <c r="BL211" s="1" t="str">
        <f>IFERROR(VLOOKUP(DiaC[[#This Row],[CONCATENA]],Dades[[#All],[Columna1]:[LAT]],3,FALSE),"")</f>
        <v/>
      </c>
      <c r="BM211" s="1" t="str">
        <f>IFERROR(10^(DiaC[[#This Row],[LAT]]/10),"")</f>
        <v/>
      </c>
      <c r="BX211" s="4">
        <f>Resultats!C$37</f>
        <v>30</v>
      </c>
      <c r="BY211" s="12">
        <f>Resultats!E$37</f>
        <v>3</v>
      </c>
      <c r="BZ211" s="3">
        <v>1</v>
      </c>
      <c r="CA211" s="4">
        <v>26</v>
      </c>
      <c r="CB211" s="4" t="str">
        <f>CONCATENATE(NitC[[#This Row],[Dia]],NitC[[#This Row],[Mes]],NitC[[#This Row],[Hora]],NitC[[#This Row],[Min]])</f>
        <v>303126</v>
      </c>
      <c r="CC211" s="4" t="str">
        <f>CONCATENATE(TEXT(NitC[[#This Row],[Hora]],"00"),":",TEXT(NitC[[#This Row],[Min]],"00"))</f>
        <v>01:26</v>
      </c>
      <c r="CD211" s="12" t="str">
        <f>IFERROR(VLOOKUP(NitC[[#This Row],[CONCATENA]],Dades[[#All],[Columna1]:[LAT]],3,FALSE),"")</f>
        <v/>
      </c>
      <c r="CE211" s="12" t="str">
        <f>IFERROR(10^(NitC[[#This Row],[LAT]]/10),"")</f>
        <v/>
      </c>
    </row>
    <row r="212" spans="4:83" x14ac:dyDescent="0.35">
      <c r="D212" s="1">
        <f>Resultats!C$7</f>
        <v>30</v>
      </c>
      <c r="E212" s="1">
        <f>Resultats!E$7</f>
        <v>3</v>
      </c>
      <c r="F212" s="1">
        <v>10</v>
      </c>
      <c r="G212" s="1">
        <v>27</v>
      </c>
      <c r="H212" s="1" t="str">
        <f>CONCATENATE(DiaA[[#This Row],[Dia]],DiaA[[#This Row],[Mes]],DiaA[[#This Row],[Hora]],DiaA[[#This Row],[Min]])</f>
        <v>3031027</v>
      </c>
      <c r="I212" s="1" t="str">
        <f>CONCATENATE(TEXT(DiaA[[#This Row],[Hora]],"00"),":",TEXT(DiaA[[#This Row],[Min]],"00"))</f>
        <v>10:27</v>
      </c>
      <c r="J212" s="1" t="str">
        <f>IFERROR(VLOOKUP(DiaA[[#This Row],[CONCATENA]],Dades[[#All],[Columna1]:[LAT]],3,FALSE),"")</f>
        <v/>
      </c>
      <c r="K212" s="1" t="str">
        <f>IFERROR(10^(DiaA[[#This Row],[LAT]]/10),"")</f>
        <v/>
      </c>
      <c r="V212" s="4">
        <f>Resultats!C$7</f>
        <v>30</v>
      </c>
      <c r="W212" s="12">
        <f>Resultats!E$7</f>
        <v>3</v>
      </c>
      <c r="X212" s="3">
        <v>1</v>
      </c>
      <c r="Y212" s="4">
        <v>27</v>
      </c>
      <c r="Z212" s="4" t="str">
        <f>CONCATENATE(NitA[[#This Row],[Dia]],NitA[[#This Row],[Mes]],NitA[[#This Row],[Hora]],NitA[[#This Row],[Min]])</f>
        <v>303127</v>
      </c>
      <c r="AA212" s="4" t="str">
        <f>CONCATENATE(TEXT(NitA[[#This Row],[Hora]],"00"),":",TEXT(NitA[[#This Row],[Min]],"00"))</f>
        <v>01:27</v>
      </c>
      <c r="AB212" s="12" t="str">
        <f>IFERROR(VLOOKUP(NitA[[#This Row],[CONCATENA]],Dades[[#All],[Columna1]:[LAT]],3,FALSE),"")</f>
        <v/>
      </c>
      <c r="AC212" s="12" t="str">
        <f>IFERROR(10^(NitA[[#This Row],[LAT]]/10),"")</f>
        <v/>
      </c>
      <c r="AE212" s="1">
        <f>Resultats!C$22</f>
        <v>30</v>
      </c>
      <c r="AF212" s="1">
        <f>Resultats!E$22</f>
        <v>3</v>
      </c>
      <c r="AG212" s="1">
        <v>10</v>
      </c>
      <c r="AH212" s="1">
        <v>27</v>
      </c>
      <c r="AI212" s="1" t="str">
        <f>CONCATENATE(DiaB[[#This Row],[Dia]],DiaB[[#This Row],[Mes]],DiaB[[#This Row],[Hora]],DiaB[[#This Row],[Min]])</f>
        <v>3031027</v>
      </c>
      <c r="AJ212" s="1" t="str">
        <f>CONCATENATE(TEXT(DiaB[[#This Row],[Hora]],"00"),":",TEXT(DiaB[[#This Row],[Min]],"00"))</f>
        <v>10:27</v>
      </c>
      <c r="AK212" s="1" t="str">
        <f>IFERROR(VLOOKUP(DiaB[[#This Row],[CONCATENA]],Dades[[#All],[Columna1]:[LAT]],3,FALSE),"")</f>
        <v/>
      </c>
      <c r="AL212" s="1" t="str">
        <f>IFERROR(10^(DiaB[[#This Row],[LAT]]/10),"")</f>
        <v/>
      </c>
      <c r="AW212" s="4">
        <f>Resultats!C$22</f>
        <v>30</v>
      </c>
      <c r="AX212" s="12">
        <f>Resultats!E$22</f>
        <v>3</v>
      </c>
      <c r="AY212" s="3">
        <v>1</v>
      </c>
      <c r="AZ212" s="4">
        <v>27</v>
      </c>
      <c r="BA212" s="4" t="str">
        <f>CONCATENATE(NitB[[#This Row],[Dia]],NitB[[#This Row],[Mes]],NitB[[#This Row],[Hora]],NitB[[#This Row],[Min]])</f>
        <v>303127</v>
      </c>
      <c r="BB212" s="4" t="str">
        <f>CONCATENATE(TEXT(NitB[[#This Row],[Hora]],"00"),":",TEXT(NitB[[#This Row],[Min]],"00"))</f>
        <v>01:27</v>
      </c>
      <c r="BC212" s="12" t="str">
        <f>IFERROR(VLOOKUP(NitB[[#This Row],[CONCATENA]],Dades[[#All],[Columna1]:[LAT]],3,FALSE),"")</f>
        <v/>
      </c>
      <c r="BD212" s="12" t="str">
        <f>IFERROR(10^(NitB[[#This Row],[LAT]]/10),"")</f>
        <v/>
      </c>
      <c r="BF212" s="1">
        <f>Resultats!C$37</f>
        <v>30</v>
      </c>
      <c r="BG212" s="1">
        <f>Resultats!E$37</f>
        <v>3</v>
      </c>
      <c r="BH212" s="1">
        <v>10</v>
      </c>
      <c r="BI212" s="1">
        <v>27</v>
      </c>
      <c r="BJ212" s="1" t="str">
        <f>CONCATENATE(DiaC[[#This Row],[Dia]],DiaC[[#This Row],[Mes]],DiaC[[#This Row],[Hora]],DiaC[[#This Row],[Min]])</f>
        <v>3031027</v>
      </c>
      <c r="BK212" s="1" t="str">
        <f>CONCATENATE(TEXT(DiaC[[#This Row],[Hora]],"00"),":",TEXT(DiaC[[#This Row],[Min]],"00"))</f>
        <v>10:27</v>
      </c>
      <c r="BL212" s="1" t="str">
        <f>IFERROR(VLOOKUP(DiaC[[#This Row],[CONCATENA]],Dades[[#All],[Columna1]:[LAT]],3,FALSE),"")</f>
        <v/>
      </c>
      <c r="BM212" s="1" t="str">
        <f>IFERROR(10^(DiaC[[#This Row],[LAT]]/10),"")</f>
        <v/>
      </c>
      <c r="BX212" s="4">
        <f>Resultats!C$37</f>
        <v>30</v>
      </c>
      <c r="BY212" s="12">
        <f>Resultats!E$37</f>
        <v>3</v>
      </c>
      <c r="BZ212" s="3">
        <v>1</v>
      </c>
      <c r="CA212" s="4">
        <v>27</v>
      </c>
      <c r="CB212" s="4" t="str">
        <f>CONCATENATE(NitC[[#This Row],[Dia]],NitC[[#This Row],[Mes]],NitC[[#This Row],[Hora]],NitC[[#This Row],[Min]])</f>
        <v>303127</v>
      </c>
      <c r="CC212" s="4" t="str">
        <f>CONCATENATE(TEXT(NitC[[#This Row],[Hora]],"00"),":",TEXT(NitC[[#This Row],[Min]],"00"))</f>
        <v>01:27</v>
      </c>
      <c r="CD212" s="12" t="str">
        <f>IFERROR(VLOOKUP(NitC[[#This Row],[CONCATENA]],Dades[[#All],[Columna1]:[LAT]],3,FALSE),"")</f>
        <v/>
      </c>
      <c r="CE212" s="12" t="str">
        <f>IFERROR(10^(NitC[[#This Row],[LAT]]/10),"")</f>
        <v/>
      </c>
    </row>
    <row r="213" spans="4:83" x14ac:dyDescent="0.35">
      <c r="D213" s="1">
        <f>Resultats!C$7</f>
        <v>30</v>
      </c>
      <c r="E213" s="1">
        <f>Resultats!E$7</f>
        <v>3</v>
      </c>
      <c r="F213" s="1">
        <v>10</v>
      </c>
      <c r="G213" s="1">
        <v>28</v>
      </c>
      <c r="H213" s="1" t="str">
        <f>CONCATENATE(DiaA[[#This Row],[Dia]],DiaA[[#This Row],[Mes]],DiaA[[#This Row],[Hora]],DiaA[[#This Row],[Min]])</f>
        <v>3031028</v>
      </c>
      <c r="I213" s="1" t="str">
        <f>CONCATENATE(TEXT(DiaA[[#This Row],[Hora]],"00"),":",TEXT(DiaA[[#This Row],[Min]],"00"))</f>
        <v>10:28</v>
      </c>
      <c r="J213" s="1" t="str">
        <f>IFERROR(VLOOKUP(DiaA[[#This Row],[CONCATENA]],Dades[[#All],[Columna1]:[LAT]],3,FALSE),"")</f>
        <v/>
      </c>
      <c r="K213" s="1" t="str">
        <f>IFERROR(10^(DiaA[[#This Row],[LAT]]/10),"")</f>
        <v/>
      </c>
      <c r="V213" s="4">
        <f>Resultats!C$7</f>
        <v>30</v>
      </c>
      <c r="W213" s="12">
        <f>Resultats!E$7</f>
        <v>3</v>
      </c>
      <c r="X213" s="3">
        <v>1</v>
      </c>
      <c r="Y213" s="4">
        <v>28</v>
      </c>
      <c r="Z213" s="4" t="str">
        <f>CONCATENATE(NitA[[#This Row],[Dia]],NitA[[#This Row],[Mes]],NitA[[#This Row],[Hora]],NitA[[#This Row],[Min]])</f>
        <v>303128</v>
      </c>
      <c r="AA213" s="4" t="str">
        <f>CONCATENATE(TEXT(NitA[[#This Row],[Hora]],"00"),":",TEXT(NitA[[#This Row],[Min]],"00"))</f>
        <v>01:28</v>
      </c>
      <c r="AB213" s="12" t="str">
        <f>IFERROR(VLOOKUP(NitA[[#This Row],[CONCATENA]],Dades[[#All],[Columna1]:[LAT]],3,FALSE),"")</f>
        <v/>
      </c>
      <c r="AC213" s="12" t="str">
        <f>IFERROR(10^(NitA[[#This Row],[LAT]]/10),"")</f>
        <v/>
      </c>
      <c r="AE213" s="1">
        <f>Resultats!C$22</f>
        <v>30</v>
      </c>
      <c r="AF213" s="1">
        <f>Resultats!E$22</f>
        <v>3</v>
      </c>
      <c r="AG213" s="1">
        <v>10</v>
      </c>
      <c r="AH213" s="1">
        <v>28</v>
      </c>
      <c r="AI213" s="1" t="str">
        <f>CONCATENATE(DiaB[[#This Row],[Dia]],DiaB[[#This Row],[Mes]],DiaB[[#This Row],[Hora]],DiaB[[#This Row],[Min]])</f>
        <v>3031028</v>
      </c>
      <c r="AJ213" s="1" t="str">
        <f>CONCATENATE(TEXT(DiaB[[#This Row],[Hora]],"00"),":",TEXT(DiaB[[#This Row],[Min]],"00"))</f>
        <v>10:28</v>
      </c>
      <c r="AK213" s="1" t="str">
        <f>IFERROR(VLOOKUP(DiaB[[#This Row],[CONCATENA]],Dades[[#All],[Columna1]:[LAT]],3,FALSE),"")</f>
        <v/>
      </c>
      <c r="AL213" s="1" t="str">
        <f>IFERROR(10^(DiaB[[#This Row],[LAT]]/10),"")</f>
        <v/>
      </c>
      <c r="AW213" s="4">
        <f>Resultats!C$22</f>
        <v>30</v>
      </c>
      <c r="AX213" s="12">
        <f>Resultats!E$22</f>
        <v>3</v>
      </c>
      <c r="AY213" s="3">
        <v>1</v>
      </c>
      <c r="AZ213" s="4">
        <v>28</v>
      </c>
      <c r="BA213" s="4" t="str">
        <f>CONCATENATE(NitB[[#This Row],[Dia]],NitB[[#This Row],[Mes]],NitB[[#This Row],[Hora]],NitB[[#This Row],[Min]])</f>
        <v>303128</v>
      </c>
      <c r="BB213" s="4" t="str">
        <f>CONCATENATE(TEXT(NitB[[#This Row],[Hora]],"00"),":",TEXT(NitB[[#This Row],[Min]],"00"))</f>
        <v>01:28</v>
      </c>
      <c r="BC213" s="12" t="str">
        <f>IFERROR(VLOOKUP(NitB[[#This Row],[CONCATENA]],Dades[[#All],[Columna1]:[LAT]],3,FALSE),"")</f>
        <v/>
      </c>
      <c r="BD213" s="12" t="str">
        <f>IFERROR(10^(NitB[[#This Row],[LAT]]/10),"")</f>
        <v/>
      </c>
      <c r="BF213" s="1">
        <f>Resultats!C$37</f>
        <v>30</v>
      </c>
      <c r="BG213" s="1">
        <f>Resultats!E$37</f>
        <v>3</v>
      </c>
      <c r="BH213" s="1">
        <v>10</v>
      </c>
      <c r="BI213" s="1">
        <v>28</v>
      </c>
      <c r="BJ213" s="1" t="str">
        <f>CONCATENATE(DiaC[[#This Row],[Dia]],DiaC[[#This Row],[Mes]],DiaC[[#This Row],[Hora]],DiaC[[#This Row],[Min]])</f>
        <v>3031028</v>
      </c>
      <c r="BK213" s="1" t="str">
        <f>CONCATENATE(TEXT(DiaC[[#This Row],[Hora]],"00"),":",TEXT(DiaC[[#This Row],[Min]],"00"))</f>
        <v>10:28</v>
      </c>
      <c r="BL213" s="1" t="str">
        <f>IFERROR(VLOOKUP(DiaC[[#This Row],[CONCATENA]],Dades[[#All],[Columna1]:[LAT]],3,FALSE),"")</f>
        <v/>
      </c>
      <c r="BM213" s="1" t="str">
        <f>IFERROR(10^(DiaC[[#This Row],[LAT]]/10),"")</f>
        <v/>
      </c>
      <c r="BX213" s="4">
        <f>Resultats!C$37</f>
        <v>30</v>
      </c>
      <c r="BY213" s="12">
        <f>Resultats!E$37</f>
        <v>3</v>
      </c>
      <c r="BZ213" s="3">
        <v>1</v>
      </c>
      <c r="CA213" s="4">
        <v>28</v>
      </c>
      <c r="CB213" s="4" t="str">
        <f>CONCATENATE(NitC[[#This Row],[Dia]],NitC[[#This Row],[Mes]],NitC[[#This Row],[Hora]],NitC[[#This Row],[Min]])</f>
        <v>303128</v>
      </c>
      <c r="CC213" s="4" t="str">
        <f>CONCATENATE(TEXT(NitC[[#This Row],[Hora]],"00"),":",TEXT(NitC[[#This Row],[Min]],"00"))</f>
        <v>01:28</v>
      </c>
      <c r="CD213" s="12" t="str">
        <f>IFERROR(VLOOKUP(NitC[[#This Row],[CONCATENA]],Dades[[#All],[Columna1]:[LAT]],3,FALSE),"")</f>
        <v/>
      </c>
      <c r="CE213" s="12" t="str">
        <f>IFERROR(10^(NitC[[#This Row],[LAT]]/10),"")</f>
        <v/>
      </c>
    </row>
    <row r="214" spans="4:83" x14ac:dyDescent="0.35">
      <c r="D214" s="1">
        <f>Resultats!C$7</f>
        <v>30</v>
      </c>
      <c r="E214" s="1">
        <f>Resultats!E$7</f>
        <v>3</v>
      </c>
      <c r="F214" s="1">
        <v>10</v>
      </c>
      <c r="G214" s="1">
        <v>29</v>
      </c>
      <c r="H214" s="1" t="str">
        <f>CONCATENATE(DiaA[[#This Row],[Dia]],DiaA[[#This Row],[Mes]],DiaA[[#This Row],[Hora]],DiaA[[#This Row],[Min]])</f>
        <v>3031029</v>
      </c>
      <c r="I214" s="1" t="str">
        <f>CONCATENATE(TEXT(DiaA[[#This Row],[Hora]],"00"),":",TEXT(DiaA[[#This Row],[Min]],"00"))</f>
        <v>10:29</v>
      </c>
      <c r="J214" s="1" t="str">
        <f>IFERROR(VLOOKUP(DiaA[[#This Row],[CONCATENA]],Dades[[#All],[Columna1]:[LAT]],3,FALSE),"")</f>
        <v/>
      </c>
      <c r="K214" s="1" t="str">
        <f>IFERROR(10^(DiaA[[#This Row],[LAT]]/10),"")</f>
        <v/>
      </c>
      <c r="V214" s="4">
        <f>Resultats!C$7</f>
        <v>30</v>
      </c>
      <c r="W214" s="12">
        <f>Resultats!E$7</f>
        <v>3</v>
      </c>
      <c r="X214" s="3">
        <v>1</v>
      </c>
      <c r="Y214" s="4">
        <v>29</v>
      </c>
      <c r="Z214" s="4" t="str">
        <f>CONCATENATE(NitA[[#This Row],[Dia]],NitA[[#This Row],[Mes]],NitA[[#This Row],[Hora]],NitA[[#This Row],[Min]])</f>
        <v>303129</v>
      </c>
      <c r="AA214" s="4" t="str">
        <f>CONCATENATE(TEXT(NitA[[#This Row],[Hora]],"00"),":",TEXT(NitA[[#This Row],[Min]],"00"))</f>
        <v>01:29</v>
      </c>
      <c r="AB214" s="12" t="str">
        <f>IFERROR(VLOOKUP(NitA[[#This Row],[CONCATENA]],Dades[[#All],[Columna1]:[LAT]],3,FALSE),"")</f>
        <v/>
      </c>
      <c r="AC214" s="12" t="str">
        <f>IFERROR(10^(NitA[[#This Row],[LAT]]/10),"")</f>
        <v/>
      </c>
      <c r="AE214" s="1">
        <f>Resultats!C$22</f>
        <v>30</v>
      </c>
      <c r="AF214" s="1">
        <f>Resultats!E$22</f>
        <v>3</v>
      </c>
      <c r="AG214" s="1">
        <v>10</v>
      </c>
      <c r="AH214" s="1">
        <v>29</v>
      </c>
      <c r="AI214" s="1" t="str">
        <f>CONCATENATE(DiaB[[#This Row],[Dia]],DiaB[[#This Row],[Mes]],DiaB[[#This Row],[Hora]],DiaB[[#This Row],[Min]])</f>
        <v>3031029</v>
      </c>
      <c r="AJ214" s="1" t="str">
        <f>CONCATENATE(TEXT(DiaB[[#This Row],[Hora]],"00"),":",TEXT(DiaB[[#This Row],[Min]],"00"))</f>
        <v>10:29</v>
      </c>
      <c r="AK214" s="1" t="str">
        <f>IFERROR(VLOOKUP(DiaB[[#This Row],[CONCATENA]],Dades[[#All],[Columna1]:[LAT]],3,FALSE),"")</f>
        <v/>
      </c>
      <c r="AL214" s="1" t="str">
        <f>IFERROR(10^(DiaB[[#This Row],[LAT]]/10),"")</f>
        <v/>
      </c>
      <c r="AW214" s="4">
        <f>Resultats!C$22</f>
        <v>30</v>
      </c>
      <c r="AX214" s="12">
        <f>Resultats!E$22</f>
        <v>3</v>
      </c>
      <c r="AY214" s="3">
        <v>1</v>
      </c>
      <c r="AZ214" s="4">
        <v>29</v>
      </c>
      <c r="BA214" s="4" t="str">
        <f>CONCATENATE(NitB[[#This Row],[Dia]],NitB[[#This Row],[Mes]],NitB[[#This Row],[Hora]],NitB[[#This Row],[Min]])</f>
        <v>303129</v>
      </c>
      <c r="BB214" s="4" t="str">
        <f>CONCATENATE(TEXT(NitB[[#This Row],[Hora]],"00"),":",TEXT(NitB[[#This Row],[Min]],"00"))</f>
        <v>01:29</v>
      </c>
      <c r="BC214" s="12" t="str">
        <f>IFERROR(VLOOKUP(NitB[[#This Row],[CONCATENA]],Dades[[#All],[Columna1]:[LAT]],3,FALSE),"")</f>
        <v/>
      </c>
      <c r="BD214" s="12" t="str">
        <f>IFERROR(10^(NitB[[#This Row],[LAT]]/10),"")</f>
        <v/>
      </c>
      <c r="BF214" s="1">
        <f>Resultats!C$37</f>
        <v>30</v>
      </c>
      <c r="BG214" s="1">
        <f>Resultats!E$37</f>
        <v>3</v>
      </c>
      <c r="BH214" s="1">
        <v>10</v>
      </c>
      <c r="BI214" s="1">
        <v>29</v>
      </c>
      <c r="BJ214" s="1" t="str">
        <f>CONCATENATE(DiaC[[#This Row],[Dia]],DiaC[[#This Row],[Mes]],DiaC[[#This Row],[Hora]],DiaC[[#This Row],[Min]])</f>
        <v>3031029</v>
      </c>
      <c r="BK214" s="1" t="str">
        <f>CONCATENATE(TEXT(DiaC[[#This Row],[Hora]],"00"),":",TEXT(DiaC[[#This Row],[Min]],"00"))</f>
        <v>10:29</v>
      </c>
      <c r="BL214" s="1" t="str">
        <f>IFERROR(VLOOKUP(DiaC[[#This Row],[CONCATENA]],Dades[[#All],[Columna1]:[LAT]],3,FALSE),"")</f>
        <v/>
      </c>
      <c r="BM214" s="1" t="str">
        <f>IFERROR(10^(DiaC[[#This Row],[LAT]]/10),"")</f>
        <v/>
      </c>
      <c r="BX214" s="4">
        <f>Resultats!C$37</f>
        <v>30</v>
      </c>
      <c r="BY214" s="12">
        <f>Resultats!E$37</f>
        <v>3</v>
      </c>
      <c r="BZ214" s="3">
        <v>1</v>
      </c>
      <c r="CA214" s="4">
        <v>29</v>
      </c>
      <c r="CB214" s="4" t="str">
        <f>CONCATENATE(NitC[[#This Row],[Dia]],NitC[[#This Row],[Mes]],NitC[[#This Row],[Hora]],NitC[[#This Row],[Min]])</f>
        <v>303129</v>
      </c>
      <c r="CC214" s="4" t="str">
        <f>CONCATENATE(TEXT(NitC[[#This Row],[Hora]],"00"),":",TEXT(NitC[[#This Row],[Min]],"00"))</f>
        <v>01:29</v>
      </c>
      <c r="CD214" s="12" t="str">
        <f>IFERROR(VLOOKUP(NitC[[#This Row],[CONCATENA]],Dades[[#All],[Columna1]:[LAT]],3,FALSE),"")</f>
        <v/>
      </c>
      <c r="CE214" s="12" t="str">
        <f>IFERROR(10^(NitC[[#This Row],[LAT]]/10),"")</f>
        <v/>
      </c>
    </row>
    <row r="215" spans="4:83" x14ac:dyDescent="0.35">
      <c r="D215" s="1">
        <f>Resultats!C$7</f>
        <v>30</v>
      </c>
      <c r="E215" s="1">
        <f>Resultats!E$7</f>
        <v>3</v>
      </c>
      <c r="F215" s="1">
        <v>10</v>
      </c>
      <c r="G215" s="1">
        <v>30</v>
      </c>
      <c r="H215" s="1" t="str">
        <f>CONCATENATE(DiaA[[#This Row],[Dia]],DiaA[[#This Row],[Mes]],DiaA[[#This Row],[Hora]],DiaA[[#This Row],[Min]])</f>
        <v>3031030</v>
      </c>
      <c r="I215" s="1" t="str">
        <f>CONCATENATE(TEXT(DiaA[[#This Row],[Hora]],"00"),":",TEXT(DiaA[[#This Row],[Min]],"00"))</f>
        <v>10:30</v>
      </c>
      <c r="J215" s="1" t="str">
        <f>IFERROR(VLOOKUP(DiaA[[#This Row],[CONCATENA]],Dades[[#All],[Columna1]:[LAT]],3,FALSE),"")</f>
        <v/>
      </c>
      <c r="K215" s="1" t="str">
        <f>IFERROR(10^(DiaA[[#This Row],[LAT]]/10),"")</f>
        <v/>
      </c>
      <c r="V215" s="4">
        <f>Resultats!C$7</f>
        <v>30</v>
      </c>
      <c r="W215" s="12">
        <f>Resultats!E$7</f>
        <v>3</v>
      </c>
      <c r="X215" s="3">
        <v>1</v>
      </c>
      <c r="Y215" s="4">
        <v>30</v>
      </c>
      <c r="Z215" s="4" t="str">
        <f>CONCATENATE(NitA[[#This Row],[Dia]],NitA[[#This Row],[Mes]],NitA[[#This Row],[Hora]],NitA[[#This Row],[Min]])</f>
        <v>303130</v>
      </c>
      <c r="AA215" s="4" t="str">
        <f>CONCATENATE(TEXT(NitA[[#This Row],[Hora]],"00"),":",TEXT(NitA[[#This Row],[Min]],"00"))</f>
        <v>01:30</v>
      </c>
      <c r="AB215" s="12" t="str">
        <f>IFERROR(VLOOKUP(NitA[[#This Row],[CONCATENA]],Dades[[#All],[Columna1]:[LAT]],3,FALSE),"")</f>
        <v/>
      </c>
      <c r="AC215" s="12" t="str">
        <f>IFERROR(10^(NitA[[#This Row],[LAT]]/10),"")</f>
        <v/>
      </c>
      <c r="AE215" s="1">
        <f>Resultats!C$22</f>
        <v>30</v>
      </c>
      <c r="AF215" s="1">
        <f>Resultats!E$22</f>
        <v>3</v>
      </c>
      <c r="AG215" s="1">
        <v>10</v>
      </c>
      <c r="AH215" s="1">
        <v>30</v>
      </c>
      <c r="AI215" s="1" t="str">
        <f>CONCATENATE(DiaB[[#This Row],[Dia]],DiaB[[#This Row],[Mes]],DiaB[[#This Row],[Hora]],DiaB[[#This Row],[Min]])</f>
        <v>3031030</v>
      </c>
      <c r="AJ215" s="1" t="str">
        <f>CONCATENATE(TEXT(DiaB[[#This Row],[Hora]],"00"),":",TEXT(DiaB[[#This Row],[Min]],"00"))</f>
        <v>10:30</v>
      </c>
      <c r="AK215" s="1" t="str">
        <f>IFERROR(VLOOKUP(DiaB[[#This Row],[CONCATENA]],Dades[[#All],[Columna1]:[LAT]],3,FALSE),"")</f>
        <v/>
      </c>
      <c r="AL215" s="1" t="str">
        <f>IFERROR(10^(DiaB[[#This Row],[LAT]]/10),"")</f>
        <v/>
      </c>
      <c r="AW215" s="4">
        <f>Resultats!C$22</f>
        <v>30</v>
      </c>
      <c r="AX215" s="12">
        <f>Resultats!E$22</f>
        <v>3</v>
      </c>
      <c r="AY215" s="3">
        <v>1</v>
      </c>
      <c r="AZ215" s="4">
        <v>30</v>
      </c>
      <c r="BA215" s="4" t="str">
        <f>CONCATENATE(NitB[[#This Row],[Dia]],NitB[[#This Row],[Mes]],NitB[[#This Row],[Hora]],NitB[[#This Row],[Min]])</f>
        <v>303130</v>
      </c>
      <c r="BB215" s="4" t="str">
        <f>CONCATENATE(TEXT(NitB[[#This Row],[Hora]],"00"),":",TEXT(NitB[[#This Row],[Min]],"00"))</f>
        <v>01:30</v>
      </c>
      <c r="BC215" s="12" t="str">
        <f>IFERROR(VLOOKUP(NitB[[#This Row],[CONCATENA]],Dades[[#All],[Columna1]:[LAT]],3,FALSE),"")</f>
        <v/>
      </c>
      <c r="BD215" s="12" t="str">
        <f>IFERROR(10^(NitB[[#This Row],[LAT]]/10),"")</f>
        <v/>
      </c>
      <c r="BF215" s="1">
        <f>Resultats!C$37</f>
        <v>30</v>
      </c>
      <c r="BG215" s="1">
        <f>Resultats!E$37</f>
        <v>3</v>
      </c>
      <c r="BH215" s="1">
        <v>10</v>
      </c>
      <c r="BI215" s="1">
        <v>30</v>
      </c>
      <c r="BJ215" s="1" t="str">
        <f>CONCATENATE(DiaC[[#This Row],[Dia]],DiaC[[#This Row],[Mes]],DiaC[[#This Row],[Hora]],DiaC[[#This Row],[Min]])</f>
        <v>3031030</v>
      </c>
      <c r="BK215" s="1" t="str">
        <f>CONCATENATE(TEXT(DiaC[[#This Row],[Hora]],"00"),":",TEXT(DiaC[[#This Row],[Min]],"00"))</f>
        <v>10:30</v>
      </c>
      <c r="BL215" s="1" t="str">
        <f>IFERROR(VLOOKUP(DiaC[[#This Row],[CONCATENA]],Dades[[#All],[Columna1]:[LAT]],3,FALSE),"")</f>
        <v/>
      </c>
      <c r="BM215" s="1" t="str">
        <f>IFERROR(10^(DiaC[[#This Row],[LAT]]/10),"")</f>
        <v/>
      </c>
      <c r="BX215" s="4">
        <f>Resultats!C$37</f>
        <v>30</v>
      </c>
      <c r="BY215" s="12">
        <f>Resultats!E$37</f>
        <v>3</v>
      </c>
      <c r="BZ215" s="3">
        <v>1</v>
      </c>
      <c r="CA215" s="4">
        <v>30</v>
      </c>
      <c r="CB215" s="4" t="str">
        <f>CONCATENATE(NitC[[#This Row],[Dia]],NitC[[#This Row],[Mes]],NitC[[#This Row],[Hora]],NitC[[#This Row],[Min]])</f>
        <v>303130</v>
      </c>
      <c r="CC215" s="4" t="str">
        <f>CONCATENATE(TEXT(NitC[[#This Row],[Hora]],"00"),":",TEXT(NitC[[#This Row],[Min]],"00"))</f>
        <v>01:30</v>
      </c>
      <c r="CD215" s="12" t="str">
        <f>IFERROR(VLOOKUP(NitC[[#This Row],[CONCATENA]],Dades[[#All],[Columna1]:[LAT]],3,FALSE),"")</f>
        <v/>
      </c>
      <c r="CE215" s="12" t="str">
        <f>IFERROR(10^(NitC[[#This Row],[LAT]]/10),"")</f>
        <v/>
      </c>
    </row>
    <row r="216" spans="4:83" x14ac:dyDescent="0.35">
      <c r="D216" s="1">
        <f>Resultats!C$7</f>
        <v>30</v>
      </c>
      <c r="E216" s="1">
        <f>Resultats!E$7</f>
        <v>3</v>
      </c>
      <c r="F216" s="1">
        <v>10</v>
      </c>
      <c r="G216" s="1">
        <v>31</v>
      </c>
      <c r="H216" s="1" t="str">
        <f>CONCATENATE(DiaA[[#This Row],[Dia]],DiaA[[#This Row],[Mes]],DiaA[[#This Row],[Hora]],DiaA[[#This Row],[Min]])</f>
        <v>3031031</v>
      </c>
      <c r="I216" s="1" t="str">
        <f>CONCATENATE(TEXT(DiaA[[#This Row],[Hora]],"00"),":",TEXT(DiaA[[#This Row],[Min]],"00"))</f>
        <v>10:31</v>
      </c>
      <c r="J216" s="1" t="str">
        <f>IFERROR(VLOOKUP(DiaA[[#This Row],[CONCATENA]],Dades[[#All],[Columna1]:[LAT]],3,FALSE),"")</f>
        <v/>
      </c>
      <c r="K216" s="1" t="str">
        <f>IFERROR(10^(DiaA[[#This Row],[LAT]]/10),"")</f>
        <v/>
      </c>
      <c r="V216" s="4">
        <f>Resultats!C$7</f>
        <v>30</v>
      </c>
      <c r="W216" s="12">
        <f>Resultats!E$7</f>
        <v>3</v>
      </c>
      <c r="X216" s="3">
        <v>1</v>
      </c>
      <c r="Y216" s="4">
        <v>31</v>
      </c>
      <c r="Z216" s="4" t="str">
        <f>CONCATENATE(NitA[[#This Row],[Dia]],NitA[[#This Row],[Mes]],NitA[[#This Row],[Hora]],NitA[[#This Row],[Min]])</f>
        <v>303131</v>
      </c>
      <c r="AA216" s="4" t="str">
        <f>CONCATENATE(TEXT(NitA[[#This Row],[Hora]],"00"),":",TEXT(NitA[[#This Row],[Min]],"00"))</f>
        <v>01:31</v>
      </c>
      <c r="AB216" s="12" t="str">
        <f>IFERROR(VLOOKUP(NitA[[#This Row],[CONCATENA]],Dades[[#All],[Columna1]:[LAT]],3,FALSE),"")</f>
        <v/>
      </c>
      <c r="AC216" s="12" t="str">
        <f>IFERROR(10^(NitA[[#This Row],[LAT]]/10),"")</f>
        <v/>
      </c>
      <c r="AE216" s="1">
        <f>Resultats!C$22</f>
        <v>30</v>
      </c>
      <c r="AF216" s="1">
        <f>Resultats!E$22</f>
        <v>3</v>
      </c>
      <c r="AG216" s="1">
        <v>10</v>
      </c>
      <c r="AH216" s="1">
        <v>31</v>
      </c>
      <c r="AI216" s="1" t="str">
        <f>CONCATENATE(DiaB[[#This Row],[Dia]],DiaB[[#This Row],[Mes]],DiaB[[#This Row],[Hora]],DiaB[[#This Row],[Min]])</f>
        <v>3031031</v>
      </c>
      <c r="AJ216" s="1" t="str">
        <f>CONCATENATE(TEXT(DiaB[[#This Row],[Hora]],"00"),":",TEXT(DiaB[[#This Row],[Min]],"00"))</f>
        <v>10:31</v>
      </c>
      <c r="AK216" s="1" t="str">
        <f>IFERROR(VLOOKUP(DiaB[[#This Row],[CONCATENA]],Dades[[#All],[Columna1]:[LAT]],3,FALSE),"")</f>
        <v/>
      </c>
      <c r="AL216" s="1" t="str">
        <f>IFERROR(10^(DiaB[[#This Row],[LAT]]/10),"")</f>
        <v/>
      </c>
      <c r="AW216" s="4">
        <f>Resultats!C$22</f>
        <v>30</v>
      </c>
      <c r="AX216" s="12">
        <f>Resultats!E$22</f>
        <v>3</v>
      </c>
      <c r="AY216" s="3">
        <v>1</v>
      </c>
      <c r="AZ216" s="4">
        <v>31</v>
      </c>
      <c r="BA216" s="4" t="str">
        <f>CONCATENATE(NitB[[#This Row],[Dia]],NitB[[#This Row],[Mes]],NitB[[#This Row],[Hora]],NitB[[#This Row],[Min]])</f>
        <v>303131</v>
      </c>
      <c r="BB216" s="4" t="str">
        <f>CONCATENATE(TEXT(NitB[[#This Row],[Hora]],"00"),":",TEXT(NitB[[#This Row],[Min]],"00"))</f>
        <v>01:31</v>
      </c>
      <c r="BC216" s="12" t="str">
        <f>IFERROR(VLOOKUP(NitB[[#This Row],[CONCATENA]],Dades[[#All],[Columna1]:[LAT]],3,FALSE),"")</f>
        <v/>
      </c>
      <c r="BD216" s="12" t="str">
        <f>IFERROR(10^(NitB[[#This Row],[LAT]]/10),"")</f>
        <v/>
      </c>
      <c r="BF216" s="1">
        <f>Resultats!C$37</f>
        <v>30</v>
      </c>
      <c r="BG216" s="1">
        <f>Resultats!E$37</f>
        <v>3</v>
      </c>
      <c r="BH216" s="1">
        <v>10</v>
      </c>
      <c r="BI216" s="1">
        <v>31</v>
      </c>
      <c r="BJ216" s="1" t="str">
        <f>CONCATENATE(DiaC[[#This Row],[Dia]],DiaC[[#This Row],[Mes]],DiaC[[#This Row],[Hora]],DiaC[[#This Row],[Min]])</f>
        <v>3031031</v>
      </c>
      <c r="BK216" s="1" t="str">
        <f>CONCATENATE(TEXT(DiaC[[#This Row],[Hora]],"00"),":",TEXT(DiaC[[#This Row],[Min]],"00"))</f>
        <v>10:31</v>
      </c>
      <c r="BL216" s="1" t="str">
        <f>IFERROR(VLOOKUP(DiaC[[#This Row],[CONCATENA]],Dades[[#All],[Columna1]:[LAT]],3,FALSE),"")</f>
        <v/>
      </c>
      <c r="BM216" s="1" t="str">
        <f>IFERROR(10^(DiaC[[#This Row],[LAT]]/10),"")</f>
        <v/>
      </c>
      <c r="BX216" s="4">
        <f>Resultats!C$37</f>
        <v>30</v>
      </c>
      <c r="BY216" s="12">
        <f>Resultats!E$37</f>
        <v>3</v>
      </c>
      <c r="BZ216" s="3">
        <v>1</v>
      </c>
      <c r="CA216" s="4">
        <v>31</v>
      </c>
      <c r="CB216" s="4" t="str">
        <f>CONCATENATE(NitC[[#This Row],[Dia]],NitC[[#This Row],[Mes]],NitC[[#This Row],[Hora]],NitC[[#This Row],[Min]])</f>
        <v>303131</v>
      </c>
      <c r="CC216" s="4" t="str">
        <f>CONCATENATE(TEXT(NitC[[#This Row],[Hora]],"00"),":",TEXT(NitC[[#This Row],[Min]],"00"))</f>
        <v>01:31</v>
      </c>
      <c r="CD216" s="12" t="str">
        <f>IFERROR(VLOOKUP(NitC[[#This Row],[CONCATENA]],Dades[[#All],[Columna1]:[LAT]],3,FALSE),"")</f>
        <v/>
      </c>
      <c r="CE216" s="12" t="str">
        <f>IFERROR(10^(NitC[[#This Row],[LAT]]/10),"")</f>
        <v/>
      </c>
    </row>
    <row r="217" spans="4:83" x14ac:dyDescent="0.35">
      <c r="D217" s="1">
        <f>Resultats!C$7</f>
        <v>30</v>
      </c>
      <c r="E217" s="1">
        <f>Resultats!E$7</f>
        <v>3</v>
      </c>
      <c r="F217" s="1">
        <v>10</v>
      </c>
      <c r="G217" s="1">
        <v>32</v>
      </c>
      <c r="H217" s="1" t="str">
        <f>CONCATENATE(DiaA[[#This Row],[Dia]],DiaA[[#This Row],[Mes]],DiaA[[#This Row],[Hora]],DiaA[[#This Row],[Min]])</f>
        <v>3031032</v>
      </c>
      <c r="I217" s="1" t="str">
        <f>CONCATENATE(TEXT(DiaA[[#This Row],[Hora]],"00"),":",TEXT(DiaA[[#This Row],[Min]],"00"))</f>
        <v>10:32</v>
      </c>
      <c r="J217" s="1" t="str">
        <f>IFERROR(VLOOKUP(DiaA[[#This Row],[CONCATENA]],Dades[[#All],[Columna1]:[LAT]],3,FALSE),"")</f>
        <v/>
      </c>
      <c r="K217" s="1" t="str">
        <f>IFERROR(10^(DiaA[[#This Row],[LAT]]/10),"")</f>
        <v/>
      </c>
      <c r="V217" s="4">
        <f>Resultats!C$7</f>
        <v>30</v>
      </c>
      <c r="W217" s="12">
        <f>Resultats!E$7</f>
        <v>3</v>
      </c>
      <c r="X217" s="3">
        <v>1</v>
      </c>
      <c r="Y217" s="4">
        <v>32</v>
      </c>
      <c r="Z217" s="4" t="str">
        <f>CONCATENATE(NitA[[#This Row],[Dia]],NitA[[#This Row],[Mes]],NitA[[#This Row],[Hora]],NitA[[#This Row],[Min]])</f>
        <v>303132</v>
      </c>
      <c r="AA217" s="4" t="str">
        <f>CONCATENATE(TEXT(NitA[[#This Row],[Hora]],"00"),":",TEXT(NitA[[#This Row],[Min]],"00"))</f>
        <v>01:32</v>
      </c>
      <c r="AB217" s="12" t="str">
        <f>IFERROR(VLOOKUP(NitA[[#This Row],[CONCATENA]],Dades[[#All],[Columna1]:[LAT]],3,FALSE),"")</f>
        <v/>
      </c>
      <c r="AC217" s="12" t="str">
        <f>IFERROR(10^(NitA[[#This Row],[LAT]]/10),"")</f>
        <v/>
      </c>
      <c r="AE217" s="1">
        <f>Resultats!C$22</f>
        <v>30</v>
      </c>
      <c r="AF217" s="1">
        <f>Resultats!E$22</f>
        <v>3</v>
      </c>
      <c r="AG217" s="1">
        <v>10</v>
      </c>
      <c r="AH217" s="1">
        <v>32</v>
      </c>
      <c r="AI217" s="1" t="str">
        <f>CONCATENATE(DiaB[[#This Row],[Dia]],DiaB[[#This Row],[Mes]],DiaB[[#This Row],[Hora]],DiaB[[#This Row],[Min]])</f>
        <v>3031032</v>
      </c>
      <c r="AJ217" s="1" t="str">
        <f>CONCATENATE(TEXT(DiaB[[#This Row],[Hora]],"00"),":",TEXT(DiaB[[#This Row],[Min]],"00"))</f>
        <v>10:32</v>
      </c>
      <c r="AK217" s="1" t="str">
        <f>IFERROR(VLOOKUP(DiaB[[#This Row],[CONCATENA]],Dades[[#All],[Columna1]:[LAT]],3,FALSE),"")</f>
        <v/>
      </c>
      <c r="AL217" s="1" t="str">
        <f>IFERROR(10^(DiaB[[#This Row],[LAT]]/10),"")</f>
        <v/>
      </c>
      <c r="AW217" s="4">
        <f>Resultats!C$22</f>
        <v>30</v>
      </c>
      <c r="AX217" s="12">
        <f>Resultats!E$22</f>
        <v>3</v>
      </c>
      <c r="AY217" s="3">
        <v>1</v>
      </c>
      <c r="AZ217" s="4">
        <v>32</v>
      </c>
      <c r="BA217" s="4" t="str">
        <f>CONCATENATE(NitB[[#This Row],[Dia]],NitB[[#This Row],[Mes]],NitB[[#This Row],[Hora]],NitB[[#This Row],[Min]])</f>
        <v>303132</v>
      </c>
      <c r="BB217" s="4" t="str">
        <f>CONCATENATE(TEXT(NitB[[#This Row],[Hora]],"00"),":",TEXT(NitB[[#This Row],[Min]],"00"))</f>
        <v>01:32</v>
      </c>
      <c r="BC217" s="12" t="str">
        <f>IFERROR(VLOOKUP(NitB[[#This Row],[CONCATENA]],Dades[[#All],[Columna1]:[LAT]],3,FALSE),"")</f>
        <v/>
      </c>
      <c r="BD217" s="12" t="str">
        <f>IFERROR(10^(NitB[[#This Row],[LAT]]/10),"")</f>
        <v/>
      </c>
      <c r="BF217" s="1">
        <f>Resultats!C$37</f>
        <v>30</v>
      </c>
      <c r="BG217" s="1">
        <f>Resultats!E$37</f>
        <v>3</v>
      </c>
      <c r="BH217" s="1">
        <v>10</v>
      </c>
      <c r="BI217" s="1">
        <v>32</v>
      </c>
      <c r="BJ217" s="1" t="str">
        <f>CONCATENATE(DiaC[[#This Row],[Dia]],DiaC[[#This Row],[Mes]],DiaC[[#This Row],[Hora]],DiaC[[#This Row],[Min]])</f>
        <v>3031032</v>
      </c>
      <c r="BK217" s="1" t="str">
        <f>CONCATENATE(TEXT(DiaC[[#This Row],[Hora]],"00"),":",TEXT(DiaC[[#This Row],[Min]],"00"))</f>
        <v>10:32</v>
      </c>
      <c r="BL217" s="1" t="str">
        <f>IFERROR(VLOOKUP(DiaC[[#This Row],[CONCATENA]],Dades[[#All],[Columna1]:[LAT]],3,FALSE),"")</f>
        <v/>
      </c>
      <c r="BM217" s="1" t="str">
        <f>IFERROR(10^(DiaC[[#This Row],[LAT]]/10),"")</f>
        <v/>
      </c>
      <c r="BX217" s="4">
        <f>Resultats!C$37</f>
        <v>30</v>
      </c>
      <c r="BY217" s="12">
        <f>Resultats!E$37</f>
        <v>3</v>
      </c>
      <c r="BZ217" s="3">
        <v>1</v>
      </c>
      <c r="CA217" s="4">
        <v>32</v>
      </c>
      <c r="CB217" s="4" t="str">
        <f>CONCATENATE(NitC[[#This Row],[Dia]],NitC[[#This Row],[Mes]],NitC[[#This Row],[Hora]],NitC[[#This Row],[Min]])</f>
        <v>303132</v>
      </c>
      <c r="CC217" s="4" t="str">
        <f>CONCATENATE(TEXT(NitC[[#This Row],[Hora]],"00"),":",TEXT(NitC[[#This Row],[Min]],"00"))</f>
        <v>01:32</v>
      </c>
      <c r="CD217" s="12" t="str">
        <f>IFERROR(VLOOKUP(NitC[[#This Row],[CONCATENA]],Dades[[#All],[Columna1]:[LAT]],3,FALSE),"")</f>
        <v/>
      </c>
      <c r="CE217" s="12" t="str">
        <f>IFERROR(10^(NitC[[#This Row],[LAT]]/10),"")</f>
        <v/>
      </c>
    </row>
    <row r="218" spans="4:83" x14ac:dyDescent="0.35">
      <c r="D218" s="1">
        <f>Resultats!C$7</f>
        <v>30</v>
      </c>
      <c r="E218" s="1">
        <f>Resultats!E$7</f>
        <v>3</v>
      </c>
      <c r="F218" s="1">
        <v>10</v>
      </c>
      <c r="G218" s="1">
        <v>33</v>
      </c>
      <c r="H218" s="1" t="str">
        <f>CONCATENATE(DiaA[[#This Row],[Dia]],DiaA[[#This Row],[Mes]],DiaA[[#This Row],[Hora]],DiaA[[#This Row],[Min]])</f>
        <v>3031033</v>
      </c>
      <c r="I218" s="1" t="str">
        <f>CONCATENATE(TEXT(DiaA[[#This Row],[Hora]],"00"),":",TEXT(DiaA[[#This Row],[Min]],"00"))</f>
        <v>10:33</v>
      </c>
      <c r="J218" s="1" t="str">
        <f>IFERROR(VLOOKUP(DiaA[[#This Row],[CONCATENA]],Dades[[#All],[Columna1]:[LAT]],3,FALSE),"")</f>
        <v/>
      </c>
      <c r="K218" s="1" t="str">
        <f>IFERROR(10^(DiaA[[#This Row],[LAT]]/10),"")</f>
        <v/>
      </c>
      <c r="V218" s="4">
        <f>Resultats!C$7</f>
        <v>30</v>
      </c>
      <c r="W218" s="12">
        <f>Resultats!E$7</f>
        <v>3</v>
      </c>
      <c r="X218" s="3">
        <v>1</v>
      </c>
      <c r="Y218" s="4">
        <v>33</v>
      </c>
      <c r="Z218" s="4" t="str">
        <f>CONCATENATE(NitA[[#This Row],[Dia]],NitA[[#This Row],[Mes]],NitA[[#This Row],[Hora]],NitA[[#This Row],[Min]])</f>
        <v>303133</v>
      </c>
      <c r="AA218" s="4" t="str">
        <f>CONCATENATE(TEXT(NitA[[#This Row],[Hora]],"00"),":",TEXT(NitA[[#This Row],[Min]],"00"))</f>
        <v>01:33</v>
      </c>
      <c r="AB218" s="12" t="str">
        <f>IFERROR(VLOOKUP(NitA[[#This Row],[CONCATENA]],Dades[[#All],[Columna1]:[LAT]],3,FALSE),"")</f>
        <v/>
      </c>
      <c r="AC218" s="12" t="str">
        <f>IFERROR(10^(NitA[[#This Row],[LAT]]/10),"")</f>
        <v/>
      </c>
      <c r="AE218" s="1">
        <f>Resultats!C$22</f>
        <v>30</v>
      </c>
      <c r="AF218" s="1">
        <f>Resultats!E$22</f>
        <v>3</v>
      </c>
      <c r="AG218" s="1">
        <v>10</v>
      </c>
      <c r="AH218" s="1">
        <v>33</v>
      </c>
      <c r="AI218" s="1" t="str">
        <f>CONCATENATE(DiaB[[#This Row],[Dia]],DiaB[[#This Row],[Mes]],DiaB[[#This Row],[Hora]],DiaB[[#This Row],[Min]])</f>
        <v>3031033</v>
      </c>
      <c r="AJ218" s="1" t="str">
        <f>CONCATENATE(TEXT(DiaB[[#This Row],[Hora]],"00"),":",TEXT(DiaB[[#This Row],[Min]],"00"))</f>
        <v>10:33</v>
      </c>
      <c r="AK218" s="1" t="str">
        <f>IFERROR(VLOOKUP(DiaB[[#This Row],[CONCATENA]],Dades[[#All],[Columna1]:[LAT]],3,FALSE),"")</f>
        <v/>
      </c>
      <c r="AL218" s="1" t="str">
        <f>IFERROR(10^(DiaB[[#This Row],[LAT]]/10),"")</f>
        <v/>
      </c>
      <c r="AW218" s="4">
        <f>Resultats!C$22</f>
        <v>30</v>
      </c>
      <c r="AX218" s="12">
        <f>Resultats!E$22</f>
        <v>3</v>
      </c>
      <c r="AY218" s="3">
        <v>1</v>
      </c>
      <c r="AZ218" s="4">
        <v>33</v>
      </c>
      <c r="BA218" s="4" t="str">
        <f>CONCATENATE(NitB[[#This Row],[Dia]],NitB[[#This Row],[Mes]],NitB[[#This Row],[Hora]],NitB[[#This Row],[Min]])</f>
        <v>303133</v>
      </c>
      <c r="BB218" s="4" t="str">
        <f>CONCATENATE(TEXT(NitB[[#This Row],[Hora]],"00"),":",TEXT(NitB[[#This Row],[Min]],"00"))</f>
        <v>01:33</v>
      </c>
      <c r="BC218" s="12" t="str">
        <f>IFERROR(VLOOKUP(NitB[[#This Row],[CONCATENA]],Dades[[#All],[Columna1]:[LAT]],3,FALSE),"")</f>
        <v/>
      </c>
      <c r="BD218" s="12" t="str">
        <f>IFERROR(10^(NitB[[#This Row],[LAT]]/10),"")</f>
        <v/>
      </c>
      <c r="BF218" s="1">
        <f>Resultats!C$37</f>
        <v>30</v>
      </c>
      <c r="BG218" s="1">
        <f>Resultats!E$37</f>
        <v>3</v>
      </c>
      <c r="BH218" s="1">
        <v>10</v>
      </c>
      <c r="BI218" s="1">
        <v>33</v>
      </c>
      <c r="BJ218" s="1" t="str">
        <f>CONCATENATE(DiaC[[#This Row],[Dia]],DiaC[[#This Row],[Mes]],DiaC[[#This Row],[Hora]],DiaC[[#This Row],[Min]])</f>
        <v>3031033</v>
      </c>
      <c r="BK218" s="1" t="str">
        <f>CONCATENATE(TEXT(DiaC[[#This Row],[Hora]],"00"),":",TEXT(DiaC[[#This Row],[Min]],"00"))</f>
        <v>10:33</v>
      </c>
      <c r="BL218" s="1" t="str">
        <f>IFERROR(VLOOKUP(DiaC[[#This Row],[CONCATENA]],Dades[[#All],[Columna1]:[LAT]],3,FALSE),"")</f>
        <v/>
      </c>
      <c r="BM218" s="1" t="str">
        <f>IFERROR(10^(DiaC[[#This Row],[LAT]]/10),"")</f>
        <v/>
      </c>
      <c r="BX218" s="4">
        <f>Resultats!C$37</f>
        <v>30</v>
      </c>
      <c r="BY218" s="12">
        <f>Resultats!E$37</f>
        <v>3</v>
      </c>
      <c r="BZ218" s="3">
        <v>1</v>
      </c>
      <c r="CA218" s="4">
        <v>33</v>
      </c>
      <c r="CB218" s="4" t="str">
        <f>CONCATENATE(NitC[[#This Row],[Dia]],NitC[[#This Row],[Mes]],NitC[[#This Row],[Hora]],NitC[[#This Row],[Min]])</f>
        <v>303133</v>
      </c>
      <c r="CC218" s="4" t="str">
        <f>CONCATENATE(TEXT(NitC[[#This Row],[Hora]],"00"),":",TEXT(NitC[[#This Row],[Min]],"00"))</f>
        <v>01:33</v>
      </c>
      <c r="CD218" s="12" t="str">
        <f>IFERROR(VLOOKUP(NitC[[#This Row],[CONCATENA]],Dades[[#All],[Columna1]:[LAT]],3,FALSE),"")</f>
        <v/>
      </c>
      <c r="CE218" s="12" t="str">
        <f>IFERROR(10^(NitC[[#This Row],[LAT]]/10),"")</f>
        <v/>
      </c>
    </row>
    <row r="219" spans="4:83" x14ac:dyDescent="0.35">
      <c r="D219" s="1">
        <f>Resultats!C$7</f>
        <v>30</v>
      </c>
      <c r="E219" s="1">
        <f>Resultats!E$7</f>
        <v>3</v>
      </c>
      <c r="F219" s="1">
        <v>10</v>
      </c>
      <c r="G219" s="1">
        <v>34</v>
      </c>
      <c r="H219" s="1" t="str">
        <f>CONCATENATE(DiaA[[#This Row],[Dia]],DiaA[[#This Row],[Mes]],DiaA[[#This Row],[Hora]],DiaA[[#This Row],[Min]])</f>
        <v>3031034</v>
      </c>
      <c r="I219" s="1" t="str">
        <f>CONCATENATE(TEXT(DiaA[[#This Row],[Hora]],"00"),":",TEXT(DiaA[[#This Row],[Min]],"00"))</f>
        <v>10:34</v>
      </c>
      <c r="J219" s="1" t="str">
        <f>IFERROR(VLOOKUP(DiaA[[#This Row],[CONCATENA]],Dades[[#All],[Columna1]:[LAT]],3,FALSE),"")</f>
        <v/>
      </c>
      <c r="K219" s="1" t="str">
        <f>IFERROR(10^(DiaA[[#This Row],[LAT]]/10),"")</f>
        <v/>
      </c>
      <c r="V219" s="4">
        <f>Resultats!C$7</f>
        <v>30</v>
      </c>
      <c r="W219" s="12">
        <f>Resultats!E$7</f>
        <v>3</v>
      </c>
      <c r="X219" s="3">
        <v>1</v>
      </c>
      <c r="Y219" s="4">
        <v>34</v>
      </c>
      <c r="Z219" s="4" t="str">
        <f>CONCATENATE(NitA[[#This Row],[Dia]],NitA[[#This Row],[Mes]],NitA[[#This Row],[Hora]],NitA[[#This Row],[Min]])</f>
        <v>303134</v>
      </c>
      <c r="AA219" s="4" t="str">
        <f>CONCATENATE(TEXT(NitA[[#This Row],[Hora]],"00"),":",TEXT(NitA[[#This Row],[Min]],"00"))</f>
        <v>01:34</v>
      </c>
      <c r="AB219" s="12" t="str">
        <f>IFERROR(VLOOKUP(NitA[[#This Row],[CONCATENA]],Dades[[#All],[Columna1]:[LAT]],3,FALSE),"")</f>
        <v/>
      </c>
      <c r="AC219" s="12" t="str">
        <f>IFERROR(10^(NitA[[#This Row],[LAT]]/10),"")</f>
        <v/>
      </c>
      <c r="AE219" s="1">
        <f>Resultats!C$22</f>
        <v>30</v>
      </c>
      <c r="AF219" s="1">
        <f>Resultats!E$22</f>
        <v>3</v>
      </c>
      <c r="AG219" s="1">
        <v>10</v>
      </c>
      <c r="AH219" s="1">
        <v>34</v>
      </c>
      <c r="AI219" s="1" t="str">
        <f>CONCATENATE(DiaB[[#This Row],[Dia]],DiaB[[#This Row],[Mes]],DiaB[[#This Row],[Hora]],DiaB[[#This Row],[Min]])</f>
        <v>3031034</v>
      </c>
      <c r="AJ219" s="1" t="str">
        <f>CONCATENATE(TEXT(DiaB[[#This Row],[Hora]],"00"),":",TEXT(DiaB[[#This Row],[Min]],"00"))</f>
        <v>10:34</v>
      </c>
      <c r="AK219" s="1" t="str">
        <f>IFERROR(VLOOKUP(DiaB[[#This Row],[CONCATENA]],Dades[[#All],[Columna1]:[LAT]],3,FALSE),"")</f>
        <v/>
      </c>
      <c r="AL219" s="1" t="str">
        <f>IFERROR(10^(DiaB[[#This Row],[LAT]]/10),"")</f>
        <v/>
      </c>
      <c r="AW219" s="4">
        <f>Resultats!C$22</f>
        <v>30</v>
      </c>
      <c r="AX219" s="12">
        <f>Resultats!E$22</f>
        <v>3</v>
      </c>
      <c r="AY219" s="3">
        <v>1</v>
      </c>
      <c r="AZ219" s="4">
        <v>34</v>
      </c>
      <c r="BA219" s="4" t="str">
        <f>CONCATENATE(NitB[[#This Row],[Dia]],NitB[[#This Row],[Mes]],NitB[[#This Row],[Hora]],NitB[[#This Row],[Min]])</f>
        <v>303134</v>
      </c>
      <c r="BB219" s="4" t="str">
        <f>CONCATENATE(TEXT(NitB[[#This Row],[Hora]],"00"),":",TEXT(NitB[[#This Row],[Min]],"00"))</f>
        <v>01:34</v>
      </c>
      <c r="BC219" s="12" t="str">
        <f>IFERROR(VLOOKUP(NitB[[#This Row],[CONCATENA]],Dades[[#All],[Columna1]:[LAT]],3,FALSE),"")</f>
        <v/>
      </c>
      <c r="BD219" s="12" t="str">
        <f>IFERROR(10^(NitB[[#This Row],[LAT]]/10),"")</f>
        <v/>
      </c>
      <c r="BF219" s="1">
        <f>Resultats!C$37</f>
        <v>30</v>
      </c>
      <c r="BG219" s="1">
        <f>Resultats!E$37</f>
        <v>3</v>
      </c>
      <c r="BH219" s="1">
        <v>10</v>
      </c>
      <c r="BI219" s="1">
        <v>34</v>
      </c>
      <c r="BJ219" s="1" t="str">
        <f>CONCATENATE(DiaC[[#This Row],[Dia]],DiaC[[#This Row],[Mes]],DiaC[[#This Row],[Hora]],DiaC[[#This Row],[Min]])</f>
        <v>3031034</v>
      </c>
      <c r="BK219" s="1" t="str">
        <f>CONCATENATE(TEXT(DiaC[[#This Row],[Hora]],"00"),":",TEXT(DiaC[[#This Row],[Min]],"00"))</f>
        <v>10:34</v>
      </c>
      <c r="BL219" s="1" t="str">
        <f>IFERROR(VLOOKUP(DiaC[[#This Row],[CONCATENA]],Dades[[#All],[Columna1]:[LAT]],3,FALSE),"")</f>
        <v/>
      </c>
      <c r="BM219" s="1" t="str">
        <f>IFERROR(10^(DiaC[[#This Row],[LAT]]/10),"")</f>
        <v/>
      </c>
      <c r="BX219" s="4">
        <f>Resultats!C$37</f>
        <v>30</v>
      </c>
      <c r="BY219" s="12">
        <f>Resultats!E$37</f>
        <v>3</v>
      </c>
      <c r="BZ219" s="3">
        <v>1</v>
      </c>
      <c r="CA219" s="4">
        <v>34</v>
      </c>
      <c r="CB219" s="4" t="str">
        <f>CONCATENATE(NitC[[#This Row],[Dia]],NitC[[#This Row],[Mes]],NitC[[#This Row],[Hora]],NitC[[#This Row],[Min]])</f>
        <v>303134</v>
      </c>
      <c r="CC219" s="4" t="str">
        <f>CONCATENATE(TEXT(NitC[[#This Row],[Hora]],"00"),":",TEXT(NitC[[#This Row],[Min]],"00"))</f>
        <v>01:34</v>
      </c>
      <c r="CD219" s="12" t="str">
        <f>IFERROR(VLOOKUP(NitC[[#This Row],[CONCATENA]],Dades[[#All],[Columna1]:[LAT]],3,FALSE),"")</f>
        <v/>
      </c>
      <c r="CE219" s="12" t="str">
        <f>IFERROR(10^(NitC[[#This Row],[LAT]]/10),"")</f>
        <v/>
      </c>
    </row>
    <row r="220" spans="4:83" x14ac:dyDescent="0.35">
      <c r="D220" s="1">
        <f>Resultats!C$7</f>
        <v>30</v>
      </c>
      <c r="E220" s="1">
        <f>Resultats!E$7</f>
        <v>3</v>
      </c>
      <c r="F220" s="1">
        <v>10</v>
      </c>
      <c r="G220" s="1">
        <v>35</v>
      </c>
      <c r="H220" s="1" t="str">
        <f>CONCATENATE(DiaA[[#This Row],[Dia]],DiaA[[#This Row],[Mes]],DiaA[[#This Row],[Hora]],DiaA[[#This Row],[Min]])</f>
        <v>3031035</v>
      </c>
      <c r="I220" s="1" t="str">
        <f>CONCATENATE(TEXT(DiaA[[#This Row],[Hora]],"00"),":",TEXT(DiaA[[#This Row],[Min]],"00"))</f>
        <v>10:35</v>
      </c>
      <c r="J220" s="1" t="str">
        <f>IFERROR(VLOOKUP(DiaA[[#This Row],[CONCATENA]],Dades[[#All],[Columna1]:[LAT]],3,FALSE),"")</f>
        <v/>
      </c>
      <c r="K220" s="1" t="str">
        <f>IFERROR(10^(DiaA[[#This Row],[LAT]]/10),"")</f>
        <v/>
      </c>
      <c r="V220" s="4">
        <f>Resultats!C$7</f>
        <v>30</v>
      </c>
      <c r="W220" s="12">
        <f>Resultats!E$7</f>
        <v>3</v>
      </c>
      <c r="X220" s="3">
        <v>1</v>
      </c>
      <c r="Y220" s="4">
        <v>35</v>
      </c>
      <c r="Z220" s="4" t="str">
        <f>CONCATENATE(NitA[[#This Row],[Dia]],NitA[[#This Row],[Mes]],NitA[[#This Row],[Hora]],NitA[[#This Row],[Min]])</f>
        <v>303135</v>
      </c>
      <c r="AA220" s="4" t="str">
        <f>CONCATENATE(TEXT(NitA[[#This Row],[Hora]],"00"),":",TEXT(NitA[[#This Row],[Min]],"00"))</f>
        <v>01:35</v>
      </c>
      <c r="AB220" s="12" t="str">
        <f>IFERROR(VLOOKUP(NitA[[#This Row],[CONCATENA]],Dades[[#All],[Columna1]:[LAT]],3,FALSE),"")</f>
        <v/>
      </c>
      <c r="AC220" s="12" t="str">
        <f>IFERROR(10^(NitA[[#This Row],[LAT]]/10),"")</f>
        <v/>
      </c>
      <c r="AE220" s="1">
        <f>Resultats!C$22</f>
        <v>30</v>
      </c>
      <c r="AF220" s="1">
        <f>Resultats!E$22</f>
        <v>3</v>
      </c>
      <c r="AG220" s="1">
        <v>10</v>
      </c>
      <c r="AH220" s="1">
        <v>35</v>
      </c>
      <c r="AI220" s="1" t="str">
        <f>CONCATENATE(DiaB[[#This Row],[Dia]],DiaB[[#This Row],[Mes]],DiaB[[#This Row],[Hora]],DiaB[[#This Row],[Min]])</f>
        <v>3031035</v>
      </c>
      <c r="AJ220" s="1" t="str">
        <f>CONCATENATE(TEXT(DiaB[[#This Row],[Hora]],"00"),":",TEXT(DiaB[[#This Row],[Min]],"00"))</f>
        <v>10:35</v>
      </c>
      <c r="AK220" s="1" t="str">
        <f>IFERROR(VLOOKUP(DiaB[[#This Row],[CONCATENA]],Dades[[#All],[Columna1]:[LAT]],3,FALSE),"")</f>
        <v/>
      </c>
      <c r="AL220" s="1" t="str">
        <f>IFERROR(10^(DiaB[[#This Row],[LAT]]/10),"")</f>
        <v/>
      </c>
      <c r="AW220" s="4">
        <f>Resultats!C$22</f>
        <v>30</v>
      </c>
      <c r="AX220" s="12">
        <f>Resultats!E$22</f>
        <v>3</v>
      </c>
      <c r="AY220" s="3">
        <v>1</v>
      </c>
      <c r="AZ220" s="4">
        <v>35</v>
      </c>
      <c r="BA220" s="4" t="str">
        <f>CONCATENATE(NitB[[#This Row],[Dia]],NitB[[#This Row],[Mes]],NitB[[#This Row],[Hora]],NitB[[#This Row],[Min]])</f>
        <v>303135</v>
      </c>
      <c r="BB220" s="4" t="str">
        <f>CONCATENATE(TEXT(NitB[[#This Row],[Hora]],"00"),":",TEXT(NitB[[#This Row],[Min]],"00"))</f>
        <v>01:35</v>
      </c>
      <c r="BC220" s="12" t="str">
        <f>IFERROR(VLOOKUP(NitB[[#This Row],[CONCATENA]],Dades[[#All],[Columna1]:[LAT]],3,FALSE),"")</f>
        <v/>
      </c>
      <c r="BD220" s="12" t="str">
        <f>IFERROR(10^(NitB[[#This Row],[LAT]]/10),"")</f>
        <v/>
      </c>
      <c r="BF220" s="1">
        <f>Resultats!C$37</f>
        <v>30</v>
      </c>
      <c r="BG220" s="1">
        <f>Resultats!E$37</f>
        <v>3</v>
      </c>
      <c r="BH220" s="1">
        <v>10</v>
      </c>
      <c r="BI220" s="1">
        <v>35</v>
      </c>
      <c r="BJ220" s="1" t="str">
        <f>CONCATENATE(DiaC[[#This Row],[Dia]],DiaC[[#This Row],[Mes]],DiaC[[#This Row],[Hora]],DiaC[[#This Row],[Min]])</f>
        <v>3031035</v>
      </c>
      <c r="BK220" s="1" t="str">
        <f>CONCATENATE(TEXT(DiaC[[#This Row],[Hora]],"00"),":",TEXT(DiaC[[#This Row],[Min]],"00"))</f>
        <v>10:35</v>
      </c>
      <c r="BL220" s="1" t="str">
        <f>IFERROR(VLOOKUP(DiaC[[#This Row],[CONCATENA]],Dades[[#All],[Columna1]:[LAT]],3,FALSE),"")</f>
        <v/>
      </c>
      <c r="BM220" s="1" t="str">
        <f>IFERROR(10^(DiaC[[#This Row],[LAT]]/10),"")</f>
        <v/>
      </c>
      <c r="BX220" s="4">
        <f>Resultats!C$37</f>
        <v>30</v>
      </c>
      <c r="BY220" s="12">
        <f>Resultats!E$37</f>
        <v>3</v>
      </c>
      <c r="BZ220" s="3">
        <v>1</v>
      </c>
      <c r="CA220" s="4">
        <v>35</v>
      </c>
      <c r="CB220" s="4" t="str">
        <f>CONCATENATE(NitC[[#This Row],[Dia]],NitC[[#This Row],[Mes]],NitC[[#This Row],[Hora]],NitC[[#This Row],[Min]])</f>
        <v>303135</v>
      </c>
      <c r="CC220" s="4" t="str">
        <f>CONCATENATE(TEXT(NitC[[#This Row],[Hora]],"00"),":",TEXT(NitC[[#This Row],[Min]],"00"))</f>
        <v>01:35</v>
      </c>
      <c r="CD220" s="12" t="str">
        <f>IFERROR(VLOOKUP(NitC[[#This Row],[CONCATENA]],Dades[[#All],[Columna1]:[LAT]],3,FALSE),"")</f>
        <v/>
      </c>
      <c r="CE220" s="12" t="str">
        <f>IFERROR(10^(NitC[[#This Row],[LAT]]/10),"")</f>
        <v/>
      </c>
    </row>
    <row r="221" spans="4:83" x14ac:dyDescent="0.35">
      <c r="D221" s="1">
        <f>Resultats!C$7</f>
        <v>30</v>
      </c>
      <c r="E221" s="1">
        <f>Resultats!E$7</f>
        <v>3</v>
      </c>
      <c r="F221" s="1">
        <v>10</v>
      </c>
      <c r="G221" s="1">
        <v>36</v>
      </c>
      <c r="H221" s="1" t="str">
        <f>CONCATENATE(DiaA[[#This Row],[Dia]],DiaA[[#This Row],[Mes]],DiaA[[#This Row],[Hora]],DiaA[[#This Row],[Min]])</f>
        <v>3031036</v>
      </c>
      <c r="I221" s="1" t="str">
        <f>CONCATENATE(TEXT(DiaA[[#This Row],[Hora]],"00"),":",TEXT(DiaA[[#This Row],[Min]],"00"))</f>
        <v>10:36</v>
      </c>
      <c r="J221" s="1" t="str">
        <f>IFERROR(VLOOKUP(DiaA[[#This Row],[CONCATENA]],Dades[[#All],[Columna1]:[LAT]],3,FALSE),"")</f>
        <v/>
      </c>
      <c r="K221" s="1" t="str">
        <f>IFERROR(10^(DiaA[[#This Row],[LAT]]/10),"")</f>
        <v/>
      </c>
      <c r="V221" s="4">
        <f>Resultats!C$7</f>
        <v>30</v>
      </c>
      <c r="W221" s="12">
        <f>Resultats!E$7</f>
        <v>3</v>
      </c>
      <c r="X221" s="3">
        <v>1</v>
      </c>
      <c r="Y221" s="4">
        <v>36</v>
      </c>
      <c r="Z221" s="4" t="str">
        <f>CONCATENATE(NitA[[#This Row],[Dia]],NitA[[#This Row],[Mes]],NitA[[#This Row],[Hora]],NitA[[#This Row],[Min]])</f>
        <v>303136</v>
      </c>
      <c r="AA221" s="4" t="str">
        <f>CONCATENATE(TEXT(NitA[[#This Row],[Hora]],"00"),":",TEXT(NitA[[#This Row],[Min]],"00"))</f>
        <v>01:36</v>
      </c>
      <c r="AB221" s="12" t="str">
        <f>IFERROR(VLOOKUP(NitA[[#This Row],[CONCATENA]],Dades[[#All],[Columna1]:[LAT]],3,FALSE),"")</f>
        <v/>
      </c>
      <c r="AC221" s="12" t="str">
        <f>IFERROR(10^(NitA[[#This Row],[LAT]]/10),"")</f>
        <v/>
      </c>
      <c r="AE221" s="1">
        <f>Resultats!C$22</f>
        <v>30</v>
      </c>
      <c r="AF221" s="1">
        <f>Resultats!E$22</f>
        <v>3</v>
      </c>
      <c r="AG221" s="1">
        <v>10</v>
      </c>
      <c r="AH221" s="1">
        <v>36</v>
      </c>
      <c r="AI221" s="1" t="str">
        <f>CONCATENATE(DiaB[[#This Row],[Dia]],DiaB[[#This Row],[Mes]],DiaB[[#This Row],[Hora]],DiaB[[#This Row],[Min]])</f>
        <v>3031036</v>
      </c>
      <c r="AJ221" s="1" t="str">
        <f>CONCATENATE(TEXT(DiaB[[#This Row],[Hora]],"00"),":",TEXT(DiaB[[#This Row],[Min]],"00"))</f>
        <v>10:36</v>
      </c>
      <c r="AK221" s="1" t="str">
        <f>IFERROR(VLOOKUP(DiaB[[#This Row],[CONCATENA]],Dades[[#All],[Columna1]:[LAT]],3,FALSE),"")</f>
        <v/>
      </c>
      <c r="AL221" s="1" t="str">
        <f>IFERROR(10^(DiaB[[#This Row],[LAT]]/10),"")</f>
        <v/>
      </c>
      <c r="AW221" s="4">
        <f>Resultats!C$22</f>
        <v>30</v>
      </c>
      <c r="AX221" s="12">
        <f>Resultats!E$22</f>
        <v>3</v>
      </c>
      <c r="AY221" s="3">
        <v>1</v>
      </c>
      <c r="AZ221" s="4">
        <v>36</v>
      </c>
      <c r="BA221" s="4" t="str">
        <f>CONCATENATE(NitB[[#This Row],[Dia]],NitB[[#This Row],[Mes]],NitB[[#This Row],[Hora]],NitB[[#This Row],[Min]])</f>
        <v>303136</v>
      </c>
      <c r="BB221" s="4" t="str">
        <f>CONCATENATE(TEXT(NitB[[#This Row],[Hora]],"00"),":",TEXT(NitB[[#This Row],[Min]],"00"))</f>
        <v>01:36</v>
      </c>
      <c r="BC221" s="12" t="str">
        <f>IFERROR(VLOOKUP(NitB[[#This Row],[CONCATENA]],Dades[[#All],[Columna1]:[LAT]],3,FALSE),"")</f>
        <v/>
      </c>
      <c r="BD221" s="12" t="str">
        <f>IFERROR(10^(NitB[[#This Row],[LAT]]/10),"")</f>
        <v/>
      </c>
      <c r="BF221" s="1">
        <f>Resultats!C$37</f>
        <v>30</v>
      </c>
      <c r="BG221" s="1">
        <f>Resultats!E$37</f>
        <v>3</v>
      </c>
      <c r="BH221" s="1">
        <v>10</v>
      </c>
      <c r="BI221" s="1">
        <v>36</v>
      </c>
      <c r="BJ221" s="1" t="str">
        <f>CONCATENATE(DiaC[[#This Row],[Dia]],DiaC[[#This Row],[Mes]],DiaC[[#This Row],[Hora]],DiaC[[#This Row],[Min]])</f>
        <v>3031036</v>
      </c>
      <c r="BK221" s="1" t="str">
        <f>CONCATENATE(TEXT(DiaC[[#This Row],[Hora]],"00"),":",TEXT(DiaC[[#This Row],[Min]],"00"))</f>
        <v>10:36</v>
      </c>
      <c r="BL221" s="1" t="str">
        <f>IFERROR(VLOOKUP(DiaC[[#This Row],[CONCATENA]],Dades[[#All],[Columna1]:[LAT]],3,FALSE),"")</f>
        <v/>
      </c>
      <c r="BM221" s="1" t="str">
        <f>IFERROR(10^(DiaC[[#This Row],[LAT]]/10),"")</f>
        <v/>
      </c>
      <c r="BX221" s="4">
        <f>Resultats!C$37</f>
        <v>30</v>
      </c>
      <c r="BY221" s="12">
        <f>Resultats!E$37</f>
        <v>3</v>
      </c>
      <c r="BZ221" s="3">
        <v>1</v>
      </c>
      <c r="CA221" s="4">
        <v>36</v>
      </c>
      <c r="CB221" s="4" t="str">
        <f>CONCATENATE(NitC[[#This Row],[Dia]],NitC[[#This Row],[Mes]],NitC[[#This Row],[Hora]],NitC[[#This Row],[Min]])</f>
        <v>303136</v>
      </c>
      <c r="CC221" s="4" t="str">
        <f>CONCATENATE(TEXT(NitC[[#This Row],[Hora]],"00"),":",TEXT(NitC[[#This Row],[Min]],"00"))</f>
        <v>01:36</v>
      </c>
      <c r="CD221" s="12" t="str">
        <f>IFERROR(VLOOKUP(NitC[[#This Row],[CONCATENA]],Dades[[#All],[Columna1]:[LAT]],3,FALSE),"")</f>
        <v/>
      </c>
      <c r="CE221" s="12" t="str">
        <f>IFERROR(10^(NitC[[#This Row],[LAT]]/10),"")</f>
        <v/>
      </c>
    </row>
    <row r="222" spans="4:83" x14ac:dyDescent="0.35">
      <c r="D222" s="1">
        <f>Resultats!C$7</f>
        <v>30</v>
      </c>
      <c r="E222" s="1">
        <f>Resultats!E$7</f>
        <v>3</v>
      </c>
      <c r="F222" s="1">
        <v>10</v>
      </c>
      <c r="G222" s="1">
        <v>37</v>
      </c>
      <c r="H222" s="1" t="str">
        <f>CONCATENATE(DiaA[[#This Row],[Dia]],DiaA[[#This Row],[Mes]],DiaA[[#This Row],[Hora]],DiaA[[#This Row],[Min]])</f>
        <v>3031037</v>
      </c>
      <c r="I222" s="1" t="str">
        <f>CONCATENATE(TEXT(DiaA[[#This Row],[Hora]],"00"),":",TEXT(DiaA[[#This Row],[Min]],"00"))</f>
        <v>10:37</v>
      </c>
      <c r="J222" s="1" t="str">
        <f>IFERROR(VLOOKUP(DiaA[[#This Row],[CONCATENA]],Dades[[#All],[Columna1]:[LAT]],3,FALSE),"")</f>
        <v/>
      </c>
      <c r="K222" s="1" t="str">
        <f>IFERROR(10^(DiaA[[#This Row],[LAT]]/10),"")</f>
        <v/>
      </c>
      <c r="V222" s="4">
        <f>Resultats!C$7</f>
        <v>30</v>
      </c>
      <c r="W222" s="12">
        <f>Resultats!E$7</f>
        <v>3</v>
      </c>
      <c r="X222" s="3">
        <v>1</v>
      </c>
      <c r="Y222" s="4">
        <v>37</v>
      </c>
      <c r="Z222" s="4" t="str">
        <f>CONCATENATE(NitA[[#This Row],[Dia]],NitA[[#This Row],[Mes]],NitA[[#This Row],[Hora]],NitA[[#This Row],[Min]])</f>
        <v>303137</v>
      </c>
      <c r="AA222" s="4" t="str">
        <f>CONCATENATE(TEXT(NitA[[#This Row],[Hora]],"00"),":",TEXT(NitA[[#This Row],[Min]],"00"))</f>
        <v>01:37</v>
      </c>
      <c r="AB222" s="12" t="str">
        <f>IFERROR(VLOOKUP(NitA[[#This Row],[CONCATENA]],Dades[[#All],[Columna1]:[LAT]],3,FALSE),"")</f>
        <v/>
      </c>
      <c r="AC222" s="12" t="str">
        <f>IFERROR(10^(NitA[[#This Row],[LAT]]/10),"")</f>
        <v/>
      </c>
      <c r="AE222" s="1">
        <f>Resultats!C$22</f>
        <v>30</v>
      </c>
      <c r="AF222" s="1">
        <f>Resultats!E$22</f>
        <v>3</v>
      </c>
      <c r="AG222" s="1">
        <v>10</v>
      </c>
      <c r="AH222" s="1">
        <v>37</v>
      </c>
      <c r="AI222" s="1" t="str">
        <f>CONCATENATE(DiaB[[#This Row],[Dia]],DiaB[[#This Row],[Mes]],DiaB[[#This Row],[Hora]],DiaB[[#This Row],[Min]])</f>
        <v>3031037</v>
      </c>
      <c r="AJ222" s="1" t="str">
        <f>CONCATENATE(TEXT(DiaB[[#This Row],[Hora]],"00"),":",TEXT(DiaB[[#This Row],[Min]],"00"))</f>
        <v>10:37</v>
      </c>
      <c r="AK222" s="1" t="str">
        <f>IFERROR(VLOOKUP(DiaB[[#This Row],[CONCATENA]],Dades[[#All],[Columna1]:[LAT]],3,FALSE),"")</f>
        <v/>
      </c>
      <c r="AL222" s="1" t="str">
        <f>IFERROR(10^(DiaB[[#This Row],[LAT]]/10),"")</f>
        <v/>
      </c>
      <c r="AW222" s="4">
        <f>Resultats!C$22</f>
        <v>30</v>
      </c>
      <c r="AX222" s="12">
        <f>Resultats!E$22</f>
        <v>3</v>
      </c>
      <c r="AY222" s="3">
        <v>1</v>
      </c>
      <c r="AZ222" s="4">
        <v>37</v>
      </c>
      <c r="BA222" s="4" t="str">
        <f>CONCATENATE(NitB[[#This Row],[Dia]],NitB[[#This Row],[Mes]],NitB[[#This Row],[Hora]],NitB[[#This Row],[Min]])</f>
        <v>303137</v>
      </c>
      <c r="BB222" s="4" t="str">
        <f>CONCATENATE(TEXT(NitB[[#This Row],[Hora]],"00"),":",TEXT(NitB[[#This Row],[Min]],"00"))</f>
        <v>01:37</v>
      </c>
      <c r="BC222" s="12" t="str">
        <f>IFERROR(VLOOKUP(NitB[[#This Row],[CONCATENA]],Dades[[#All],[Columna1]:[LAT]],3,FALSE),"")</f>
        <v/>
      </c>
      <c r="BD222" s="12" t="str">
        <f>IFERROR(10^(NitB[[#This Row],[LAT]]/10),"")</f>
        <v/>
      </c>
      <c r="BF222" s="1">
        <f>Resultats!C$37</f>
        <v>30</v>
      </c>
      <c r="BG222" s="1">
        <f>Resultats!E$37</f>
        <v>3</v>
      </c>
      <c r="BH222" s="1">
        <v>10</v>
      </c>
      <c r="BI222" s="1">
        <v>37</v>
      </c>
      <c r="BJ222" s="1" t="str">
        <f>CONCATENATE(DiaC[[#This Row],[Dia]],DiaC[[#This Row],[Mes]],DiaC[[#This Row],[Hora]],DiaC[[#This Row],[Min]])</f>
        <v>3031037</v>
      </c>
      <c r="BK222" s="1" t="str">
        <f>CONCATENATE(TEXT(DiaC[[#This Row],[Hora]],"00"),":",TEXT(DiaC[[#This Row],[Min]],"00"))</f>
        <v>10:37</v>
      </c>
      <c r="BL222" s="1" t="str">
        <f>IFERROR(VLOOKUP(DiaC[[#This Row],[CONCATENA]],Dades[[#All],[Columna1]:[LAT]],3,FALSE),"")</f>
        <v/>
      </c>
      <c r="BM222" s="1" t="str">
        <f>IFERROR(10^(DiaC[[#This Row],[LAT]]/10),"")</f>
        <v/>
      </c>
      <c r="BX222" s="4">
        <f>Resultats!C$37</f>
        <v>30</v>
      </c>
      <c r="BY222" s="12">
        <f>Resultats!E$37</f>
        <v>3</v>
      </c>
      <c r="BZ222" s="3">
        <v>1</v>
      </c>
      <c r="CA222" s="4">
        <v>37</v>
      </c>
      <c r="CB222" s="4" t="str">
        <f>CONCATENATE(NitC[[#This Row],[Dia]],NitC[[#This Row],[Mes]],NitC[[#This Row],[Hora]],NitC[[#This Row],[Min]])</f>
        <v>303137</v>
      </c>
      <c r="CC222" s="4" t="str">
        <f>CONCATENATE(TEXT(NitC[[#This Row],[Hora]],"00"),":",TEXT(NitC[[#This Row],[Min]],"00"))</f>
        <v>01:37</v>
      </c>
      <c r="CD222" s="12" t="str">
        <f>IFERROR(VLOOKUP(NitC[[#This Row],[CONCATENA]],Dades[[#All],[Columna1]:[LAT]],3,FALSE),"")</f>
        <v/>
      </c>
      <c r="CE222" s="12" t="str">
        <f>IFERROR(10^(NitC[[#This Row],[LAT]]/10),"")</f>
        <v/>
      </c>
    </row>
    <row r="223" spans="4:83" x14ac:dyDescent="0.35">
      <c r="D223" s="1">
        <f>Resultats!C$7</f>
        <v>30</v>
      </c>
      <c r="E223" s="1">
        <f>Resultats!E$7</f>
        <v>3</v>
      </c>
      <c r="F223" s="1">
        <v>10</v>
      </c>
      <c r="G223" s="1">
        <v>38</v>
      </c>
      <c r="H223" s="1" t="str">
        <f>CONCATENATE(DiaA[[#This Row],[Dia]],DiaA[[#This Row],[Mes]],DiaA[[#This Row],[Hora]],DiaA[[#This Row],[Min]])</f>
        <v>3031038</v>
      </c>
      <c r="I223" s="1" t="str">
        <f>CONCATENATE(TEXT(DiaA[[#This Row],[Hora]],"00"),":",TEXT(DiaA[[#This Row],[Min]],"00"))</f>
        <v>10:38</v>
      </c>
      <c r="J223" s="1" t="str">
        <f>IFERROR(VLOOKUP(DiaA[[#This Row],[CONCATENA]],Dades[[#All],[Columna1]:[LAT]],3,FALSE),"")</f>
        <v/>
      </c>
      <c r="K223" s="1" t="str">
        <f>IFERROR(10^(DiaA[[#This Row],[LAT]]/10),"")</f>
        <v/>
      </c>
      <c r="V223" s="4">
        <f>Resultats!C$7</f>
        <v>30</v>
      </c>
      <c r="W223" s="12">
        <f>Resultats!E$7</f>
        <v>3</v>
      </c>
      <c r="X223" s="3">
        <v>1</v>
      </c>
      <c r="Y223" s="4">
        <v>38</v>
      </c>
      <c r="Z223" s="4" t="str">
        <f>CONCATENATE(NitA[[#This Row],[Dia]],NitA[[#This Row],[Mes]],NitA[[#This Row],[Hora]],NitA[[#This Row],[Min]])</f>
        <v>303138</v>
      </c>
      <c r="AA223" s="4" t="str">
        <f>CONCATENATE(TEXT(NitA[[#This Row],[Hora]],"00"),":",TEXT(NitA[[#This Row],[Min]],"00"))</f>
        <v>01:38</v>
      </c>
      <c r="AB223" s="12" t="str">
        <f>IFERROR(VLOOKUP(NitA[[#This Row],[CONCATENA]],Dades[[#All],[Columna1]:[LAT]],3,FALSE),"")</f>
        <v/>
      </c>
      <c r="AC223" s="12" t="str">
        <f>IFERROR(10^(NitA[[#This Row],[LAT]]/10),"")</f>
        <v/>
      </c>
      <c r="AE223" s="1">
        <f>Resultats!C$22</f>
        <v>30</v>
      </c>
      <c r="AF223" s="1">
        <f>Resultats!E$22</f>
        <v>3</v>
      </c>
      <c r="AG223" s="1">
        <v>10</v>
      </c>
      <c r="AH223" s="1">
        <v>38</v>
      </c>
      <c r="AI223" s="1" t="str">
        <f>CONCATENATE(DiaB[[#This Row],[Dia]],DiaB[[#This Row],[Mes]],DiaB[[#This Row],[Hora]],DiaB[[#This Row],[Min]])</f>
        <v>3031038</v>
      </c>
      <c r="AJ223" s="1" t="str">
        <f>CONCATENATE(TEXT(DiaB[[#This Row],[Hora]],"00"),":",TEXT(DiaB[[#This Row],[Min]],"00"))</f>
        <v>10:38</v>
      </c>
      <c r="AK223" s="1" t="str">
        <f>IFERROR(VLOOKUP(DiaB[[#This Row],[CONCATENA]],Dades[[#All],[Columna1]:[LAT]],3,FALSE),"")</f>
        <v/>
      </c>
      <c r="AL223" s="1" t="str">
        <f>IFERROR(10^(DiaB[[#This Row],[LAT]]/10),"")</f>
        <v/>
      </c>
      <c r="AW223" s="4">
        <f>Resultats!C$22</f>
        <v>30</v>
      </c>
      <c r="AX223" s="12">
        <f>Resultats!E$22</f>
        <v>3</v>
      </c>
      <c r="AY223" s="3">
        <v>1</v>
      </c>
      <c r="AZ223" s="4">
        <v>38</v>
      </c>
      <c r="BA223" s="4" t="str">
        <f>CONCATENATE(NitB[[#This Row],[Dia]],NitB[[#This Row],[Mes]],NitB[[#This Row],[Hora]],NitB[[#This Row],[Min]])</f>
        <v>303138</v>
      </c>
      <c r="BB223" s="4" t="str">
        <f>CONCATENATE(TEXT(NitB[[#This Row],[Hora]],"00"),":",TEXT(NitB[[#This Row],[Min]],"00"))</f>
        <v>01:38</v>
      </c>
      <c r="BC223" s="12" t="str">
        <f>IFERROR(VLOOKUP(NitB[[#This Row],[CONCATENA]],Dades[[#All],[Columna1]:[LAT]],3,FALSE),"")</f>
        <v/>
      </c>
      <c r="BD223" s="12" t="str">
        <f>IFERROR(10^(NitB[[#This Row],[LAT]]/10),"")</f>
        <v/>
      </c>
      <c r="BF223" s="1">
        <f>Resultats!C$37</f>
        <v>30</v>
      </c>
      <c r="BG223" s="1">
        <f>Resultats!E$37</f>
        <v>3</v>
      </c>
      <c r="BH223" s="1">
        <v>10</v>
      </c>
      <c r="BI223" s="1">
        <v>38</v>
      </c>
      <c r="BJ223" s="1" t="str">
        <f>CONCATENATE(DiaC[[#This Row],[Dia]],DiaC[[#This Row],[Mes]],DiaC[[#This Row],[Hora]],DiaC[[#This Row],[Min]])</f>
        <v>3031038</v>
      </c>
      <c r="BK223" s="1" t="str">
        <f>CONCATENATE(TEXT(DiaC[[#This Row],[Hora]],"00"),":",TEXT(DiaC[[#This Row],[Min]],"00"))</f>
        <v>10:38</v>
      </c>
      <c r="BL223" s="1" t="str">
        <f>IFERROR(VLOOKUP(DiaC[[#This Row],[CONCATENA]],Dades[[#All],[Columna1]:[LAT]],3,FALSE),"")</f>
        <v/>
      </c>
      <c r="BM223" s="1" t="str">
        <f>IFERROR(10^(DiaC[[#This Row],[LAT]]/10),"")</f>
        <v/>
      </c>
      <c r="BX223" s="4">
        <f>Resultats!C$37</f>
        <v>30</v>
      </c>
      <c r="BY223" s="12">
        <f>Resultats!E$37</f>
        <v>3</v>
      </c>
      <c r="BZ223" s="3">
        <v>1</v>
      </c>
      <c r="CA223" s="4">
        <v>38</v>
      </c>
      <c r="CB223" s="4" t="str">
        <f>CONCATENATE(NitC[[#This Row],[Dia]],NitC[[#This Row],[Mes]],NitC[[#This Row],[Hora]],NitC[[#This Row],[Min]])</f>
        <v>303138</v>
      </c>
      <c r="CC223" s="4" t="str">
        <f>CONCATENATE(TEXT(NitC[[#This Row],[Hora]],"00"),":",TEXT(NitC[[#This Row],[Min]],"00"))</f>
        <v>01:38</v>
      </c>
      <c r="CD223" s="12" t="str">
        <f>IFERROR(VLOOKUP(NitC[[#This Row],[CONCATENA]],Dades[[#All],[Columna1]:[LAT]],3,FALSE),"")</f>
        <v/>
      </c>
      <c r="CE223" s="12" t="str">
        <f>IFERROR(10^(NitC[[#This Row],[LAT]]/10),"")</f>
        <v/>
      </c>
    </row>
    <row r="224" spans="4:83" x14ac:dyDescent="0.35">
      <c r="D224" s="1">
        <f>Resultats!C$7</f>
        <v>30</v>
      </c>
      <c r="E224" s="1">
        <f>Resultats!E$7</f>
        <v>3</v>
      </c>
      <c r="F224" s="1">
        <v>10</v>
      </c>
      <c r="G224" s="1">
        <v>39</v>
      </c>
      <c r="H224" s="1" t="str">
        <f>CONCATENATE(DiaA[[#This Row],[Dia]],DiaA[[#This Row],[Mes]],DiaA[[#This Row],[Hora]],DiaA[[#This Row],[Min]])</f>
        <v>3031039</v>
      </c>
      <c r="I224" s="1" t="str">
        <f>CONCATENATE(TEXT(DiaA[[#This Row],[Hora]],"00"),":",TEXT(DiaA[[#This Row],[Min]],"00"))</f>
        <v>10:39</v>
      </c>
      <c r="J224" s="1" t="str">
        <f>IFERROR(VLOOKUP(DiaA[[#This Row],[CONCATENA]],Dades[[#All],[Columna1]:[LAT]],3,FALSE),"")</f>
        <v/>
      </c>
      <c r="K224" s="1" t="str">
        <f>IFERROR(10^(DiaA[[#This Row],[LAT]]/10),"")</f>
        <v/>
      </c>
      <c r="V224" s="4">
        <f>Resultats!C$7</f>
        <v>30</v>
      </c>
      <c r="W224" s="12">
        <f>Resultats!E$7</f>
        <v>3</v>
      </c>
      <c r="X224" s="3">
        <v>1</v>
      </c>
      <c r="Y224" s="4">
        <v>39</v>
      </c>
      <c r="Z224" s="4" t="str">
        <f>CONCATENATE(NitA[[#This Row],[Dia]],NitA[[#This Row],[Mes]],NitA[[#This Row],[Hora]],NitA[[#This Row],[Min]])</f>
        <v>303139</v>
      </c>
      <c r="AA224" s="4" t="str">
        <f>CONCATENATE(TEXT(NitA[[#This Row],[Hora]],"00"),":",TEXT(NitA[[#This Row],[Min]],"00"))</f>
        <v>01:39</v>
      </c>
      <c r="AB224" s="12" t="str">
        <f>IFERROR(VLOOKUP(NitA[[#This Row],[CONCATENA]],Dades[[#All],[Columna1]:[LAT]],3,FALSE),"")</f>
        <v/>
      </c>
      <c r="AC224" s="12" t="str">
        <f>IFERROR(10^(NitA[[#This Row],[LAT]]/10),"")</f>
        <v/>
      </c>
      <c r="AE224" s="1">
        <f>Resultats!C$22</f>
        <v>30</v>
      </c>
      <c r="AF224" s="1">
        <f>Resultats!E$22</f>
        <v>3</v>
      </c>
      <c r="AG224" s="1">
        <v>10</v>
      </c>
      <c r="AH224" s="1">
        <v>39</v>
      </c>
      <c r="AI224" s="1" t="str">
        <f>CONCATENATE(DiaB[[#This Row],[Dia]],DiaB[[#This Row],[Mes]],DiaB[[#This Row],[Hora]],DiaB[[#This Row],[Min]])</f>
        <v>3031039</v>
      </c>
      <c r="AJ224" s="1" t="str">
        <f>CONCATENATE(TEXT(DiaB[[#This Row],[Hora]],"00"),":",TEXT(DiaB[[#This Row],[Min]],"00"))</f>
        <v>10:39</v>
      </c>
      <c r="AK224" s="1" t="str">
        <f>IFERROR(VLOOKUP(DiaB[[#This Row],[CONCATENA]],Dades[[#All],[Columna1]:[LAT]],3,FALSE),"")</f>
        <v/>
      </c>
      <c r="AL224" s="1" t="str">
        <f>IFERROR(10^(DiaB[[#This Row],[LAT]]/10),"")</f>
        <v/>
      </c>
      <c r="AW224" s="4">
        <f>Resultats!C$22</f>
        <v>30</v>
      </c>
      <c r="AX224" s="12">
        <f>Resultats!E$22</f>
        <v>3</v>
      </c>
      <c r="AY224" s="3">
        <v>1</v>
      </c>
      <c r="AZ224" s="4">
        <v>39</v>
      </c>
      <c r="BA224" s="4" t="str">
        <f>CONCATENATE(NitB[[#This Row],[Dia]],NitB[[#This Row],[Mes]],NitB[[#This Row],[Hora]],NitB[[#This Row],[Min]])</f>
        <v>303139</v>
      </c>
      <c r="BB224" s="4" t="str">
        <f>CONCATENATE(TEXT(NitB[[#This Row],[Hora]],"00"),":",TEXT(NitB[[#This Row],[Min]],"00"))</f>
        <v>01:39</v>
      </c>
      <c r="BC224" s="12" t="str">
        <f>IFERROR(VLOOKUP(NitB[[#This Row],[CONCATENA]],Dades[[#All],[Columna1]:[LAT]],3,FALSE),"")</f>
        <v/>
      </c>
      <c r="BD224" s="12" t="str">
        <f>IFERROR(10^(NitB[[#This Row],[LAT]]/10),"")</f>
        <v/>
      </c>
      <c r="BF224" s="1">
        <f>Resultats!C$37</f>
        <v>30</v>
      </c>
      <c r="BG224" s="1">
        <f>Resultats!E$37</f>
        <v>3</v>
      </c>
      <c r="BH224" s="1">
        <v>10</v>
      </c>
      <c r="BI224" s="1">
        <v>39</v>
      </c>
      <c r="BJ224" s="1" t="str">
        <f>CONCATENATE(DiaC[[#This Row],[Dia]],DiaC[[#This Row],[Mes]],DiaC[[#This Row],[Hora]],DiaC[[#This Row],[Min]])</f>
        <v>3031039</v>
      </c>
      <c r="BK224" s="1" t="str">
        <f>CONCATENATE(TEXT(DiaC[[#This Row],[Hora]],"00"),":",TEXT(DiaC[[#This Row],[Min]],"00"))</f>
        <v>10:39</v>
      </c>
      <c r="BL224" s="1" t="str">
        <f>IFERROR(VLOOKUP(DiaC[[#This Row],[CONCATENA]],Dades[[#All],[Columna1]:[LAT]],3,FALSE),"")</f>
        <v/>
      </c>
      <c r="BM224" s="1" t="str">
        <f>IFERROR(10^(DiaC[[#This Row],[LAT]]/10),"")</f>
        <v/>
      </c>
      <c r="BX224" s="4">
        <f>Resultats!C$37</f>
        <v>30</v>
      </c>
      <c r="BY224" s="12">
        <f>Resultats!E$37</f>
        <v>3</v>
      </c>
      <c r="BZ224" s="3">
        <v>1</v>
      </c>
      <c r="CA224" s="4">
        <v>39</v>
      </c>
      <c r="CB224" s="4" t="str">
        <f>CONCATENATE(NitC[[#This Row],[Dia]],NitC[[#This Row],[Mes]],NitC[[#This Row],[Hora]],NitC[[#This Row],[Min]])</f>
        <v>303139</v>
      </c>
      <c r="CC224" s="4" t="str">
        <f>CONCATENATE(TEXT(NitC[[#This Row],[Hora]],"00"),":",TEXT(NitC[[#This Row],[Min]],"00"))</f>
        <v>01:39</v>
      </c>
      <c r="CD224" s="12" t="str">
        <f>IFERROR(VLOOKUP(NitC[[#This Row],[CONCATENA]],Dades[[#All],[Columna1]:[LAT]],3,FALSE),"")</f>
        <v/>
      </c>
      <c r="CE224" s="12" t="str">
        <f>IFERROR(10^(NitC[[#This Row],[LAT]]/10),"")</f>
        <v/>
      </c>
    </row>
    <row r="225" spans="4:83" x14ac:dyDescent="0.35">
      <c r="D225" s="1">
        <f>Resultats!C$7</f>
        <v>30</v>
      </c>
      <c r="E225" s="1">
        <f>Resultats!E$7</f>
        <v>3</v>
      </c>
      <c r="F225" s="1">
        <v>10</v>
      </c>
      <c r="G225" s="1">
        <v>40</v>
      </c>
      <c r="H225" s="1" t="str">
        <f>CONCATENATE(DiaA[[#This Row],[Dia]],DiaA[[#This Row],[Mes]],DiaA[[#This Row],[Hora]],DiaA[[#This Row],[Min]])</f>
        <v>3031040</v>
      </c>
      <c r="I225" s="1" t="str">
        <f>CONCATENATE(TEXT(DiaA[[#This Row],[Hora]],"00"),":",TEXT(DiaA[[#This Row],[Min]],"00"))</f>
        <v>10:40</v>
      </c>
      <c r="J225" s="1" t="str">
        <f>IFERROR(VLOOKUP(DiaA[[#This Row],[CONCATENA]],Dades[[#All],[Columna1]:[LAT]],3,FALSE),"")</f>
        <v/>
      </c>
      <c r="K225" s="1" t="str">
        <f>IFERROR(10^(DiaA[[#This Row],[LAT]]/10),"")</f>
        <v/>
      </c>
      <c r="V225" s="4">
        <f>Resultats!C$7</f>
        <v>30</v>
      </c>
      <c r="W225" s="12">
        <f>Resultats!E$7</f>
        <v>3</v>
      </c>
      <c r="X225" s="3">
        <v>1</v>
      </c>
      <c r="Y225" s="4">
        <v>40</v>
      </c>
      <c r="Z225" s="4" t="str">
        <f>CONCATENATE(NitA[[#This Row],[Dia]],NitA[[#This Row],[Mes]],NitA[[#This Row],[Hora]],NitA[[#This Row],[Min]])</f>
        <v>303140</v>
      </c>
      <c r="AA225" s="4" t="str">
        <f>CONCATENATE(TEXT(NitA[[#This Row],[Hora]],"00"),":",TEXT(NitA[[#This Row],[Min]],"00"))</f>
        <v>01:40</v>
      </c>
      <c r="AB225" s="12" t="str">
        <f>IFERROR(VLOOKUP(NitA[[#This Row],[CONCATENA]],Dades[[#All],[Columna1]:[LAT]],3,FALSE),"")</f>
        <v/>
      </c>
      <c r="AC225" s="12" t="str">
        <f>IFERROR(10^(NitA[[#This Row],[LAT]]/10),"")</f>
        <v/>
      </c>
      <c r="AE225" s="1">
        <f>Resultats!C$22</f>
        <v>30</v>
      </c>
      <c r="AF225" s="1">
        <f>Resultats!E$22</f>
        <v>3</v>
      </c>
      <c r="AG225" s="1">
        <v>10</v>
      </c>
      <c r="AH225" s="1">
        <v>40</v>
      </c>
      <c r="AI225" s="1" t="str">
        <f>CONCATENATE(DiaB[[#This Row],[Dia]],DiaB[[#This Row],[Mes]],DiaB[[#This Row],[Hora]],DiaB[[#This Row],[Min]])</f>
        <v>3031040</v>
      </c>
      <c r="AJ225" s="1" t="str">
        <f>CONCATENATE(TEXT(DiaB[[#This Row],[Hora]],"00"),":",TEXT(DiaB[[#This Row],[Min]],"00"))</f>
        <v>10:40</v>
      </c>
      <c r="AK225" s="1" t="str">
        <f>IFERROR(VLOOKUP(DiaB[[#This Row],[CONCATENA]],Dades[[#All],[Columna1]:[LAT]],3,FALSE),"")</f>
        <v/>
      </c>
      <c r="AL225" s="1" t="str">
        <f>IFERROR(10^(DiaB[[#This Row],[LAT]]/10),"")</f>
        <v/>
      </c>
      <c r="AW225" s="4">
        <f>Resultats!C$22</f>
        <v>30</v>
      </c>
      <c r="AX225" s="12">
        <f>Resultats!E$22</f>
        <v>3</v>
      </c>
      <c r="AY225" s="3">
        <v>1</v>
      </c>
      <c r="AZ225" s="4">
        <v>40</v>
      </c>
      <c r="BA225" s="4" t="str">
        <f>CONCATENATE(NitB[[#This Row],[Dia]],NitB[[#This Row],[Mes]],NitB[[#This Row],[Hora]],NitB[[#This Row],[Min]])</f>
        <v>303140</v>
      </c>
      <c r="BB225" s="4" t="str">
        <f>CONCATENATE(TEXT(NitB[[#This Row],[Hora]],"00"),":",TEXT(NitB[[#This Row],[Min]],"00"))</f>
        <v>01:40</v>
      </c>
      <c r="BC225" s="12" t="str">
        <f>IFERROR(VLOOKUP(NitB[[#This Row],[CONCATENA]],Dades[[#All],[Columna1]:[LAT]],3,FALSE),"")</f>
        <v/>
      </c>
      <c r="BD225" s="12" t="str">
        <f>IFERROR(10^(NitB[[#This Row],[LAT]]/10),"")</f>
        <v/>
      </c>
      <c r="BF225" s="1">
        <f>Resultats!C$37</f>
        <v>30</v>
      </c>
      <c r="BG225" s="1">
        <f>Resultats!E$37</f>
        <v>3</v>
      </c>
      <c r="BH225" s="1">
        <v>10</v>
      </c>
      <c r="BI225" s="1">
        <v>40</v>
      </c>
      <c r="BJ225" s="1" t="str">
        <f>CONCATENATE(DiaC[[#This Row],[Dia]],DiaC[[#This Row],[Mes]],DiaC[[#This Row],[Hora]],DiaC[[#This Row],[Min]])</f>
        <v>3031040</v>
      </c>
      <c r="BK225" s="1" t="str">
        <f>CONCATENATE(TEXT(DiaC[[#This Row],[Hora]],"00"),":",TEXT(DiaC[[#This Row],[Min]],"00"))</f>
        <v>10:40</v>
      </c>
      <c r="BL225" s="1" t="str">
        <f>IFERROR(VLOOKUP(DiaC[[#This Row],[CONCATENA]],Dades[[#All],[Columna1]:[LAT]],3,FALSE),"")</f>
        <v/>
      </c>
      <c r="BM225" s="1" t="str">
        <f>IFERROR(10^(DiaC[[#This Row],[LAT]]/10),"")</f>
        <v/>
      </c>
      <c r="BX225" s="4">
        <f>Resultats!C$37</f>
        <v>30</v>
      </c>
      <c r="BY225" s="12">
        <f>Resultats!E$37</f>
        <v>3</v>
      </c>
      <c r="BZ225" s="3">
        <v>1</v>
      </c>
      <c r="CA225" s="4">
        <v>40</v>
      </c>
      <c r="CB225" s="4" t="str">
        <f>CONCATENATE(NitC[[#This Row],[Dia]],NitC[[#This Row],[Mes]],NitC[[#This Row],[Hora]],NitC[[#This Row],[Min]])</f>
        <v>303140</v>
      </c>
      <c r="CC225" s="4" t="str">
        <f>CONCATENATE(TEXT(NitC[[#This Row],[Hora]],"00"),":",TEXT(NitC[[#This Row],[Min]],"00"))</f>
        <v>01:40</v>
      </c>
      <c r="CD225" s="12" t="str">
        <f>IFERROR(VLOOKUP(NitC[[#This Row],[CONCATENA]],Dades[[#All],[Columna1]:[LAT]],3,FALSE),"")</f>
        <v/>
      </c>
      <c r="CE225" s="12" t="str">
        <f>IFERROR(10^(NitC[[#This Row],[LAT]]/10),"")</f>
        <v/>
      </c>
    </row>
    <row r="226" spans="4:83" x14ac:dyDescent="0.35">
      <c r="D226" s="1">
        <f>Resultats!C$7</f>
        <v>30</v>
      </c>
      <c r="E226" s="1">
        <f>Resultats!E$7</f>
        <v>3</v>
      </c>
      <c r="F226" s="1">
        <v>10</v>
      </c>
      <c r="G226" s="1">
        <v>41</v>
      </c>
      <c r="H226" s="1" t="str">
        <f>CONCATENATE(DiaA[[#This Row],[Dia]],DiaA[[#This Row],[Mes]],DiaA[[#This Row],[Hora]],DiaA[[#This Row],[Min]])</f>
        <v>3031041</v>
      </c>
      <c r="I226" s="1" t="str">
        <f>CONCATENATE(TEXT(DiaA[[#This Row],[Hora]],"00"),":",TEXT(DiaA[[#This Row],[Min]],"00"))</f>
        <v>10:41</v>
      </c>
      <c r="J226" s="1" t="str">
        <f>IFERROR(VLOOKUP(DiaA[[#This Row],[CONCATENA]],Dades[[#All],[Columna1]:[LAT]],3,FALSE),"")</f>
        <v/>
      </c>
      <c r="K226" s="1" t="str">
        <f>IFERROR(10^(DiaA[[#This Row],[LAT]]/10),"")</f>
        <v/>
      </c>
      <c r="V226" s="4">
        <f>Resultats!C$7</f>
        <v>30</v>
      </c>
      <c r="W226" s="12">
        <f>Resultats!E$7</f>
        <v>3</v>
      </c>
      <c r="X226" s="3">
        <v>1</v>
      </c>
      <c r="Y226" s="4">
        <v>41</v>
      </c>
      <c r="Z226" s="4" t="str">
        <f>CONCATENATE(NitA[[#This Row],[Dia]],NitA[[#This Row],[Mes]],NitA[[#This Row],[Hora]],NitA[[#This Row],[Min]])</f>
        <v>303141</v>
      </c>
      <c r="AA226" s="4" t="str">
        <f>CONCATENATE(TEXT(NitA[[#This Row],[Hora]],"00"),":",TEXT(NitA[[#This Row],[Min]],"00"))</f>
        <v>01:41</v>
      </c>
      <c r="AB226" s="12" t="str">
        <f>IFERROR(VLOOKUP(NitA[[#This Row],[CONCATENA]],Dades[[#All],[Columna1]:[LAT]],3,FALSE),"")</f>
        <v/>
      </c>
      <c r="AC226" s="12" t="str">
        <f>IFERROR(10^(NitA[[#This Row],[LAT]]/10),"")</f>
        <v/>
      </c>
      <c r="AE226" s="1">
        <f>Resultats!C$22</f>
        <v>30</v>
      </c>
      <c r="AF226" s="1">
        <f>Resultats!E$22</f>
        <v>3</v>
      </c>
      <c r="AG226" s="1">
        <v>10</v>
      </c>
      <c r="AH226" s="1">
        <v>41</v>
      </c>
      <c r="AI226" s="1" t="str">
        <f>CONCATENATE(DiaB[[#This Row],[Dia]],DiaB[[#This Row],[Mes]],DiaB[[#This Row],[Hora]],DiaB[[#This Row],[Min]])</f>
        <v>3031041</v>
      </c>
      <c r="AJ226" s="1" t="str">
        <f>CONCATENATE(TEXT(DiaB[[#This Row],[Hora]],"00"),":",TEXT(DiaB[[#This Row],[Min]],"00"))</f>
        <v>10:41</v>
      </c>
      <c r="AK226" s="1" t="str">
        <f>IFERROR(VLOOKUP(DiaB[[#This Row],[CONCATENA]],Dades[[#All],[Columna1]:[LAT]],3,FALSE),"")</f>
        <v/>
      </c>
      <c r="AL226" s="1" t="str">
        <f>IFERROR(10^(DiaB[[#This Row],[LAT]]/10),"")</f>
        <v/>
      </c>
      <c r="AW226" s="4">
        <f>Resultats!C$22</f>
        <v>30</v>
      </c>
      <c r="AX226" s="12">
        <f>Resultats!E$22</f>
        <v>3</v>
      </c>
      <c r="AY226" s="3">
        <v>1</v>
      </c>
      <c r="AZ226" s="4">
        <v>41</v>
      </c>
      <c r="BA226" s="4" t="str">
        <f>CONCATENATE(NitB[[#This Row],[Dia]],NitB[[#This Row],[Mes]],NitB[[#This Row],[Hora]],NitB[[#This Row],[Min]])</f>
        <v>303141</v>
      </c>
      <c r="BB226" s="4" t="str">
        <f>CONCATENATE(TEXT(NitB[[#This Row],[Hora]],"00"),":",TEXT(NitB[[#This Row],[Min]],"00"))</f>
        <v>01:41</v>
      </c>
      <c r="BC226" s="12" t="str">
        <f>IFERROR(VLOOKUP(NitB[[#This Row],[CONCATENA]],Dades[[#All],[Columna1]:[LAT]],3,FALSE),"")</f>
        <v/>
      </c>
      <c r="BD226" s="12" t="str">
        <f>IFERROR(10^(NitB[[#This Row],[LAT]]/10),"")</f>
        <v/>
      </c>
      <c r="BF226" s="1">
        <f>Resultats!C$37</f>
        <v>30</v>
      </c>
      <c r="BG226" s="1">
        <f>Resultats!E$37</f>
        <v>3</v>
      </c>
      <c r="BH226" s="1">
        <v>10</v>
      </c>
      <c r="BI226" s="1">
        <v>41</v>
      </c>
      <c r="BJ226" s="1" t="str">
        <f>CONCATENATE(DiaC[[#This Row],[Dia]],DiaC[[#This Row],[Mes]],DiaC[[#This Row],[Hora]],DiaC[[#This Row],[Min]])</f>
        <v>3031041</v>
      </c>
      <c r="BK226" s="1" t="str">
        <f>CONCATENATE(TEXT(DiaC[[#This Row],[Hora]],"00"),":",TEXT(DiaC[[#This Row],[Min]],"00"))</f>
        <v>10:41</v>
      </c>
      <c r="BL226" s="1" t="str">
        <f>IFERROR(VLOOKUP(DiaC[[#This Row],[CONCATENA]],Dades[[#All],[Columna1]:[LAT]],3,FALSE),"")</f>
        <v/>
      </c>
      <c r="BM226" s="1" t="str">
        <f>IFERROR(10^(DiaC[[#This Row],[LAT]]/10),"")</f>
        <v/>
      </c>
      <c r="BX226" s="4">
        <f>Resultats!C$37</f>
        <v>30</v>
      </c>
      <c r="BY226" s="12">
        <f>Resultats!E$37</f>
        <v>3</v>
      </c>
      <c r="BZ226" s="3">
        <v>1</v>
      </c>
      <c r="CA226" s="4">
        <v>41</v>
      </c>
      <c r="CB226" s="4" t="str">
        <f>CONCATENATE(NitC[[#This Row],[Dia]],NitC[[#This Row],[Mes]],NitC[[#This Row],[Hora]],NitC[[#This Row],[Min]])</f>
        <v>303141</v>
      </c>
      <c r="CC226" s="4" t="str">
        <f>CONCATENATE(TEXT(NitC[[#This Row],[Hora]],"00"),":",TEXT(NitC[[#This Row],[Min]],"00"))</f>
        <v>01:41</v>
      </c>
      <c r="CD226" s="12" t="str">
        <f>IFERROR(VLOOKUP(NitC[[#This Row],[CONCATENA]],Dades[[#All],[Columna1]:[LAT]],3,FALSE),"")</f>
        <v/>
      </c>
      <c r="CE226" s="12" t="str">
        <f>IFERROR(10^(NitC[[#This Row],[LAT]]/10),"")</f>
        <v/>
      </c>
    </row>
    <row r="227" spans="4:83" x14ac:dyDescent="0.35">
      <c r="D227" s="1">
        <f>Resultats!C$7</f>
        <v>30</v>
      </c>
      <c r="E227" s="1">
        <f>Resultats!E$7</f>
        <v>3</v>
      </c>
      <c r="F227" s="1">
        <v>10</v>
      </c>
      <c r="G227" s="1">
        <v>42</v>
      </c>
      <c r="H227" s="1" t="str">
        <f>CONCATENATE(DiaA[[#This Row],[Dia]],DiaA[[#This Row],[Mes]],DiaA[[#This Row],[Hora]],DiaA[[#This Row],[Min]])</f>
        <v>3031042</v>
      </c>
      <c r="I227" s="1" t="str">
        <f>CONCATENATE(TEXT(DiaA[[#This Row],[Hora]],"00"),":",TEXT(DiaA[[#This Row],[Min]],"00"))</f>
        <v>10:42</v>
      </c>
      <c r="J227" s="1" t="str">
        <f>IFERROR(VLOOKUP(DiaA[[#This Row],[CONCATENA]],Dades[[#All],[Columna1]:[LAT]],3,FALSE),"")</f>
        <v/>
      </c>
      <c r="K227" s="1" t="str">
        <f>IFERROR(10^(DiaA[[#This Row],[LAT]]/10),"")</f>
        <v/>
      </c>
      <c r="V227" s="4">
        <f>Resultats!C$7</f>
        <v>30</v>
      </c>
      <c r="W227" s="12">
        <f>Resultats!E$7</f>
        <v>3</v>
      </c>
      <c r="X227" s="3">
        <v>1</v>
      </c>
      <c r="Y227" s="4">
        <v>42</v>
      </c>
      <c r="Z227" s="4" t="str">
        <f>CONCATENATE(NitA[[#This Row],[Dia]],NitA[[#This Row],[Mes]],NitA[[#This Row],[Hora]],NitA[[#This Row],[Min]])</f>
        <v>303142</v>
      </c>
      <c r="AA227" s="4" t="str">
        <f>CONCATENATE(TEXT(NitA[[#This Row],[Hora]],"00"),":",TEXT(NitA[[#This Row],[Min]],"00"))</f>
        <v>01:42</v>
      </c>
      <c r="AB227" s="12" t="str">
        <f>IFERROR(VLOOKUP(NitA[[#This Row],[CONCATENA]],Dades[[#All],[Columna1]:[LAT]],3,FALSE),"")</f>
        <v/>
      </c>
      <c r="AC227" s="12" t="str">
        <f>IFERROR(10^(NitA[[#This Row],[LAT]]/10),"")</f>
        <v/>
      </c>
      <c r="AE227" s="1">
        <f>Resultats!C$22</f>
        <v>30</v>
      </c>
      <c r="AF227" s="1">
        <f>Resultats!E$22</f>
        <v>3</v>
      </c>
      <c r="AG227" s="1">
        <v>10</v>
      </c>
      <c r="AH227" s="1">
        <v>42</v>
      </c>
      <c r="AI227" s="1" t="str">
        <f>CONCATENATE(DiaB[[#This Row],[Dia]],DiaB[[#This Row],[Mes]],DiaB[[#This Row],[Hora]],DiaB[[#This Row],[Min]])</f>
        <v>3031042</v>
      </c>
      <c r="AJ227" s="1" t="str">
        <f>CONCATENATE(TEXT(DiaB[[#This Row],[Hora]],"00"),":",TEXT(DiaB[[#This Row],[Min]],"00"))</f>
        <v>10:42</v>
      </c>
      <c r="AK227" s="1" t="str">
        <f>IFERROR(VLOOKUP(DiaB[[#This Row],[CONCATENA]],Dades[[#All],[Columna1]:[LAT]],3,FALSE),"")</f>
        <v/>
      </c>
      <c r="AL227" s="1" t="str">
        <f>IFERROR(10^(DiaB[[#This Row],[LAT]]/10),"")</f>
        <v/>
      </c>
      <c r="AW227" s="4">
        <f>Resultats!C$22</f>
        <v>30</v>
      </c>
      <c r="AX227" s="12">
        <f>Resultats!E$22</f>
        <v>3</v>
      </c>
      <c r="AY227" s="3">
        <v>1</v>
      </c>
      <c r="AZ227" s="4">
        <v>42</v>
      </c>
      <c r="BA227" s="4" t="str">
        <f>CONCATENATE(NitB[[#This Row],[Dia]],NitB[[#This Row],[Mes]],NitB[[#This Row],[Hora]],NitB[[#This Row],[Min]])</f>
        <v>303142</v>
      </c>
      <c r="BB227" s="4" t="str">
        <f>CONCATENATE(TEXT(NitB[[#This Row],[Hora]],"00"),":",TEXT(NitB[[#This Row],[Min]],"00"))</f>
        <v>01:42</v>
      </c>
      <c r="BC227" s="12" t="str">
        <f>IFERROR(VLOOKUP(NitB[[#This Row],[CONCATENA]],Dades[[#All],[Columna1]:[LAT]],3,FALSE),"")</f>
        <v/>
      </c>
      <c r="BD227" s="12" t="str">
        <f>IFERROR(10^(NitB[[#This Row],[LAT]]/10),"")</f>
        <v/>
      </c>
      <c r="BF227" s="1">
        <f>Resultats!C$37</f>
        <v>30</v>
      </c>
      <c r="BG227" s="1">
        <f>Resultats!E$37</f>
        <v>3</v>
      </c>
      <c r="BH227" s="1">
        <v>10</v>
      </c>
      <c r="BI227" s="1">
        <v>42</v>
      </c>
      <c r="BJ227" s="1" t="str">
        <f>CONCATENATE(DiaC[[#This Row],[Dia]],DiaC[[#This Row],[Mes]],DiaC[[#This Row],[Hora]],DiaC[[#This Row],[Min]])</f>
        <v>3031042</v>
      </c>
      <c r="BK227" s="1" t="str">
        <f>CONCATENATE(TEXT(DiaC[[#This Row],[Hora]],"00"),":",TEXT(DiaC[[#This Row],[Min]],"00"))</f>
        <v>10:42</v>
      </c>
      <c r="BL227" s="1" t="str">
        <f>IFERROR(VLOOKUP(DiaC[[#This Row],[CONCATENA]],Dades[[#All],[Columna1]:[LAT]],3,FALSE),"")</f>
        <v/>
      </c>
      <c r="BM227" s="1" t="str">
        <f>IFERROR(10^(DiaC[[#This Row],[LAT]]/10),"")</f>
        <v/>
      </c>
      <c r="BX227" s="4">
        <f>Resultats!C$37</f>
        <v>30</v>
      </c>
      <c r="BY227" s="12">
        <f>Resultats!E$37</f>
        <v>3</v>
      </c>
      <c r="BZ227" s="3">
        <v>1</v>
      </c>
      <c r="CA227" s="4">
        <v>42</v>
      </c>
      <c r="CB227" s="4" t="str">
        <f>CONCATENATE(NitC[[#This Row],[Dia]],NitC[[#This Row],[Mes]],NitC[[#This Row],[Hora]],NitC[[#This Row],[Min]])</f>
        <v>303142</v>
      </c>
      <c r="CC227" s="4" t="str">
        <f>CONCATENATE(TEXT(NitC[[#This Row],[Hora]],"00"),":",TEXT(NitC[[#This Row],[Min]],"00"))</f>
        <v>01:42</v>
      </c>
      <c r="CD227" s="12" t="str">
        <f>IFERROR(VLOOKUP(NitC[[#This Row],[CONCATENA]],Dades[[#All],[Columna1]:[LAT]],3,FALSE),"")</f>
        <v/>
      </c>
      <c r="CE227" s="12" t="str">
        <f>IFERROR(10^(NitC[[#This Row],[LAT]]/10),"")</f>
        <v/>
      </c>
    </row>
    <row r="228" spans="4:83" x14ac:dyDescent="0.35">
      <c r="D228" s="1">
        <f>Resultats!C$7</f>
        <v>30</v>
      </c>
      <c r="E228" s="1">
        <f>Resultats!E$7</f>
        <v>3</v>
      </c>
      <c r="F228" s="1">
        <v>10</v>
      </c>
      <c r="G228" s="1">
        <v>43</v>
      </c>
      <c r="H228" s="1" t="str">
        <f>CONCATENATE(DiaA[[#This Row],[Dia]],DiaA[[#This Row],[Mes]],DiaA[[#This Row],[Hora]],DiaA[[#This Row],[Min]])</f>
        <v>3031043</v>
      </c>
      <c r="I228" s="1" t="str">
        <f>CONCATENATE(TEXT(DiaA[[#This Row],[Hora]],"00"),":",TEXT(DiaA[[#This Row],[Min]],"00"))</f>
        <v>10:43</v>
      </c>
      <c r="J228" s="1" t="str">
        <f>IFERROR(VLOOKUP(DiaA[[#This Row],[CONCATENA]],Dades[[#All],[Columna1]:[LAT]],3,FALSE),"")</f>
        <v/>
      </c>
      <c r="K228" s="1" t="str">
        <f>IFERROR(10^(DiaA[[#This Row],[LAT]]/10),"")</f>
        <v/>
      </c>
      <c r="V228" s="4">
        <f>Resultats!C$7</f>
        <v>30</v>
      </c>
      <c r="W228" s="12">
        <f>Resultats!E$7</f>
        <v>3</v>
      </c>
      <c r="X228" s="3">
        <v>1</v>
      </c>
      <c r="Y228" s="4">
        <v>43</v>
      </c>
      <c r="Z228" s="4" t="str">
        <f>CONCATENATE(NitA[[#This Row],[Dia]],NitA[[#This Row],[Mes]],NitA[[#This Row],[Hora]],NitA[[#This Row],[Min]])</f>
        <v>303143</v>
      </c>
      <c r="AA228" s="4" t="str">
        <f>CONCATENATE(TEXT(NitA[[#This Row],[Hora]],"00"),":",TEXT(NitA[[#This Row],[Min]],"00"))</f>
        <v>01:43</v>
      </c>
      <c r="AB228" s="12" t="str">
        <f>IFERROR(VLOOKUP(NitA[[#This Row],[CONCATENA]],Dades[[#All],[Columna1]:[LAT]],3,FALSE),"")</f>
        <v/>
      </c>
      <c r="AC228" s="12" t="str">
        <f>IFERROR(10^(NitA[[#This Row],[LAT]]/10),"")</f>
        <v/>
      </c>
      <c r="AE228" s="1">
        <f>Resultats!C$22</f>
        <v>30</v>
      </c>
      <c r="AF228" s="1">
        <f>Resultats!E$22</f>
        <v>3</v>
      </c>
      <c r="AG228" s="1">
        <v>10</v>
      </c>
      <c r="AH228" s="1">
        <v>43</v>
      </c>
      <c r="AI228" s="1" t="str">
        <f>CONCATENATE(DiaB[[#This Row],[Dia]],DiaB[[#This Row],[Mes]],DiaB[[#This Row],[Hora]],DiaB[[#This Row],[Min]])</f>
        <v>3031043</v>
      </c>
      <c r="AJ228" s="1" t="str">
        <f>CONCATENATE(TEXT(DiaB[[#This Row],[Hora]],"00"),":",TEXT(DiaB[[#This Row],[Min]],"00"))</f>
        <v>10:43</v>
      </c>
      <c r="AK228" s="1" t="str">
        <f>IFERROR(VLOOKUP(DiaB[[#This Row],[CONCATENA]],Dades[[#All],[Columna1]:[LAT]],3,FALSE),"")</f>
        <v/>
      </c>
      <c r="AL228" s="1" t="str">
        <f>IFERROR(10^(DiaB[[#This Row],[LAT]]/10),"")</f>
        <v/>
      </c>
      <c r="AW228" s="4">
        <f>Resultats!C$22</f>
        <v>30</v>
      </c>
      <c r="AX228" s="12">
        <f>Resultats!E$22</f>
        <v>3</v>
      </c>
      <c r="AY228" s="3">
        <v>1</v>
      </c>
      <c r="AZ228" s="4">
        <v>43</v>
      </c>
      <c r="BA228" s="4" t="str">
        <f>CONCATENATE(NitB[[#This Row],[Dia]],NitB[[#This Row],[Mes]],NitB[[#This Row],[Hora]],NitB[[#This Row],[Min]])</f>
        <v>303143</v>
      </c>
      <c r="BB228" s="4" t="str">
        <f>CONCATENATE(TEXT(NitB[[#This Row],[Hora]],"00"),":",TEXT(NitB[[#This Row],[Min]],"00"))</f>
        <v>01:43</v>
      </c>
      <c r="BC228" s="12" t="str">
        <f>IFERROR(VLOOKUP(NitB[[#This Row],[CONCATENA]],Dades[[#All],[Columna1]:[LAT]],3,FALSE),"")</f>
        <v/>
      </c>
      <c r="BD228" s="12" t="str">
        <f>IFERROR(10^(NitB[[#This Row],[LAT]]/10),"")</f>
        <v/>
      </c>
      <c r="BF228" s="1">
        <f>Resultats!C$37</f>
        <v>30</v>
      </c>
      <c r="BG228" s="1">
        <f>Resultats!E$37</f>
        <v>3</v>
      </c>
      <c r="BH228" s="1">
        <v>10</v>
      </c>
      <c r="BI228" s="1">
        <v>43</v>
      </c>
      <c r="BJ228" s="1" t="str">
        <f>CONCATENATE(DiaC[[#This Row],[Dia]],DiaC[[#This Row],[Mes]],DiaC[[#This Row],[Hora]],DiaC[[#This Row],[Min]])</f>
        <v>3031043</v>
      </c>
      <c r="BK228" s="1" t="str">
        <f>CONCATENATE(TEXT(DiaC[[#This Row],[Hora]],"00"),":",TEXT(DiaC[[#This Row],[Min]],"00"))</f>
        <v>10:43</v>
      </c>
      <c r="BL228" s="1" t="str">
        <f>IFERROR(VLOOKUP(DiaC[[#This Row],[CONCATENA]],Dades[[#All],[Columna1]:[LAT]],3,FALSE),"")</f>
        <v/>
      </c>
      <c r="BM228" s="1" t="str">
        <f>IFERROR(10^(DiaC[[#This Row],[LAT]]/10),"")</f>
        <v/>
      </c>
      <c r="BX228" s="4">
        <f>Resultats!C$37</f>
        <v>30</v>
      </c>
      <c r="BY228" s="12">
        <f>Resultats!E$37</f>
        <v>3</v>
      </c>
      <c r="BZ228" s="3">
        <v>1</v>
      </c>
      <c r="CA228" s="4">
        <v>43</v>
      </c>
      <c r="CB228" s="4" t="str">
        <f>CONCATENATE(NitC[[#This Row],[Dia]],NitC[[#This Row],[Mes]],NitC[[#This Row],[Hora]],NitC[[#This Row],[Min]])</f>
        <v>303143</v>
      </c>
      <c r="CC228" s="4" t="str">
        <f>CONCATENATE(TEXT(NitC[[#This Row],[Hora]],"00"),":",TEXT(NitC[[#This Row],[Min]],"00"))</f>
        <v>01:43</v>
      </c>
      <c r="CD228" s="12" t="str">
        <f>IFERROR(VLOOKUP(NitC[[#This Row],[CONCATENA]],Dades[[#All],[Columna1]:[LAT]],3,FALSE),"")</f>
        <v/>
      </c>
      <c r="CE228" s="12" t="str">
        <f>IFERROR(10^(NitC[[#This Row],[LAT]]/10),"")</f>
        <v/>
      </c>
    </row>
    <row r="229" spans="4:83" x14ac:dyDescent="0.35">
      <c r="D229" s="1">
        <f>Resultats!C$7</f>
        <v>30</v>
      </c>
      <c r="E229" s="1">
        <f>Resultats!E$7</f>
        <v>3</v>
      </c>
      <c r="F229" s="1">
        <v>10</v>
      </c>
      <c r="G229" s="1">
        <v>44</v>
      </c>
      <c r="H229" s="1" t="str">
        <f>CONCATENATE(DiaA[[#This Row],[Dia]],DiaA[[#This Row],[Mes]],DiaA[[#This Row],[Hora]],DiaA[[#This Row],[Min]])</f>
        <v>3031044</v>
      </c>
      <c r="I229" s="1" t="str">
        <f>CONCATENATE(TEXT(DiaA[[#This Row],[Hora]],"00"),":",TEXT(DiaA[[#This Row],[Min]],"00"))</f>
        <v>10:44</v>
      </c>
      <c r="J229" s="1" t="str">
        <f>IFERROR(VLOOKUP(DiaA[[#This Row],[CONCATENA]],Dades[[#All],[Columna1]:[LAT]],3,FALSE),"")</f>
        <v/>
      </c>
      <c r="K229" s="1" t="str">
        <f>IFERROR(10^(DiaA[[#This Row],[LAT]]/10),"")</f>
        <v/>
      </c>
      <c r="V229" s="4">
        <f>Resultats!C$7</f>
        <v>30</v>
      </c>
      <c r="W229" s="12">
        <f>Resultats!E$7</f>
        <v>3</v>
      </c>
      <c r="X229" s="3">
        <v>1</v>
      </c>
      <c r="Y229" s="4">
        <v>44</v>
      </c>
      <c r="Z229" s="4" t="str">
        <f>CONCATENATE(NitA[[#This Row],[Dia]],NitA[[#This Row],[Mes]],NitA[[#This Row],[Hora]],NitA[[#This Row],[Min]])</f>
        <v>303144</v>
      </c>
      <c r="AA229" s="4" t="str">
        <f>CONCATENATE(TEXT(NitA[[#This Row],[Hora]],"00"),":",TEXT(NitA[[#This Row],[Min]],"00"))</f>
        <v>01:44</v>
      </c>
      <c r="AB229" s="12" t="str">
        <f>IFERROR(VLOOKUP(NitA[[#This Row],[CONCATENA]],Dades[[#All],[Columna1]:[LAT]],3,FALSE),"")</f>
        <v/>
      </c>
      <c r="AC229" s="12" t="str">
        <f>IFERROR(10^(NitA[[#This Row],[LAT]]/10),"")</f>
        <v/>
      </c>
      <c r="AE229" s="1">
        <f>Resultats!C$22</f>
        <v>30</v>
      </c>
      <c r="AF229" s="1">
        <f>Resultats!E$22</f>
        <v>3</v>
      </c>
      <c r="AG229" s="1">
        <v>10</v>
      </c>
      <c r="AH229" s="1">
        <v>44</v>
      </c>
      <c r="AI229" s="1" t="str">
        <f>CONCATENATE(DiaB[[#This Row],[Dia]],DiaB[[#This Row],[Mes]],DiaB[[#This Row],[Hora]],DiaB[[#This Row],[Min]])</f>
        <v>3031044</v>
      </c>
      <c r="AJ229" s="1" t="str">
        <f>CONCATENATE(TEXT(DiaB[[#This Row],[Hora]],"00"),":",TEXT(DiaB[[#This Row],[Min]],"00"))</f>
        <v>10:44</v>
      </c>
      <c r="AK229" s="1" t="str">
        <f>IFERROR(VLOOKUP(DiaB[[#This Row],[CONCATENA]],Dades[[#All],[Columna1]:[LAT]],3,FALSE),"")</f>
        <v/>
      </c>
      <c r="AL229" s="1" t="str">
        <f>IFERROR(10^(DiaB[[#This Row],[LAT]]/10),"")</f>
        <v/>
      </c>
      <c r="AW229" s="4">
        <f>Resultats!C$22</f>
        <v>30</v>
      </c>
      <c r="AX229" s="12">
        <f>Resultats!E$22</f>
        <v>3</v>
      </c>
      <c r="AY229" s="3">
        <v>1</v>
      </c>
      <c r="AZ229" s="4">
        <v>44</v>
      </c>
      <c r="BA229" s="4" t="str">
        <f>CONCATENATE(NitB[[#This Row],[Dia]],NitB[[#This Row],[Mes]],NitB[[#This Row],[Hora]],NitB[[#This Row],[Min]])</f>
        <v>303144</v>
      </c>
      <c r="BB229" s="4" t="str">
        <f>CONCATENATE(TEXT(NitB[[#This Row],[Hora]],"00"),":",TEXT(NitB[[#This Row],[Min]],"00"))</f>
        <v>01:44</v>
      </c>
      <c r="BC229" s="12" t="str">
        <f>IFERROR(VLOOKUP(NitB[[#This Row],[CONCATENA]],Dades[[#All],[Columna1]:[LAT]],3,FALSE),"")</f>
        <v/>
      </c>
      <c r="BD229" s="12" t="str">
        <f>IFERROR(10^(NitB[[#This Row],[LAT]]/10),"")</f>
        <v/>
      </c>
      <c r="BF229" s="1">
        <f>Resultats!C$37</f>
        <v>30</v>
      </c>
      <c r="BG229" s="1">
        <f>Resultats!E$37</f>
        <v>3</v>
      </c>
      <c r="BH229" s="1">
        <v>10</v>
      </c>
      <c r="BI229" s="1">
        <v>44</v>
      </c>
      <c r="BJ229" s="1" t="str">
        <f>CONCATENATE(DiaC[[#This Row],[Dia]],DiaC[[#This Row],[Mes]],DiaC[[#This Row],[Hora]],DiaC[[#This Row],[Min]])</f>
        <v>3031044</v>
      </c>
      <c r="BK229" s="1" t="str">
        <f>CONCATENATE(TEXT(DiaC[[#This Row],[Hora]],"00"),":",TEXT(DiaC[[#This Row],[Min]],"00"))</f>
        <v>10:44</v>
      </c>
      <c r="BL229" s="1" t="str">
        <f>IFERROR(VLOOKUP(DiaC[[#This Row],[CONCATENA]],Dades[[#All],[Columna1]:[LAT]],3,FALSE),"")</f>
        <v/>
      </c>
      <c r="BM229" s="1" t="str">
        <f>IFERROR(10^(DiaC[[#This Row],[LAT]]/10),"")</f>
        <v/>
      </c>
      <c r="BX229" s="4">
        <f>Resultats!C$37</f>
        <v>30</v>
      </c>
      <c r="BY229" s="12">
        <f>Resultats!E$37</f>
        <v>3</v>
      </c>
      <c r="BZ229" s="3">
        <v>1</v>
      </c>
      <c r="CA229" s="4">
        <v>44</v>
      </c>
      <c r="CB229" s="4" t="str">
        <f>CONCATENATE(NitC[[#This Row],[Dia]],NitC[[#This Row],[Mes]],NitC[[#This Row],[Hora]],NitC[[#This Row],[Min]])</f>
        <v>303144</v>
      </c>
      <c r="CC229" s="4" t="str">
        <f>CONCATENATE(TEXT(NitC[[#This Row],[Hora]],"00"),":",TEXT(NitC[[#This Row],[Min]],"00"))</f>
        <v>01:44</v>
      </c>
      <c r="CD229" s="12" t="str">
        <f>IFERROR(VLOOKUP(NitC[[#This Row],[CONCATENA]],Dades[[#All],[Columna1]:[LAT]],3,FALSE),"")</f>
        <v/>
      </c>
      <c r="CE229" s="12" t="str">
        <f>IFERROR(10^(NitC[[#This Row],[LAT]]/10),"")</f>
        <v/>
      </c>
    </row>
    <row r="230" spans="4:83" x14ac:dyDescent="0.35">
      <c r="D230" s="1">
        <f>Resultats!C$7</f>
        <v>30</v>
      </c>
      <c r="E230" s="1">
        <f>Resultats!E$7</f>
        <v>3</v>
      </c>
      <c r="F230" s="1">
        <v>10</v>
      </c>
      <c r="G230" s="1">
        <v>45</v>
      </c>
      <c r="H230" s="1" t="str">
        <f>CONCATENATE(DiaA[[#This Row],[Dia]],DiaA[[#This Row],[Mes]],DiaA[[#This Row],[Hora]],DiaA[[#This Row],[Min]])</f>
        <v>3031045</v>
      </c>
      <c r="I230" s="1" t="str">
        <f>CONCATENATE(TEXT(DiaA[[#This Row],[Hora]],"00"),":",TEXT(DiaA[[#This Row],[Min]],"00"))</f>
        <v>10:45</v>
      </c>
      <c r="J230" s="1" t="str">
        <f>IFERROR(VLOOKUP(DiaA[[#This Row],[CONCATENA]],Dades[[#All],[Columna1]:[LAT]],3,FALSE),"")</f>
        <v/>
      </c>
      <c r="K230" s="1" t="str">
        <f>IFERROR(10^(DiaA[[#This Row],[LAT]]/10),"")</f>
        <v/>
      </c>
      <c r="V230" s="4">
        <f>Resultats!C$7</f>
        <v>30</v>
      </c>
      <c r="W230" s="12">
        <f>Resultats!E$7</f>
        <v>3</v>
      </c>
      <c r="X230" s="3">
        <v>1</v>
      </c>
      <c r="Y230" s="4">
        <v>45</v>
      </c>
      <c r="Z230" s="4" t="str">
        <f>CONCATENATE(NitA[[#This Row],[Dia]],NitA[[#This Row],[Mes]],NitA[[#This Row],[Hora]],NitA[[#This Row],[Min]])</f>
        <v>303145</v>
      </c>
      <c r="AA230" s="4" t="str">
        <f>CONCATENATE(TEXT(NitA[[#This Row],[Hora]],"00"),":",TEXT(NitA[[#This Row],[Min]],"00"))</f>
        <v>01:45</v>
      </c>
      <c r="AB230" s="12" t="str">
        <f>IFERROR(VLOOKUP(NitA[[#This Row],[CONCATENA]],Dades[[#All],[Columna1]:[LAT]],3,FALSE),"")</f>
        <v/>
      </c>
      <c r="AC230" s="12" t="str">
        <f>IFERROR(10^(NitA[[#This Row],[LAT]]/10),"")</f>
        <v/>
      </c>
      <c r="AE230" s="1">
        <f>Resultats!C$22</f>
        <v>30</v>
      </c>
      <c r="AF230" s="1">
        <f>Resultats!E$22</f>
        <v>3</v>
      </c>
      <c r="AG230" s="1">
        <v>10</v>
      </c>
      <c r="AH230" s="1">
        <v>45</v>
      </c>
      <c r="AI230" s="1" t="str">
        <f>CONCATENATE(DiaB[[#This Row],[Dia]],DiaB[[#This Row],[Mes]],DiaB[[#This Row],[Hora]],DiaB[[#This Row],[Min]])</f>
        <v>3031045</v>
      </c>
      <c r="AJ230" s="1" t="str">
        <f>CONCATENATE(TEXT(DiaB[[#This Row],[Hora]],"00"),":",TEXT(DiaB[[#This Row],[Min]],"00"))</f>
        <v>10:45</v>
      </c>
      <c r="AK230" s="1" t="str">
        <f>IFERROR(VLOOKUP(DiaB[[#This Row],[CONCATENA]],Dades[[#All],[Columna1]:[LAT]],3,FALSE),"")</f>
        <v/>
      </c>
      <c r="AL230" s="1" t="str">
        <f>IFERROR(10^(DiaB[[#This Row],[LAT]]/10),"")</f>
        <v/>
      </c>
      <c r="AW230" s="4">
        <f>Resultats!C$22</f>
        <v>30</v>
      </c>
      <c r="AX230" s="12">
        <f>Resultats!E$22</f>
        <v>3</v>
      </c>
      <c r="AY230" s="3">
        <v>1</v>
      </c>
      <c r="AZ230" s="4">
        <v>45</v>
      </c>
      <c r="BA230" s="4" t="str">
        <f>CONCATENATE(NitB[[#This Row],[Dia]],NitB[[#This Row],[Mes]],NitB[[#This Row],[Hora]],NitB[[#This Row],[Min]])</f>
        <v>303145</v>
      </c>
      <c r="BB230" s="4" t="str">
        <f>CONCATENATE(TEXT(NitB[[#This Row],[Hora]],"00"),":",TEXT(NitB[[#This Row],[Min]],"00"))</f>
        <v>01:45</v>
      </c>
      <c r="BC230" s="12" t="str">
        <f>IFERROR(VLOOKUP(NitB[[#This Row],[CONCATENA]],Dades[[#All],[Columna1]:[LAT]],3,FALSE),"")</f>
        <v/>
      </c>
      <c r="BD230" s="12" t="str">
        <f>IFERROR(10^(NitB[[#This Row],[LAT]]/10),"")</f>
        <v/>
      </c>
      <c r="BF230" s="1">
        <f>Resultats!C$37</f>
        <v>30</v>
      </c>
      <c r="BG230" s="1">
        <f>Resultats!E$37</f>
        <v>3</v>
      </c>
      <c r="BH230" s="1">
        <v>10</v>
      </c>
      <c r="BI230" s="1">
        <v>45</v>
      </c>
      <c r="BJ230" s="1" t="str">
        <f>CONCATENATE(DiaC[[#This Row],[Dia]],DiaC[[#This Row],[Mes]],DiaC[[#This Row],[Hora]],DiaC[[#This Row],[Min]])</f>
        <v>3031045</v>
      </c>
      <c r="BK230" s="1" t="str">
        <f>CONCATENATE(TEXT(DiaC[[#This Row],[Hora]],"00"),":",TEXT(DiaC[[#This Row],[Min]],"00"))</f>
        <v>10:45</v>
      </c>
      <c r="BL230" s="1" t="str">
        <f>IFERROR(VLOOKUP(DiaC[[#This Row],[CONCATENA]],Dades[[#All],[Columna1]:[LAT]],3,FALSE),"")</f>
        <v/>
      </c>
      <c r="BM230" s="1" t="str">
        <f>IFERROR(10^(DiaC[[#This Row],[LAT]]/10),"")</f>
        <v/>
      </c>
      <c r="BX230" s="4">
        <f>Resultats!C$37</f>
        <v>30</v>
      </c>
      <c r="BY230" s="12">
        <f>Resultats!E$37</f>
        <v>3</v>
      </c>
      <c r="BZ230" s="3">
        <v>1</v>
      </c>
      <c r="CA230" s="4">
        <v>45</v>
      </c>
      <c r="CB230" s="4" t="str">
        <f>CONCATENATE(NitC[[#This Row],[Dia]],NitC[[#This Row],[Mes]],NitC[[#This Row],[Hora]],NitC[[#This Row],[Min]])</f>
        <v>303145</v>
      </c>
      <c r="CC230" s="4" t="str">
        <f>CONCATENATE(TEXT(NitC[[#This Row],[Hora]],"00"),":",TEXT(NitC[[#This Row],[Min]],"00"))</f>
        <v>01:45</v>
      </c>
      <c r="CD230" s="12" t="str">
        <f>IFERROR(VLOOKUP(NitC[[#This Row],[CONCATENA]],Dades[[#All],[Columna1]:[LAT]],3,FALSE),"")</f>
        <v/>
      </c>
      <c r="CE230" s="12" t="str">
        <f>IFERROR(10^(NitC[[#This Row],[LAT]]/10),"")</f>
        <v/>
      </c>
    </row>
    <row r="231" spans="4:83" x14ac:dyDescent="0.35">
      <c r="D231" s="1">
        <f>Resultats!C$7</f>
        <v>30</v>
      </c>
      <c r="E231" s="1">
        <f>Resultats!E$7</f>
        <v>3</v>
      </c>
      <c r="F231" s="1">
        <v>10</v>
      </c>
      <c r="G231" s="1">
        <v>46</v>
      </c>
      <c r="H231" s="1" t="str">
        <f>CONCATENATE(DiaA[[#This Row],[Dia]],DiaA[[#This Row],[Mes]],DiaA[[#This Row],[Hora]],DiaA[[#This Row],[Min]])</f>
        <v>3031046</v>
      </c>
      <c r="I231" s="1" t="str">
        <f>CONCATENATE(TEXT(DiaA[[#This Row],[Hora]],"00"),":",TEXT(DiaA[[#This Row],[Min]],"00"))</f>
        <v>10:46</v>
      </c>
      <c r="J231" s="1" t="str">
        <f>IFERROR(VLOOKUP(DiaA[[#This Row],[CONCATENA]],Dades[[#All],[Columna1]:[LAT]],3,FALSE),"")</f>
        <v/>
      </c>
      <c r="K231" s="1" t="str">
        <f>IFERROR(10^(DiaA[[#This Row],[LAT]]/10),"")</f>
        <v/>
      </c>
      <c r="V231" s="4">
        <f>Resultats!C$7</f>
        <v>30</v>
      </c>
      <c r="W231" s="12">
        <f>Resultats!E$7</f>
        <v>3</v>
      </c>
      <c r="X231" s="3">
        <v>1</v>
      </c>
      <c r="Y231" s="4">
        <v>46</v>
      </c>
      <c r="Z231" s="4" t="str">
        <f>CONCATENATE(NitA[[#This Row],[Dia]],NitA[[#This Row],[Mes]],NitA[[#This Row],[Hora]],NitA[[#This Row],[Min]])</f>
        <v>303146</v>
      </c>
      <c r="AA231" s="4" t="str">
        <f>CONCATENATE(TEXT(NitA[[#This Row],[Hora]],"00"),":",TEXT(NitA[[#This Row],[Min]],"00"))</f>
        <v>01:46</v>
      </c>
      <c r="AB231" s="12" t="str">
        <f>IFERROR(VLOOKUP(NitA[[#This Row],[CONCATENA]],Dades[[#All],[Columna1]:[LAT]],3,FALSE),"")</f>
        <v/>
      </c>
      <c r="AC231" s="12" t="str">
        <f>IFERROR(10^(NitA[[#This Row],[LAT]]/10),"")</f>
        <v/>
      </c>
      <c r="AE231" s="1">
        <f>Resultats!C$22</f>
        <v>30</v>
      </c>
      <c r="AF231" s="1">
        <f>Resultats!E$22</f>
        <v>3</v>
      </c>
      <c r="AG231" s="1">
        <v>10</v>
      </c>
      <c r="AH231" s="1">
        <v>46</v>
      </c>
      <c r="AI231" s="1" t="str">
        <f>CONCATENATE(DiaB[[#This Row],[Dia]],DiaB[[#This Row],[Mes]],DiaB[[#This Row],[Hora]],DiaB[[#This Row],[Min]])</f>
        <v>3031046</v>
      </c>
      <c r="AJ231" s="1" t="str">
        <f>CONCATENATE(TEXT(DiaB[[#This Row],[Hora]],"00"),":",TEXT(DiaB[[#This Row],[Min]],"00"))</f>
        <v>10:46</v>
      </c>
      <c r="AK231" s="1" t="str">
        <f>IFERROR(VLOOKUP(DiaB[[#This Row],[CONCATENA]],Dades[[#All],[Columna1]:[LAT]],3,FALSE),"")</f>
        <v/>
      </c>
      <c r="AL231" s="1" t="str">
        <f>IFERROR(10^(DiaB[[#This Row],[LAT]]/10),"")</f>
        <v/>
      </c>
      <c r="AW231" s="4">
        <f>Resultats!C$22</f>
        <v>30</v>
      </c>
      <c r="AX231" s="12">
        <f>Resultats!E$22</f>
        <v>3</v>
      </c>
      <c r="AY231" s="3">
        <v>1</v>
      </c>
      <c r="AZ231" s="4">
        <v>46</v>
      </c>
      <c r="BA231" s="4" t="str">
        <f>CONCATENATE(NitB[[#This Row],[Dia]],NitB[[#This Row],[Mes]],NitB[[#This Row],[Hora]],NitB[[#This Row],[Min]])</f>
        <v>303146</v>
      </c>
      <c r="BB231" s="4" t="str">
        <f>CONCATENATE(TEXT(NitB[[#This Row],[Hora]],"00"),":",TEXT(NitB[[#This Row],[Min]],"00"))</f>
        <v>01:46</v>
      </c>
      <c r="BC231" s="12" t="str">
        <f>IFERROR(VLOOKUP(NitB[[#This Row],[CONCATENA]],Dades[[#All],[Columna1]:[LAT]],3,FALSE),"")</f>
        <v/>
      </c>
      <c r="BD231" s="12" t="str">
        <f>IFERROR(10^(NitB[[#This Row],[LAT]]/10),"")</f>
        <v/>
      </c>
      <c r="BF231" s="1">
        <f>Resultats!C$37</f>
        <v>30</v>
      </c>
      <c r="BG231" s="1">
        <f>Resultats!E$37</f>
        <v>3</v>
      </c>
      <c r="BH231" s="1">
        <v>10</v>
      </c>
      <c r="BI231" s="1">
        <v>46</v>
      </c>
      <c r="BJ231" s="1" t="str">
        <f>CONCATENATE(DiaC[[#This Row],[Dia]],DiaC[[#This Row],[Mes]],DiaC[[#This Row],[Hora]],DiaC[[#This Row],[Min]])</f>
        <v>3031046</v>
      </c>
      <c r="BK231" s="1" t="str">
        <f>CONCATENATE(TEXT(DiaC[[#This Row],[Hora]],"00"),":",TEXT(DiaC[[#This Row],[Min]],"00"))</f>
        <v>10:46</v>
      </c>
      <c r="BL231" s="1" t="str">
        <f>IFERROR(VLOOKUP(DiaC[[#This Row],[CONCATENA]],Dades[[#All],[Columna1]:[LAT]],3,FALSE),"")</f>
        <v/>
      </c>
      <c r="BM231" s="1" t="str">
        <f>IFERROR(10^(DiaC[[#This Row],[LAT]]/10),"")</f>
        <v/>
      </c>
      <c r="BX231" s="4">
        <f>Resultats!C$37</f>
        <v>30</v>
      </c>
      <c r="BY231" s="12">
        <f>Resultats!E$37</f>
        <v>3</v>
      </c>
      <c r="BZ231" s="3">
        <v>1</v>
      </c>
      <c r="CA231" s="4">
        <v>46</v>
      </c>
      <c r="CB231" s="4" t="str">
        <f>CONCATENATE(NitC[[#This Row],[Dia]],NitC[[#This Row],[Mes]],NitC[[#This Row],[Hora]],NitC[[#This Row],[Min]])</f>
        <v>303146</v>
      </c>
      <c r="CC231" s="4" t="str">
        <f>CONCATENATE(TEXT(NitC[[#This Row],[Hora]],"00"),":",TEXT(NitC[[#This Row],[Min]],"00"))</f>
        <v>01:46</v>
      </c>
      <c r="CD231" s="12" t="str">
        <f>IFERROR(VLOOKUP(NitC[[#This Row],[CONCATENA]],Dades[[#All],[Columna1]:[LAT]],3,FALSE),"")</f>
        <v/>
      </c>
      <c r="CE231" s="12" t="str">
        <f>IFERROR(10^(NitC[[#This Row],[LAT]]/10),"")</f>
        <v/>
      </c>
    </row>
    <row r="232" spans="4:83" x14ac:dyDescent="0.35">
      <c r="D232" s="1">
        <f>Resultats!C$7</f>
        <v>30</v>
      </c>
      <c r="E232" s="1">
        <f>Resultats!E$7</f>
        <v>3</v>
      </c>
      <c r="F232" s="1">
        <v>10</v>
      </c>
      <c r="G232" s="1">
        <v>47</v>
      </c>
      <c r="H232" s="1" t="str">
        <f>CONCATENATE(DiaA[[#This Row],[Dia]],DiaA[[#This Row],[Mes]],DiaA[[#This Row],[Hora]],DiaA[[#This Row],[Min]])</f>
        <v>3031047</v>
      </c>
      <c r="I232" s="1" t="str">
        <f>CONCATENATE(TEXT(DiaA[[#This Row],[Hora]],"00"),":",TEXT(DiaA[[#This Row],[Min]],"00"))</f>
        <v>10:47</v>
      </c>
      <c r="J232" s="1" t="str">
        <f>IFERROR(VLOOKUP(DiaA[[#This Row],[CONCATENA]],Dades[[#All],[Columna1]:[LAT]],3,FALSE),"")</f>
        <v/>
      </c>
      <c r="K232" s="1" t="str">
        <f>IFERROR(10^(DiaA[[#This Row],[LAT]]/10),"")</f>
        <v/>
      </c>
      <c r="V232" s="4">
        <f>Resultats!C$7</f>
        <v>30</v>
      </c>
      <c r="W232" s="12">
        <f>Resultats!E$7</f>
        <v>3</v>
      </c>
      <c r="X232" s="3">
        <v>1</v>
      </c>
      <c r="Y232" s="4">
        <v>47</v>
      </c>
      <c r="Z232" s="4" t="str">
        <f>CONCATENATE(NitA[[#This Row],[Dia]],NitA[[#This Row],[Mes]],NitA[[#This Row],[Hora]],NitA[[#This Row],[Min]])</f>
        <v>303147</v>
      </c>
      <c r="AA232" s="4" t="str">
        <f>CONCATENATE(TEXT(NitA[[#This Row],[Hora]],"00"),":",TEXT(NitA[[#This Row],[Min]],"00"))</f>
        <v>01:47</v>
      </c>
      <c r="AB232" s="12" t="str">
        <f>IFERROR(VLOOKUP(NitA[[#This Row],[CONCATENA]],Dades[[#All],[Columna1]:[LAT]],3,FALSE),"")</f>
        <v/>
      </c>
      <c r="AC232" s="12" t="str">
        <f>IFERROR(10^(NitA[[#This Row],[LAT]]/10),"")</f>
        <v/>
      </c>
      <c r="AE232" s="1">
        <f>Resultats!C$22</f>
        <v>30</v>
      </c>
      <c r="AF232" s="1">
        <f>Resultats!E$22</f>
        <v>3</v>
      </c>
      <c r="AG232" s="1">
        <v>10</v>
      </c>
      <c r="AH232" s="1">
        <v>47</v>
      </c>
      <c r="AI232" s="1" t="str">
        <f>CONCATENATE(DiaB[[#This Row],[Dia]],DiaB[[#This Row],[Mes]],DiaB[[#This Row],[Hora]],DiaB[[#This Row],[Min]])</f>
        <v>3031047</v>
      </c>
      <c r="AJ232" s="1" t="str">
        <f>CONCATENATE(TEXT(DiaB[[#This Row],[Hora]],"00"),":",TEXT(DiaB[[#This Row],[Min]],"00"))</f>
        <v>10:47</v>
      </c>
      <c r="AK232" s="1" t="str">
        <f>IFERROR(VLOOKUP(DiaB[[#This Row],[CONCATENA]],Dades[[#All],[Columna1]:[LAT]],3,FALSE),"")</f>
        <v/>
      </c>
      <c r="AL232" s="1" t="str">
        <f>IFERROR(10^(DiaB[[#This Row],[LAT]]/10),"")</f>
        <v/>
      </c>
      <c r="AW232" s="4">
        <f>Resultats!C$22</f>
        <v>30</v>
      </c>
      <c r="AX232" s="12">
        <f>Resultats!E$22</f>
        <v>3</v>
      </c>
      <c r="AY232" s="3">
        <v>1</v>
      </c>
      <c r="AZ232" s="4">
        <v>47</v>
      </c>
      <c r="BA232" s="4" t="str">
        <f>CONCATENATE(NitB[[#This Row],[Dia]],NitB[[#This Row],[Mes]],NitB[[#This Row],[Hora]],NitB[[#This Row],[Min]])</f>
        <v>303147</v>
      </c>
      <c r="BB232" s="4" t="str">
        <f>CONCATENATE(TEXT(NitB[[#This Row],[Hora]],"00"),":",TEXT(NitB[[#This Row],[Min]],"00"))</f>
        <v>01:47</v>
      </c>
      <c r="BC232" s="12" t="str">
        <f>IFERROR(VLOOKUP(NitB[[#This Row],[CONCATENA]],Dades[[#All],[Columna1]:[LAT]],3,FALSE),"")</f>
        <v/>
      </c>
      <c r="BD232" s="12" t="str">
        <f>IFERROR(10^(NitB[[#This Row],[LAT]]/10),"")</f>
        <v/>
      </c>
      <c r="BF232" s="1">
        <f>Resultats!C$37</f>
        <v>30</v>
      </c>
      <c r="BG232" s="1">
        <f>Resultats!E$37</f>
        <v>3</v>
      </c>
      <c r="BH232" s="1">
        <v>10</v>
      </c>
      <c r="BI232" s="1">
        <v>47</v>
      </c>
      <c r="BJ232" s="1" t="str">
        <f>CONCATENATE(DiaC[[#This Row],[Dia]],DiaC[[#This Row],[Mes]],DiaC[[#This Row],[Hora]],DiaC[[#This Row],[Min]])</f>
        <v>3031047</v>
      </c>
      <c r="BK232" s="1" t="str">
        <f>CONCATENATE(TEXT(DiaC[[#This Row],[Hora]],"00"),":",TEXT(DiaC[[#This Row],[Min]],"00"))</f>
        <v>10:47</v>
      </c>
      <c r="BL232" s="1" t="str">
        <f>IFERROR(VLOOKUP(DiaC[[#This Row],[CONCATENA]],Dades[[#All],[Columna1]:[LAT]],3,FALSE),"")</f>
        <v/>
      </c>
      <c r="BM232" s="1" t="str">
        <f>IFERROR(10^(DiaC[[#This Row],[LAT]]/10),"")</f>
        <v/>
      </c>
      <c r="BX232" s="4">
        <f>Resultats!C$37</f>
        <v>30</v>
      </c>
      <c r="BY232" s="12">
        <f>Resultats!E$37</f>
        <v>3</v>
      </c>
      <c r="BZ232" s="3">
        <v>1</v>
      </c>
      <c r="CA232" s="4">
        <v>47</v>
      </c>
      <c r="CB232" s="4" t="str">
        <f>CONCATENATE(NitC[[#This Row],[Dia]],NitC[[#This Row],[Mes]],NitC[[#This Row],[Hora]],NitC[[#This Row],[Min]])</f>
        <v>303147</v>
      </c>
      <c r="CC232" s="4" t="str">
        <f>CONCATENATE(TEXT(NitC[[#This Row],[Hora]],"00"),":",TEXT(NitC[[#This Row],[Min]],"00"))</f>
        <v>01:47</v>
      </c>
      <c r="CD232" s="12" t="str">
        <f>IFERROR(VLOOKUP(NitC[[#This Row],[CONCATENA]],Dades[[#All],[Columna1]:[LAT]],3,FALSE),"")</f>
        <v/>
      </c>
      <c r="CE232" s="12" t="str">
        <f>IFERROR(10^(NitC[[#This Row],[LAT]]/10),"")</f>
        <v/>
      </c>
    </row>
    <row r="233" spans="4:83" x14ac:dyDescent="0.35">
      <c r="D233" s="1">
        <f>Resultats!C$7</f>
        <v>30</v>
      </c>
      <c r="E233" s="1">
        <f>Resultats!E$7</f>
        <v>3</v>
      </c>
      <c r="F233" s="1">
        <v>10</v>
      </c>
      <c r="G233" s="1">
        <v>48</v>
      </c>
      <c r="H233" s="1" t="str">
        <f>CONCATENATE(DiaA[[#This Row],[Dia]],DiaA[[#This Row],[Mes]],DiaA[[#This Row],[Hora]],DiaA[[#This Row],[Min]])</f>
        <v>3031048</v>
      </c>
      <c r="I233" s="1" t="str">
        <f>CONCATENATE(TEXT(DiaA[[#This Row],[Hora]],"00"),":",TEXT(DiaA[[#This Row],[Min]],"00"))</f>
        <v>10:48</v>
      </c>
      <c r="J233" s="1" t="str">
        <f>IFERROR(VLOOKUP(DiaA[[#This Row],[CONCATENA]],Dades[[#All],[Columna1]:[LAT]],3,FALSE),"")</f>
        <v/>
      </c>
      <c r="K233" s="1" t="str">
        <f>IFERROR(10^(DiaA[[#This Row],[LAT]]/10),"")</f>
        <v/>
      </c>
      <c r="V233" s="4">
        <f>Resultats!C$7</f>
        <v>30</v>
      </c>
      <c r="W233" s="12">
        <f>Resultats!E$7</f>
        <v>3</v>
      </c>
      <c r="X233" s="3">
        <v>1</v>
      </c>
      <c r="Y233" s="4">
        <v>48</v>
      </c>
      <c r="Z233" s="4" t="str">
        <f>CONCATENATE(NitA[[#This Row],[Dia]],NitA[[#This Row],[Mes]],NitA[[#This Row],[Hora]],NitA[[#This Row],[Min]])</f>
        <v>303148</v>
      </c>
      <c r="AA233" s="4" t="str">
        <f>CONCATENATE(TEXT(NitA[[#This Row],[Hora]],"00"),":",TEXT(NitA[[#This Row],[Min]],"00"))</f>
        <v>01:48</v>
      </c>
      <c r="AB233" s="12" t="str">
        <f>IFERROR(VLOOKUP(NitA[[#This Row],[CONCATENA]],Dades[[#All],[Columna1]:[LAT]],3,FALSE),"")</f>
        <v/>
      </c>
      <c r="AC233" s="12" t="str">
        <f>IFERROR(10^(NitA[[#This Row],[LAT]]/10),"")</f>
        <v/>
      </c>
      <c r="AE233" s="1">
        <f>Resultats!C$22</f>
        <v>30</v>
      </c>
      <c r="AF233" s="1">
        <f>Resultats!E$22</f>
        <v>3</v>
      </c>
      <c r="AG233" s="1">
        <v>10</v>
      </c>
      <c r="AH233" s="1">
        <v>48</v>
      </c>
      <c r="AI233" s="1" t="str">
        <f>CONCATENATE(DiaB[[#This Row],[Dia]],DiaB[[#This Row],[Mes]],DiaB[[#This Row],[Hora]],DiaB[[#This Row],[Min]])</f>
        <v>3031048</v>
      </c>
      <c r="AJ233" s="1" t="str">
        <f>CONCATENATE(TEXT(DiaB[[#This Row],[Hora]],"00"),":",TEXT(DiaB[[#This Row],[Min]],"00"))</f>
        <v>10:48</v>
      </c>
      <c r="AK233" s="1" t="str">
        <f>IFERROR(VLOOKUP(DiaB[[#This Row],[CONCATENA]],Dades[[#All],[Columna1]:[LAT]],3,FALSE),"")</f>
        <v/>
      </c>
      <c r="AL233" s="1" t="str">
        <f>IFERROR(10^(DiaB[[#This Row],[LAT]]/10),"")</f>
        <v/>
      </c>
      <c r="AW233" s="4">
        <f>Resultats!C$22</f>
        <v>30</v>
      </c>
      <c r="AX233" s="12">
        <f>Resultats!E$22</f>
        <v>3</v>
      </c>
      <c r="AY233" s="3">
        <v>1</v>
      </c>
      <c r="AZ233" s="4">
        <v>48</v>
      </c>
      <c r="BA233" s="4" t="str">
        <f>CONCATENATE(NitB[[#This Row],[Dia]],NitB[[#This Row],[Mes]],NitB[[#This Row],[Hora]],NitB[[#This Row],[Min]])</f>
        <v>303148</v>
      </c>
      <c r="BB233" s="4" t="str">
        <f>CONCATENATE(TEXT(NitB[[#This Row],[Hora]],"00"),":",TEXT(NitB[[#This Row],[Min]],"00"))</f>
        <v>01:48</v>
      </c>
      <c r="BC233" s="12" t="str">
        <f>IFERROR(VLOOKUP(NitB[[#This Row],[CONCATENA]],Dades[[#All],[Columna1]:[LAT]],3,FALSE),"")</f>
        <v/>
      </c>
      <c r="BD233" s="12" t="str">
        <f>IFERROR(10^(NitB[[#This Row],[LAT]]/10),"")</f>
        <v/>
      </c>
      <c r="BF233" s="1">
        <f>Resultats!C$37</f>
        <v>30</v>
      </c>
      <c r="BG233" s="1">
        <f>Resultats!E$37</f>
        <v>3</v>
      </c>
      <c r="BH233" s="1">
        <v>10</v>
      </c>
      <c r="BI233" s="1">
        <v>48</v>
      </c>
      <c r="BJ233" s="1" t="str">
        <f>CONCATENATE(DiaC[[#This Row],[Dia]],DiaC[[#This Row],[Mes]],DiaC[[#This Row],[Hora]],DiaC[[#This Row],[Min]])</f>
        <v>3031048</v>
      </c>
      <c r="BK233" s="1" t="str">
        <f>CONCATENATE(TEXT(DiaC[[#This Row],[Hora]],"00"),":",TEXT(DiaC[[#This Row],[Min]],"00"))</f>
        <v>10:48</v>
      </c>
      <c r="BL233" s="1" t="str">
        <f>IFERROR(VLOOKUP(DiaC[[#This Row],[CONCATENA]],Dades[[#All],[Columna1]:[LAT]],3,FALSE),"")</f>
        <v/>
      </c>
      <c r="BM233" s="1" t="str">
        <f>IFERROR(10^(DiaC[[#This Row],[LAT]]/10),"")</f>
        <v/>
      </c>
      <c r="BX233" s="4">
        <f>Resultats!C$37</f>
        <v>30</v>
      </c>
      <c r="BY233" s="12">
        <f>Resultats!E$37</f>
        <v>3</v>
      </c>
      <c r="BZ233" s="3">
        <v>1</v>
      </c>
      <c r="CA233" s="4">
        <v>48</v>
      </c>
      <c r="CB233" s="4" t="str">
        <f>CONCATENATE(NitC[[#This Row],[Dia]],NitC[[#This Row],[Mes]],NitC[[#This Row],[Hora]],NitC[[#This Row],[Min]])</f>
        <v>303148</v>
      </c>
      <c r="CC233" s="4" t="str">
        <f>CONCATENATE(TEXT(NitC[[#This Row],[Hora]],"00"),":",TEXT(NitC[[#This Row],[Min]],"00"))</f>
        <v>01:48</v>
      </c>
      <c r="CD233" s="12" t="str">
        <f>IFERROR(VLOOKUP(NitC[[#This Row],[CONCATENA]],Dades[[#All],[Columna1]:[LAT]],3,FALSE),"")</f>
        <v/>
      </c>
      <c r="CE233" s="12" t="str">
        <f>IFERROR(10^(NitC[[#This Row],[LAT]]/10),"")</f>
        <v/>
      </c>
    </row>
    <row r="234" spans="4:83" x14ac:dyDescent="0.35">
      <c r="D234" s="1">
        <f>Resultats!C$7</f>
        <v>30</v>
      </c>
      <c r="E234" s="1">
        <f>Resultats!E$7</f>
        <v>3</v>
      </c>
      <c r="F234" s="1">
        <v>10</v>
      </c>
      <c r="G234" s="1">
        <v>49</v>
      </c>
      <c r="H234" s="1" t="str">
        <f>CONCATENATE(DiaA[[#This Row],[Dia]],DiaA[[#This Row],[Mes]],DiaA[[#This Row],[Hora]],DiaA[[#This Row],[Min]])</f>
        <v>3031049</v>
      </c>
      <c r="I234" s="1" t="str">
        <f>CONCATENATE(TEXT(DiaA[[#This Row],[Hora]],"00"),":",TEXT(DiaA[[#This Row],[Min]],"00"))</f>
        <v>10:49</v>
      </c>
      <c r="J234" s="1" t="str">
        <f>IFERROR(VLOOKUP(DiaA[[#This Row],[CONCATENA]],Dades[[#All],[Columna1]:[LAT]],3,FALSE),"")</f>
        <v/>
      </c>
      <c r="K234" s="1" t="str">
        <f>IFERROR(10^(DiaA[[#This Row],[LAT]]/10),"")</f>
        <v/>
      </c>
      <c r="V234" s="4">
        <f>Resultats!C$7</f>
        <v>30</v>
      </c>
      <c r="W234" s="12">
        <f>Resultats!E$7</f>
        <v>3</v>
      </c>
      <c r="X234" s="3">
        <v>1</v>
      </c>
      <c r="Y234" s="4">
        <v>49</v>
      </c>
      <c r="Z234" s="4" t="str">
        <f>CONCATENATE(NitA[[#This Row],[Dia]],NitA[[#This Row],[Mes]],NitA[[#This Row],[Hora]],NitA[[#This Row],[Min]])</f>
        <v>303149</v>
      </c>
      <c r="AA234" s="4" t="str">
        <f>CONCATENATE(TEXT(NitA[[#This Row],[Hora]],"00"),":",TEXT(NitA[[#This Row],[Min]],"00"))</f>
        <v>01:49</v>
      </c>
      <c r="AB234" s="12" t="str">
        <f>IFERROR(VLOOKUP(NitA[[#This Row],[CONCATENA]],Dades[[#All],[Columna1]:[LAT]],3,FALSE),"")</f>
        <v/>
      </c>
      <c r="AC234" s="12" t="str">
        <f>IFERROR(10^(NitA[[#This Row],[LAT]]/10),"")</f>
        <v/>
      </c>
      <c r="AE234" s="1">
        <f>Resultats!C$22</f>
        <v>30</v>
      </c>
      <c r="AF234" s="1">
        <f>Resultats!E$22</f>
        <v>3</v>
      </c>
      <c r="AG234" s="1">
        <v>10</v>
      </c>
      <c r="AH234" s="1">
        <v>49</v>
      </c>
      <c r="AI234" s="1" t="str">
        <f>CONCATENATE(DiaB[[#This Row],[Dia]],DiaB[[#This Row],[Mes]],DiaB[[#This Row],[Hora]],DiaB[[#This Row],[Min]])</f>
        <v>3031049</v>
      </c>
      <c r="AJ234" s="1" t="str">
        <f>CONCATENATE(TEXT(DiaB[[#This Row],[Hora]],"00"),":",TEXT(DiaB[[#This Row],[Min]],"00"))</f>
        <v>10:49</v>
      </c>
      <c r="AK234" s="1" t="str">
        <f>IFERROR(VLOOKUP(DiaB[[#This Row],[CONCATENA]],Dades[[#All],[Columna1]:[LAT]],3,FALSE),"")</f>
        <v/>
      </c>
      <c r="AL234" s="1" t="str">
        <f>IFERROR(10^(DiaB[[#This Row],[LAT]]/10),"")</f>
        <v/>
      </c>
      <c r="AW234" s="4">
        <f>Resultats!C$22</f>
        <v>30</v>
      </c>
      <c r="AX234" s="12">
        <f>Resultats!E$22</f>
        <v>3</v>
      </c>
      <c r="AY234" s="3">
        <v>1</v>
      </c>
      <c r="AZ234" s="4">
        <v>49</v>
      </c>
      <c r="BA234" s="4" t="str">
        <f>CONCATENATE(NitB[[#This Row],[Dia]],NitB[[#This Row],[Mes]],NitB[[#This Row],[Hora]],NitB[[#This Row],[Min]])</f>
        <v>303149</v>
      </c>
      <c r="BB234" s="4" t="str">
        <f>CONCATENATE(TEXT(NitB[[#This Row],[Hora]],"00"),":",TEXT(NitB[[#This Row],[Min]],"00"))</f>
        <v>01:49</v>
      </c>
      <c r="BC234" s="12" t="str">
        <f>IFERROR(VLOOKUP(NitB[[#This Row],[CONCATENA]],Dades[[#All],[Columna1]:[LAT]],3,FALSE),"")</f>
        <v/>
      </c>
      <c r="BD234" s="12" t="str">
        <f>IFERROR(10^(NitB[[#This Row],[LAT]]/10),"")</f>
        <v/>
      </c>
      <c r="BF234" s="1">
        <f>Resultats!C$37</f>
        <v>30</v>
      </c>
      <c r="BG234" s="1">
        <f>Resultats!E$37</f>
        <v>3</v>
      </c>
      <c r="BH234" s="1">
        <v>10</v>
      </c>
      <c r="BI234" s="1">
        <v>49</v>
      </c>
      <c r="BJ234" s="1" t="str">
        <f>CONCATENATE(DiaC[[#This Row],[Dia]],DiaC[[#This Row],[Mes]],DiaC[[#This Row],[Hora]],DiaC[[#This Row],[Min]])</f>
        <v>3031049</v>
      </c>
      <c r="BK234" s="1" t="str">
        <f>CONCATENATE(TEXT(DiaC[[#This Row],[Hora]],"00"),":",TEXT(DiaC[[#This Row],[Min]],"00"))</f>
        <v>10:49</v>
      </c>
      <c r="BL234" s="1" t="str">
        <f>IFERROR(VLOOKUP(DiaC[[#This Row],[CONCATENA]],Dades[[#All],[Columna1]:[LAT]],3,FALSE),"")</f>
        <v/>
      </c>
      <c r="BM234" s="1" t="str">
        <f>IFERROR(10^(DiaC[[#This Row],[LAT]]/10),"")</f>
        <v/>
      </c>
      <c r="BX234" s="4">
        <f>Resultats!C$37</f>
        <v>30</v>
      </c>
      <c r="BY234" s="12">
        <f>Resultats!E$37</f>
        <v>3</v>
      </c>
      <c r="BZ234" s="3">
        <v>1</v>
      </c>
      <c r="CA234" s="4">
        <v>49</v>
      </c>
      <c r="CB234" s="4" t="str">
        <f>CONCATENATE(NitC[[#This Row],[Dia]],NitC[[#This Row],[Mes]],NitC[[#This Row],[Hora]],NitC[[#This Row],[Min]])</f>
        <v>303149</v>
      </c>
      <c r="CC234" s="4" t="str">
        <f>CONCATENATE(TEXT(NitC[[#This Row],[Hora]],"00"),":",TEXT(NitC[[#This Row],[Min]],"00"))</f>
        <v>01:49</v>
      </c>
      <c r="CD234" s="12" t="str">
        <f>IFERROR(VLOOKUP(NitC[[#This Row],[CONCATENA]],Dades[[#All],[Columna1]:[LAT]],3,FALSE),"")</f>
        <v/>
      </c>
      <c r="CE234" s="12" t="str">
        <f>IFERROR(10^(NitC[[#This Row],[LAT]]/10),"")</f>
        <v/>
      </c>
    </row>
    <row r="235" spans="4:83" x14ac:dyDescent="0.35">
      <c r="D235" s="1">
        <f>Resultats!C$7</f>
        <v>30</v>
      </c>
      <c r="E235" s="1">
        <f>Resultats!E$7</f>
        <v>3</v>
      </c>
      <c r="F235" s="1">
        <v>10</v>
      </c>
      <c r="G235" s="1">
        <v>50</v>
      </c>
      <c r="H235" s="1" t="str">
        <f>CONCATENATE(DiaA[[#This Row],[Dia]],DiaA[[#This Row],[Mes]],DiaA[[#This Row],[Hora]],DiaA[[#This Row],[Min]])</f>
        <v>3031050</v>
      </c>
      <c r="I235" s="1" t="str">
        <f>CONCATENATE(TEXT(DiaA[[#This Row],[Hora]],"00"),":",TEXT(DiaA[[#This Row],[Min]],"00"))</f>
        <v>10:50</v>
      </c>
      <c r="J235" s="1" t="str">
        <f>IFERROR(VLOOKUP(DiaA[[#This Row],[CONCATENA]],Dades[[#All],[Columna1]:[LAT]],3,FALSE),"")</f>
        <v/>
      </c>
      <c r="K235" s="1" t="str">
        <f>IFERROR(10^(DiaA[[#This Row],[LAT]]/10),"")</f>
        <v/>
      </c>
      <c r="V235" s="4">
        <f>Resultats!C$7</f>
        <v>30</v>
      </c>
      <c r="W235" s="12">
        <f>Resultats!E$7</f>
        <v>3</v>
      </c>
      <c r="X235" s="3">
        <v>1</v>
      </c>
      <c r="Y235" s="4">
        <v>50</v>
      </c>
      <c r="Z235" s="4" t="str">
        <f>CONCATENATE(NitA[[#This Row],[Dia]],NitA[[#This Row],[Mes]],NitA[[#This Row],[Hora]],NitA[[#This Row],[Min]])</f>
        <v>303150</v>
      </c>
      <c r="AA235" s="4" t="str">
        <f>CONCATENATE(TEXT(NitA[[#This Row],[Hora]],"00"),":",TEXT(NitA[[#This Row],[Min]],"00"))</f>
        <v>01:50</v>
      </c>
      <c r="AB235" s="12" t="str">
        <f>IFERROR(VLOOKUP(NitA[[#This Row],[CONCATENA]],Dades[[#All],[Columna1]:[LAT]],3,FALSE),"")</f>
        <v/>
      </c>
      <c r="AC235" s="12" t="str">
        <f>IFERROR(10^(NitA[[#This Row],[LAT]]/10),"")</f>
        <v/>
      </c>
      <c r="AE235" s="1">
        <f>Resultats!C$22</f>
        <v>30</v>
      </c>
      <c r="AF235" s="1">
        <f>Resultats!E$22</f>
        <v>3</v>
      </c>
      <c r="AG235" s="1">
        <v>10</v>
      </c>
      <c r="AH235" s="1">
        <v>50</v>
      </c>
      <c r="AI235" s="1" t="str">
        <f>CONCATENATE(DiaB[[#This Row],[Dia]],DiaB[[#This Row],[Mes]],DiaB[[#This Row],[Hora]],DiaB[[#This Row],[Min]])</f>
        <v>3031050</v>
      </c>
      <c r="AJ235" s="1" t="str">
        <f>CONCATENATE(TEXT(DiaB[[#This Row],[Hora]],"00"),":",TEXT(DiaB[[#This Row],[Min]],"00"))</f>
        <v>10:50</v>
      </c>
      <c r="AK235" s="1" t="str">
        <f>IFERROR(VLOOKUP(DiaB[[#This Row],[CONCATENA]],Dades[[#All],[Columna1]:[LAT]],3,FALSE),"")</f>
        <v/>
      </c>
      <c r="AL235" s="1" t="str">
        <f>IFERROR(10^(DiaB[[#This Row],[LAT]]/10),"")</f>
        <v/>
      </c>
      <c r="AW235" s="4">
        <f>Resultats!C$22</f>
        <v>30</v>
      </c>
      <c r="AX235" s="12">
        <f>Resultats!E$22</f>
        <v>3</v>
      </c>
      <c r="AY235" s="3">
        <v>1</v>
      </c>
      <c r="AZ235" s="4">
        <v>50</v>
      </c>
      <c r="BA235" s="4" t="str">
        <f>CONCATENATE(NitB[[#This Row],[Dia]],NitB[[#This Row],[Mes]],NitB[[#This Row],[Hora]],NitB[[#This Row],[Min]])</f>
        <v>303150</v>
      </c>
      <c r="BB235" s="4" t="str">
        <f>CONCATENATE(TEXT(NitB[[#This Row],[Hora]],"00"),":",TEXT(NitB[[#This Row],[Min]],"00"))</f>
        <v>01:50</v>
      </c>
      <c r="BC235" s="12" t="str">
        <f>IFERROR(VLOOKUP(NitB[[#This Row],[CONCATENA]],Dades[[#All],[Columna1]:[LAT]],3,FALSE),"")</f>
        <v/>
      </c>
      <c r="BD235" s="12" t="str">
        <f>IFERROR(10^(NitB[[#This Row],[LAT]]/10),"")</f>
        <v/>
      </c>
      <c r="BF235" s="1">
        <f>Resultats!C$37</f>
        <v>30</v>
      </c>
      <c r="BG235" s="1">
        <f>Resultats!E$37</f>
        <v>3</v>
      </c>
      <c r="BH235" s="1">
        <v>10</v>
      </c>
      <c r="BI235" s="1">
        <v>50</v>
      </c>
      <c r="BJ235" s="1" t="str">
        <f>CONCATENATE(DiaC[[#This Row],[Dia]],DiaC[[#This Row],[Mes]],DiaC[[#This Row],[Hora]],DiaC[[#This Row],[Min]])</f>
        <v>3031050</v>
      </c>
      <c r="BK235" s="1" t="str">
        <f>CONCATENATE(TEXT(DiaC[[#This Row],[Hora]],"00"),":",TEXT(DiaC[[#This Row],[Min]],"00"))</f>
        <v>10:50</v>
      </c>
      <c r="BL235" s="1" t="str">
        <f>IFERROR(VLOOKUP(DiaC[[#This Row],[CONCATENA]],Dades[[#All],[Columna1]:[LAT]],3,FALSE),"")</f>
        <v/>
      </c>
      <c r="BM235" s="1" t="str">
        <f>IFERROR(10^(DiaC[[#This Row],[LAT]]/10),"")</f>
        <v/>
      </c>
      <c r="BX235" s="4">
        <f>Resultats!C$37</f>
        <v>30</v>
      </c>
      <c r="BY235" s="12">
        <f>Resultats!E$37</f>
        <v>3</v>
      </c>
      <c r="BZ235" s="3">
        <v>1</v>
      </c>
      <c r="CA235" s="4">
        <v>50</v>
      </c>
      <c r="CB235" s="4" t="str">
        <f>CONCATENATE(NitC[[#This Row],[Dia]],NitC[[#This Row],[Mes]],NitC[[#This Row],[Hora]],NitC[[#This Row],[Min]])</f>
        <v>303150</v>
      </c>
      <c r="CC235" s="4" t="str">
        <f>CONCATENATE(TEXT(NitC[[#This Row],[Hora]],"00"),":",TEXT(NitC[[#This Row],[Min]],"00"))</f>
        <v>01:50</v>
      </c>
      <c r="CD235" s="12" t="str">
        <f>IFERROR(VLOOKUP(NitC[[#This Row],[CONCATENA]],Dades[[#All],[Columna1]:[LAT]],3,FALSE),"")</f>
        <v/>
      </c>
      <c r="CE235" s="12" t="str">
        <f>IFERROR(10^(NitC[[#This Row],[LAT]]/10),"")</f>
        <v/>
      </c>
    </row>
    <row r="236" spans="4:83" x14ac:dyDescent="0.35">
      <c r="D236" s="1">
        <f>Resultats!C$7</f>
        <v>30</v>
      </c>
      <c r="E236" s="1">
        <f>Resultats!E$7</f>
        <v>3</v>
      </c>
      <c r="F236" s="1">
        <v>10</v>
      </c>
      <c r="G236" s="1">
        <v>51</v>
      </c>
      <c r="H236" s="1" t="str">
        <f>CONCATENATE(DiaA[[#This Row],[Dia]],DiaA[[#This Row],[Mes]],DiaA[[#This Row],[Hora]],DiaA[[#This Row],[Min]])</f>
        <v>3031051</v>
      </c>
      <c r="I236" s="1" t="str">
        <f>CONCATENATE(TEXT(DiaA[[#This Row],[Hora]],"00"),":",TEXT(DiaA[[#This Row],[Min]],"00"))</f>
        <v>10:51</v>
      </c>
      <c r="J236" s="1" t="str">
        <f>IFERROR(VLOOKUP(DiaA[[#This Row],[CONCATENA]],Dades[[#All],[Columna1]:[LAT]],3,FALSE),"")</f>
        <v/>
      </c>
      <c r="K236" s="1" t="str">
        <f>IFERROR(10^(DiaA[[#This Row],[LAT]]/10),"")</f>
        <v/>
      </c>
      <c r="V236" s="4">
        <f>Resultats!C$7</f>
        <v>30</v>
      </c>
      <c r="W236" s="12">
        <f>Resultats!E$7</f>
        <v>3</v>
      </c>
      <c r="X236" s="3">
        <v>1</v>
      </c>
      <c r="Y236" s="4">
        <v>51</v>
      </c>
      <c r="Z236" s="4" t="str">
        <f>CONCATENATE(NitA[[#This Row],[Dia]],NitA[[#This Row],[Mes]],NitA[[#This Row],[Hora]],NitA[[#This Row],[Min]])</f>
        <v>303151</v>
      </c>
      <c r="AA236" s="4" t="str">
        <f>CONCATENATE(TEXT(NitA[[#This Row],[Hora]],"00"),":",TEXT(NitA[[#This Row],[Min]],"00"))</f>
        <v>01:51</v>
      </c>
      <c r="AB236" s="12" t="str">
        <f>IFERROR(VLOOKUP(NitA[[#This Row],[CONCATENA]],Dades[[#All],[Columna1]:[LAT]],3,FALSE),"")</f>
        <v/>
      </c>
      <c r="AC236" s="12" t="str">
        <f>IFERROR(10^(NitA[[#This Row],[LAT]]/10),"")</f>
        <v/>
      </c>
      <c r="AE236" s="1">
        <f>Resultats!C$22</f>
        <v>30</v>
      </c>
      <c r="AF236" s="1">
        <f>Resultats!E$22</f>
        <v>3</v>
      </c>
      <c r="AG236" s="1">
        <v>10</v>
      </c>
      <c r="AH236" s="1">
        <v>51</v>
      </c>
      <c r="AI236" s="1" t="str">
        <f>CONCATENATE(DiaB[[#This Row],[Dia]],DiaB[[#This Row],[Mes]],DiaB[[#This Row],[Hora]],DiaB[[#This Row],[Min]])</f>
        <v>3031051</v>
      </c>
      <c r="AJ236" s="1" t="str">
        <f>CONCATENATE(TEXT(DiaB[[#This Row],[Hora]],"00"),":",TEXT(DiaB[[#This Row],[Min]],"00"))</f>
        <v>10:51</v>
      </c>
      <c r="AK236" s="1" t="str">
        <f>IFERROR(VLOOKUP(DiaB[[#This Row],[CONCATENA]],Dades[[#All],[Columna1]:[LAT]],3,FALSE),"")</f>
        <v/>
      </c>
      <c r="AL236" s="1" t="str">
        <f>IFERROR(10^(DiaB[[#This Row],[LAT]]/10),"")</f>
        <v/>
      </c>
      <c r="AW236" s="4">
        <f>Resultats!C$22</f>
        <v>30</v>
      </c>
      <c r="AX236" s="12">
        <f>Resultats!E$22</f>
        <v>3</v>
      </c>
      <c r="AY236" s="3">
        <v>1</v>
      </c>
      <c r="AZ236" s="4">
        <v>51</v>
      </c>
      <c r="BA236" s="4" t="str">
        <f>CONCATENATE(NitB[[#This Row],[Dia]],NitB[[#This Row],[Mes]],NitB[[#This Row],[Hora]],NitB[[#This Row],[Min]])</f>
        <v>303151</v>
      </c>
      <c r="BB236" s="4" t="str">
        <f>CONCATENATE(TEXT(NitB[[#This Row],[Hora]],"00"),":",TEXT(NitB[[#This Row],[Min]],"00"))</f>
        <v>01:51</v>
      </c>
      <c r="BC236" s="12" t="str">
        <f>IFERROR(VLOOKUP(NitB[[#This Row],[CONCATENA]],Dades[[#All],[Columna1]:[LAT]],3,FALSE),"")</f>
        <v/>
      </c>
      <c r="BD236" s="12" t="str">
        <f>IFERROR(10^(NitB[[#This Row],[LAT]]/10),"")</f>
        <v/>
      </c>
      <c r="BF236" s="1">
        <f>Resultats!C$37</f>
        <v>30</v>
      </c>
      <c r="BG236" s="1">
        <f>Resultats!E$37</f>
        <v>3</v>
      </c>
      <c r="BH236" s="1">
        <v>10</v>
      </c>
      <c r="BI236" s="1">
        <v>51</v>
      </c>
      <c r="BJ236" s="1" t="str">
        <f>CONCATENATE(DiaC[[#This Row],[Dia]],DiaC[[#This Row],[Mes]],DiaC[[#This Row],[Hora]],DiaC[[#This Row],[Min]])</f>
        <v>3031051</v>
      </c>
      <c r="BK236" s="1" t="str">
        <f>CONCATENATE(TEXT(DiaC[[#This Row],[Hora]],"00"),":",TEXT(DiaC[[#This Row],[Min]],"00"))</f>
        <v>10:51</v>
      </c>
      <c r="BL236" s="1" t="str">
        <f>IFERROR(VLOOKUP(DiaC[[#This Row],[CONCATENA]],Dades[[#All],[Columna1]:[LAT]],3,FALSE),"")</f>
        <v/>
      </c>
      <c r="BM236" s="1" t="str">
        <f>IFERROR(10^(DiaC[[#This Row],[LAT]]/10),"")</f>
        <v/>
      </c>
      <c r="BX236" s="4">
        <f>Resultats!C$37</f>
        <v>30</v>
      </c>
      <c r="BY236" s="12">
        <f>Resultats!E$37</f>
        <v>3</v>
      </c>
      <c r="BZ236" s="3">
        <v>1</v>
      </c>
      <c r="CA236" s="4">
        <v>51</v>
      </c>
      <c r="CB236" s="4" t="str">
        <f>CONCATENATE(NitC[[#This Row],[Dia]],NitC[[#This Row],[Mes]],NitC[[#This Row],[Hora]],NitC[[#This Row],[Min]])</f>
        <v>303151</v>
      </c>
      <c r="CC236" s="4" t="str">
        <f>CONCATENATE(TEXT(NitC[[#This Row],[Hora]],"00"),":",TEXT(NitC[[#This Row],[Min]],"00"))</f>
        <v>01:51</v>
      </c>
      <c r="CD236" s="12" t="str">
        <f>IFERROR(VLOOKUP(NitC[[#This Row],[CONCATENA]],Dades[[#All],[Columna1]:[LAT]],3,FALSE),"")</f>
        <v/>
      </c>
      <c r="CE236" s="12" t="str">
        <f>IFERROR(10^(NitC[[#This Row],[LAT]]/10),"")</f>
        <v/>
      </c>
    </row>
    <row r="237" spans="4:83" x14ac:dyDescent="0.35">
      <c r="D237" s="1">
        <f>Resultats!C$7</f>
        <v>30</v>
      </c>
      <c r="E237" s="1">
        <f>Resultats!E$7</f>
        <v>3</v>
      </c>
      <c r="F237" s="1">
        <v>10</v>
      </c>
      <c r="G237" s="1">
        <v>52</v>
      </c>
      <c r="H237" s="1" t="str">
        <f>CONCATENATE(DiaA[[#This Row],[Dia]],DiaA[[#This Row],[Mes]],DiaA[[#This Row],[Hora]],DiaA[[#This Row],[Min]])</f>
        <v>3031052</v>
      </c>
      <c r="I237" s="1" t="str">
        <f>CONCATENATE(TEXT(DiaA[[#This Row],[Hora]],"00"),":",TEXT(DiaA[[#This Row],[Min]],"00"))</f>
        <v>10:52</v>
      </c>
      <c r="J237" s="1" t="str">
        <f>IFERROR(VLOOKUP(DiaA[[#This Row],[CONCATENA]],Dades[[#All],[Columna1]:[LAT]],3,FALSE),"")</f>
        <v/>
      </c>
      <c r="K237" s="1" t="str">
        <f>IFERROR(10^(DiaA[[#This Row],[LAT]]/10),"")</f>
        <v/>
      </c>
      <c r="V237" s="4">
        <f>Resultats!C$7</f>
        <v>30</v>
      </c>
      <c r="W237" s="12">
        <f>Resultats!E$7</f>
        <v>3</v>
      </c>
      <c r="X237" s="3">
        <v>1</v>
      </c>
      <c r="Y237" s="4">
        <v>52</v>
      </c>
      <c r="Z237" s="4" t="str">
        <f>CONCATENATE(NitA[[#This Row],[Dia]],NitA[[#This Row],[Mes]],NitA[[#This Row],[Hora]],NitA[[#This Row],[Min]])</f>
        <v>303152</v>
      </c>
      <c r="AA237" s="4" t="str">
        <f>CONCATENATE(TEXT(NitA[[#This Row],[Hora]],"00"),":",TEXT(NitA[[#This Row],[Min]],"00"))</f>
        <v>01:52</v>
      </c>
      <c r="AB237" s="12" t="str">
        <f>IFERROR(VLOOKUP(NitA[[#This Row],[CONCATENA]],Dades[[#All],[Columna1]:[LAT]],3,FALSE),"")</f>
        <v/>
      </c>
      <c r="AC237" s="12" t="str">
        <f>IFERROR(10^(NitA[[#This Row],[LAT]]/10),"")</f>
        <v/>
      </c>
      <c r="AE237" s="1">
        <f>Resultats!C$22</f>
        <v>30</v>
      </c>
      <c r="AF237" s="1">
        <f>Resultats!E$22</f>
        <v>3</v>
      </c>
      <c r="AG237" s="1">
        <v>10</v>
      </c>
      <c r="AH237" s="1">
        <v>52</v>
      </c>
      <c r="AI237" s="1" t="str">
        <f>CONCATENATE(DiaB[[#This Row],[Dia]],DiaB[[#This Row],[Mes]],DiaB[[#This Row],[Hora]],DiaB[[#This Row],[Min]])</f>
        <v>3031052</v>
      </c>
      <c r="AJ237" s="1" t="str">
        <f>CONCATENATE(TEXT(DiaB[[#This Row],[Hora]],"00"),":",TEXT(DiaB[[#This Row],[Min]],"00"))</f>
        <v>10:52</v>
      </c>
      <c r="AK237" s="1" t="str">
        <f>IFERROR(VLOOKUP(DiaB[[#This Row],[CONCATENA]],Dades[[#All],[Columna1]:[LAT]],3,FALSE),"")</f>
        <v/>
      </c>
      <c r="AL237" s="1" t="str">
        <f>IFERROR(10^(DiaB[[#This Row],[LAT]]/10),"")</f>
        <v/>
      </c>
      <c r="AW237" s="4">
        <f>Resultats!C$22</f>
        <v>30</v>
      </c>
      <c r="AX237" s="12">
        <f>Resultats!E$22</f>
        <v>3</v>
      </c>
      <c r="AY237" s="3">
        <v>1</v>
      </c>
      <c r="AZ237" s="4">
        <v>52</v>
      </c>
      <c r="BA237" s="4" t="str">
        <f>CONCATENATE(NitB[[#This Row],[Dia]],NitB[[#This Row],[Mes]],NitB[[#This Row],[Hora]],NitB[[#This Row],[Min]])</f>
        <v>303152</v>
      </c>
      <c r="BB237" s="4" t="str">
        <f>CONCATENATE(TEXT(NitB[[#This Row],[Hora]],"00"),":",TEXT(NitB[[#This Row],[Min]],"00"))</f>
        <v>01:52</v>
      </c>
      <c r="BC237" s="12" t="str">
        <f>IFERROR(VLOOKUP(NitB[[#This Row],[CONCATENA]],Dades[[#All],[Columna1]:[LAT]],3,FALSE),"")</f>
        <v/>
      </c>
      <c r="BD237" s="12" t="str">
        <f>IFERROR(10^(NitB[[#This Row],[LAT]]/10),"")</f>
        <v/>
      </c>
      <c r="BF237" s="1">
        <f>Resultats!C$37</f>
        <v>30</v>
      </c>
      <c r="BG237" s="1">
        <f>Resultats!E$37</f>
        <v>3</v>
      </c>
      <c r="BH237" s="1">
        <v>10</v>
      </c>
      <c r="BI237" s="1">
        <v>52</v>
      </c>
      <c r="BJ237" s="1" t="str">
        <f>CONCATENATE(DiaC[[#This Row],[Dia]],DiaC[[#This Row],[Mes]],DiaC[[#This Row],[Hora]],DiaC[[#This Row],[Min]])</f>
        <v>3031052</v>
      </c>
      <c r="BK237" s="1" t="str">
        <f>CONCATENATE(TEXT(DiaC[[#This Row],[Hora]],"00"),":",TEXT(DiaC[[#This Row],[Min]],"00"))</f>
        <v>10:52</v>
      </c>
      <c r="BL237" s="1" t="str">
        <f>IFERROR(VLOOKUP(DiaC[[#This Row],[CONCATENA]],Dades[[#All],[Columna1]:[LAT]],3,FALSE),"")</f>
        <v/>
      </c>
      <c r="BM237" s="1" t="str">
        <f>IFERROR(10^(DiaC[[#This Row],[LAT]]/10),"")</f>
        <v/>
      </c>
      <c r="BX237" s="4">
        <f>Resultats!C$37</f>
        <v>30</v>
      </c>
      <c r="BY237" s="12">
        <f>Resultats!E$37</f>
        <v>3</v>
      </c>
      <c r="BZ237" s="3">
        <v>1</v>
      </c>
      <c r="CA237" s="4">
        <v>52</v>
      </c>
      <c r="CB237" s="4" t="str">
        <f>CONCATENATE(NitC[[#This Row],[Dia]],NitC[[#This Row],[Mes]],NitC[[#This Row],[Hora]],NitC[[#This Row],[Min]])</f>
        <v>303152</v>
      </c>
      <c r="CC237" s="4" t="str">
        <f>CONCATENATE(TEXT(NitC[[#This Row],[Hora]],"00"),":",TEXT(NitC[[#This Row],[Min]],"00"))</f>
        <v>01:52</v>
      </c>
      <c r="CD237" s="12" t="str">
        <f>IFERROR(VLOOKUP(NitC[[#This Row],[CONCATENA]],Dades[[#All],[Columna1]:[LAT]],3,FALSE),"")</f>
        <v/>
      </c>
      <c r="CE237" s="12" t="str">
        <f>IFERROR(10^(NitC[[#This Row],[LAT]]/10),"")</f>
        <v/>
      </c>
    </row>
    <row r="238" spans="4:83" x14ac:dyDescent="0.35">
      <c r="D238" s="1">
        <f>Resultats!C$7</f>
        <v>30</v>
      </c>
      <c r="E238" s="1">
        <f>Resultats!E$7</f>
        <v>3</v>
      </c>
      <c r="F238" s="1">
        <v>10</v>
      </c>
      <c r="G238" s="1">
        <v>53</v>
      </c>
      <c r="H238" s="1" t="str">
        <f>CONCATENATE(DiaA[[#This Row],[Dia]],DiaA[[#This Row],[Mes]],DiaA[[#This Row],[Hora]],DiaA[[#This Row],[Min]])</f>
        <v>3031053</v>
      </c>
      <c r="I238" s="1" t="str">
        <f>CONCATENATE(TEXT(DiaA[[#This Row],[Hora]],"00"),":",TEXT(DiaA[[#This Row],[Min]],"00"))</f>
        <v>10:53</v>
      </c>
      <c r="J238" s="1" t="str">
        <f>IFERROR(VLOOKUP(DiaA[[#This Row],[CONCATENA]],Dades[[#All],[Columna1]:[LAT]],3,FALSE),"")</f>
        <v/>
      </c>
      <c r="K238" s="1" t="str">
        <f>IFERROR(10^(DiaA[[#This Row],[LAT]]/10),"")</f>
        <v/>
      </c>
      <c r="V238" s="4">
        <f>Resultats!C$7</f>
        <v>30</v>
      </c>
      <c r="W238" s="12">
        <f>Resultats!E$7</f>
        <v>3</v>
      </c>
      <c r="X238" s="3">
        <v>1</v>
      </c>
      <c r="Y238" s="4">
        <v>53</v>
      </c>
      <c r="Z238" s="4" t="str">
        <f>CONCATENATE(NitA[[#This Row],[Dia]],NitA[[#This Row],[Mes]],NitA[[#This Row],[Hora]],NitA[[#This Row],[Min]])</f>
        <v>303153</v>
      </c>
      <c r="AA238" s="4" t="str">
        <f>CONCATENATE(TEXT(NitA[[#This Row],[Hora]],"00"),":",TEXT(NitA[[#This Row],[Min]],"00"))</f>
        <v>01:53</v>
      </c>
      <c r="AB238" s="12" t="str">
        <f>IFERROR(VLOOKUP(NitA[[#This Row],[CONCATENA]],Dades[[#All],[Columna1]:[LAT]],3,FALSE),"")</f>
        <v/>
      </c>
      <c r="AC238" s="12" t="str">
        <f>IFERROR(10^(NitA[[#This Row],[LAT]]/10),"")</f>
        <v/>
      </c>
      <c r="AE238" s="1">
        <f>Resultats!C$22</f>
        <v>30</v>
      </c>
      <c r="AF238" s="1">
        <f>Resultats!E$22</f>
        <v>3</v>
      </c>
      <c r="AG238" s="1">
        <v>10</v>
      </c>
      <c r="AH238" s="1">
        <v>53</v>
      </c>
      <c r="AI238" s="1" t="str">
        <f>CONCATENATE(DiaB[[#This Row],[Dia]],DiaB[[#This Row],[Mes]],DiaB[[#This Row],[Hora]],DiaB[[#This Row],[Min]])</f>
        <v>3031053</v>
      </c>
      <c r="AJ238" s="1" t="str">
        <f>CONCATENATE(TEXT(DiaB[[#This Row],[Hora]],"00"),":",TEXT(DiaB[[#This Row],[Min]],"00"))</f>
        <v>10:53</v>
      </c>
      <c r="AK238" s="1" t="str">
        <f>IFERROR(VLOOKUP(DiaB[[#This Row],[CONCATENA]],Dades[[#All],[Columna1]:[LAT]],3,FALSE),"")</f>
        <v/>
      </c>
      <c r="AL238" s="1" t="str">
        <f>IFERROR(10^(DiaB[[#This Row],[LAT]]/10),"")</f>
        <v/>
      </c>
      <c r="AW238" s="4">
        <f>Resultats!C$22</f>
        <v>30</v>
      </c>
      <c r="AX238" s="12">
        <f>Resultats!E$22</f>
        <v>3</v>
      </c>
      <c r="AY238" s="3">
        <v>1</v>
      </c>
      <c r="AZ238" s="4">
        <v>53</v>
      </c>
      <c r="BA238" s="4" t="str">
        <f>CONCATENATE(NitB[[#This Row],[Dia]],NitB[[#This Row],[Mes]],NitB[[#This Row],[Hora]],NitB[[#This Row],[Min]])</f>
        <v>303153</v>
      </c>
      <c r="BB238" s="4" t="str">
        <f>CONCATENATE(TEXT(NitB[[#This Row],[Hora]],"00"),":",TEXT(NitB[[#This Row],[Min]],"00"))</f>
        <v>01:53</v>
      </c>
      <c r="BC238" s="12" t="str">
        <f>IFERROR(VLOOKUP(NitB[[#This Row],[CONCATENA]],Dades[[#All],[Columna1]:[LAT]],3,FALSE),"")</f>
        <v/>
      </c>
      <c r="BD238" s="12" t="str">
        <f>IFERROR(10^(NitB[[#This Row],[LAT]]/10),"")</f>
        <v/>
      </c>
      <c r="BF238" s="1">
        <f>Resultats!C$37</f>
        <v>30</v>
      </c>
      <c r="BG238" s="1">
        <f>Resultats!E$37</f>
        <v>3</v>
      </c>
      <c r="BH238" s="1">
        <v>10</v>
      </c>
      <c r="BI238" s="1">
        <v>53</v>
      </c>
      <c r="BJ238" s="1" t="str">
        <f>CONCATENATE(DiaC[[#This Row],[Dia]],DiaC[[#This Row],[Mes]],DiaC[[#This Row],[Hora]],DiaC[[#This Row],[Min]])</f>
        <v>3031053</v>
      </c>
      <c r="BK238" s="1" t="str">
        <f>CONCATENATE(TEXT(DiaC[[#This Row],[Hora]],"00"),":",TEXT(DiaC[[#This Row],[Min]],"00"))</f>
        <v>10:53</v>
      </c>
      <c r="BL238" s="1" t="str">
        <f>IFERROR(VLOOKUP(DiaC[[#This Row],[CONCATENA]],Dades[[#All],[Columna1]:[LAT]],3,FALSE),"")</f>
        <v/>
      </c>
      <c r="BM238" s="1" t="str">
        <f>IFERROR(10^(DiaC[[#This Row],[LAT]]/10),"")</f>
        <v/>
      </c>
      <c r="BX238" s="4">
        <f>Resultats!C$37</f>
        <v>30</v>
      </c>
      <c r="BY238" s="12">
        <f>Resultats!E$37</f>
        <v>3</v>
      </c>
      <c r="BZ238" s="3">
        <v>1</v>
      </c>
      <c r="CA238" s="4">
        <v>53</v>
      </c>
      <c r="CB238" s="4" t="str">
        <f>CONCATENATE(NitC[[#This Row],[Dia]],NitC[[#This Row],[Mes]],NitC[[#This Row],[Hora]],NitC[[#This Row],[Min]])</f>
        <v>303153</v>
      </c>
      <c r="CC238" s="4" t="str">
        <f>CONCATENATE(TEXT(NitC[[#This Row],[Hora]],"00"),":",TEXT(NitC[[#This Row],[Min]],"00"))</f>
        <v>01:53</v>
      </c>
      <c r="CD238" s="12" t="str">
        <f>IFERROR(VLOOKUP(NitC[[#This Row],[CONCATENA]],Dades[[#All],[Columna1]:[LAT]],3,FALSE),"")</f>
        <v/>
      </c>
      <c r="CE238" s="12" t="str">
        <f>IFERROR(10^(NitC[[#This Row],[LAT]]/10),"")</f>
        <v/>
      </c>
    </row>
    <row r="239" spans="4:83" x14ac:dyDescent="0.35">
      <c r="D239" s="1">
        <f>Resultats!C$7</f>
        <v>30</v>
      </c>
      <c r="E239" s="1">
        <f>Resultats!E$7</f>
        <v>3</v>
      </c>
      <c r="F239" s="1">
        <v>10</v>
      </c>
      <c r="G239" s="1">
        <v>54</v>
      </c>
      <c r="H239" s="1" t="str">
        <f>CONCATENATE(DiaA[[#This Row],[Dia]],DiaA[[#This Row],[Mes]],DiaA[[#This Row],[Hora]],DiaA[[#This Row],[Min]])</f>
        <v>3031054</v>
      </c>
      <c r="I239" s="1" t="str">
        <f>CONCATENATE(TEXT(DiaA[[#This Row],[Hora]],"00"),":",TEXT(DiaA[[#This Row],[Min]],"00"))</f>
        <v>10:54</v>
      </c>
      <c r="J239" s="1" t="str">
        <f>IFERROR(VLOOKUP(DiaA[[#This Row],[CONCATENA]],Dades[[#All],[Columna1]:[LAT]],3,FALSE),"")</f>
        <v/>
      </c>
      <c r="K239" s="1" t="str">
        <f>IFERROR(10^(DiaA[[#This Row],[LAT]]/10),"")</f>
        <v/>
      </c>
      <c r="V239" s="4">
        <f>Resultats!C$7</f>
        <v>30</v>
      </c>
      <c r="W239" s="12">
        <f>Resultats!E$7</f>
        <v>3</v>
      </c>
      <c r="X239" s="3">
        <v>1</v>
      </c>
      <c r="Y239" s="4">
        <v>54</v>
      </c>
      <c r="Z239" s="4" t="str">
        <f>CONCATENATE(NitA[[#This Row],[Dia]],NitA[[#This Row],[Mes]],NitA[[#This Row],[Hora]],NitA[[#This Row],[Min]])</f>
        <v>303154</v>
      </c>
      <c r="AA239" s="4" t="str">
        <f>CONCATENATE(TEXT(NitA[[#This Row],[Hora]],"00"),":",TEXT(NitA[[#This Row],[Min]],"00"))</f>
        <v>01:54</v>
      </c>
      <c r="AB239" s="12" t="str">
        <f>IFERROR(VLOOKUP(NitA[[#This Row],[CONCATENA]],Dades[[#All],[Columna1]:[LAT]],3,FALSE),"")</f>
        <v/>
      </c>
      <c r="AC239" s="12" t="str">
        <f>IFERROR(10^(NitA[[#This Row],[LAT]]/10),"")</f>
        <v/>
      </c>
      <c r="AE239" s="1">
        <f>Resultats!C$22</f>
        <v>30</v>
      </c>
      <c r="AF239" s="1">
        <f>Resultats!E$22</f>
        <v>3</v>
      </c>
      <c r="AG239" s="1">
        <v>10</v>
      </c>
      <c r="AH239" s="1">
        <v>54</v>
      </c>
      <c r="AI239" s="1" t="str">
        <f>CONCATENATE(DiaB[[#This Row],[Dia]],DiaB[[#This Row],[Mes]],DiaB[[#This Row],[Hora]],DiaB[[#This Row],[Min]])</f>
        <v>3031054</v>
      </c>
      <c r="AJ239" s="1" t="str">
        <f>CONCATENATE(TEXT(DiaB[[#This Row],[Hora]],"00"),":",TEXT(DiaB[[#This Row],[Min]],"00"))</f>
        <v>10:54</v>
      </c>
      <c r="AK239" s="1" t="str">
        <f>IFERROR(VLOOKUP(DiaB[[#This Row],[CONCATENA]],Dades[[#All],[Columna1]:[LAT]],3,FALSE),"")</f>
        <v/>
      </c>
      <c r="AL239" s="1" t="str">
        <f>IFERROR(10^(DiaB[[#This Row],[LAT]]/10),"")</f>
        <v/>
      </c>
      <c r="AW239" s="4">
        <f>Resultats!C$22</f>
        <v>30</v>
      </c>
      <c r="AX239" s="12">
        <f>Resultats!E$22</f>
        <v>3</v>
      </c>
      <c r="AY239" s="3">
        <v>1</v>
      </c>
      <c r="AZ239" s="4">
        <v>54</v>
      </c>
      <c r="BA239" s="4" t="str">
        <f>CONCATENATE(NitB[[#This Row],[Dia]],NitB[[#This Row],[Mes]],NitB[[#This Row],[Hora]],NitB[[#This Row],[Min]])</f>
        <v>303154</v>
      </c>
      <c r="BB239" s="4" t="str">
        <f>CONCATENATE(TEXT(NitB[[#This Row],[Hora]],"00"),":",TEXT(NitB[[#This Row],[Min]],"00"))</f>
        <v>01:54</v>
      </c>
      <c r="BC239" s="12" t="str">
        <f>IFERROR(VLOOKUP(NitB[[#This Row],[CONCATENA]],Dades[[#All],[Columna1]:[LAT]],3,FALSE),"")</f>
        <v/>
      </c>
      <c r="BD239" s="12" t="str">
        <f>IFERROR(10^(NitB[[#This Row],[LAT]]/10),"")</f>
        <v/>
      </c>
      <c r="BF239" s="1">
        <f>Resultats!C$37</f>
        <v>30</v>
      </c>
      <c r="BG239" s="1">
        <f>Resultats!E$37</f>
        <v>3</v>
      </c>
      <c r="BH239" s="1">
        <v>10</v>
      </c>
      <c r="BI239" s="1">
        <v>54</v>
      </c>
      <c r="BJ239" s="1" t="str">
        <f>CONCATENATE(DiaC[[#This Row],[Dia]],DiaC[[#This Row],[Mes]],DiaC[[#This Row],[Hora]],DiaC[[#This Row],[Min]])</f>
        <v>3031054</v>
      </c>
      <c r="BK239" s="1" t="str">
        <f>CONCATENATE(TEXT(DiaC[[#This Row],[Hora]],"00"),":",TEXT(DiaC[[#This Row],[Min]],"00"))</f>
        <v>10:54</v>
      </c>
      <c r="BL239" s="1" t="str">
        <f>IFERROR(VLOOKUP(DiaC[[#This Row],[CONCATENA]],Dades[[#All],[Columna1]:[LAT]],3,FALSE),"")</f>
        <v/>
      </c>
      <c r="BM239" s="1" t="str">
        <f>IFERROR(10^(DiaC[[#This Row],[LAT]]/10),"")</f>
        <v/>
      </c>
      <c r="BX239" s="4">
        <f>Resultats!C$37</f>
        <v>30</v>
      </c>
      <c r="BY239" s="12">
        <f>Resultats!E$37</f>
        <v>3</v>
      </c>
      <c r="BZ239" s="3">
        <v>1</v>
      </c>
      <c r="CA239" s="4">
        <v>54</v>
      </c>
      <c r="CB239" s="4" t="str">
        <f>CONCATENATE(NitC[[#This Row],[Dia]],NitC[[#This Row],[Mes]],NitC[[#This Row],[Hora]],NitC[[#This Row],[Min]])</f>
        <v>303154</v>
      </c>
      <c r="CC239" s="4" t="str">
        <f>CONCATENATE(TEXT(NitC[[#This Row],[Hora]],"00"),":",TEXT(NitC[[#This Row],[Min]],"00"))</f>
        <v>01:54</v>
      </c>
      <c r="CD239" s="12" t="str">
        <f>IFERROR(VLOOKUP(NitC[[#This Row],[CONCATENA]],Dades[[#All],[Columna1]:[LAT]],3,FALSE),"")</f>
        <v/>
      </c>
      <c r="CE239" s="12" t="str">
        <f>IFERROR(10^(NitC[[#This Row],[LAT]]/10),"")</f>
        <v/>
      </c>
    </row>
    <row r="240" spans="4:83" x14ac:dyDescent="0.35">
      <c r="D240" s="1">
        <f>Resultats!C$7</f>
        <v>30</v>
      </c>
      <c r="E240" s="1">
        <f>Resultats!E$7</f>
        <v>3</v>
      </c>
      <c r="F240" s="1">
        <v>10</v>
      </c>
      <c r="G240" s="1">
        <v>55</v>
      </c>
      <c r="H240" s="1" t="str">
        <f>CONCATENATE(DiaA[[#This Row],[Dia]],DiaA[[#This Row],[Mes]],DiaA[[#This Row],[Hora]],DiaA[[#This Row],[Min]])</f>
        <v>3031055</v>
      </c>
      <c r="I240" s="1" t="str">
        <f>CONCATENATE(TEXT(DiaA[[#This Row],[Hora]],"00"),":",TEXT(DiaA[[#This Row],[Min]],"00"))</f>
        <v>10:55</v>
      </c>
      <c r="J240" s="1" t="str">
        <f>IFERROR(VLOOKUP(DiaA[[#This Row],[CONCATENA]],Dades[[#All],[Columna1]:[LAT]],3,FALSE),"")</f>
        <v/>
      </c>
      <c r="K240" s="1" t="str">
        <f>IFERROR(10^(DiaA[[#This Row],[LAT]]/10),"")</f>
        <v/>
      </c>
      <c r="V240" s="4">
        <f>Resultats!C$7</f>
        <v>30</v>
      </c>
      <c r="W240" s="12">
        <f>Resultats!E$7</f>
        <v>3</v>
      </c>
      <c r="X240" s="3">
        <v>1</v>
      </c>
      <c r="Y240" s="4">
        <v>55</v>
      </c>
      <c r="Z240" s="4" t="str">
        <f>CONCATENATE(NitA[[#This Row],[Dia]],NitA[[#This Row],[Mes]],NitA[[#This Row],[Hora]],NitA[[#This Row],[Min]])</f>
        <v>303155</v>
      </c>
      <c r="AA240" s="4" t="str">
        <f>CONCATENATE(TEXT(NitA[[#This Row],[Hora]],"00"),":",TEXT(NitA[[#This Row],[Min]],"00"))</f>
        <v>01:55</v>
      </c>
      <c r="AB240" s="12" t="str">
        <f>IFERROR(VLOOKUP(NitA[[#This Row],[CONCATENA]],Dades[[#All],[Columna1]:[LAT]],3,FALSE),"")</f>
        <v/>
      </c>
      <c r="AC240" s="12" t="str">
        <f>IFERROR(10^(NitA[[#This Row],[LAT]]/10),"")</f>
        <v/>
      </c>
      <c r="AE240" s="1">
        <f>Resultats!C$22</f>
        <v>30</v>
      </c>
      <c r="AF240" s="1">
        <f>Resultats!E$22</f>
        <v>3</v>
      </c>
      <c r="AG240" s="1">
        <v>10</v>
      </c>
      <c r="AH240" s="1">
        <v>55</v>
      </c>
      <c r="AI240" s="1" t="str">
        <f>CONCATENATE(DiaB[[#This Row],[Dia]],DiaB[[#This Row],[Mes]],DiaB[[#This Row],[Hora]],DiaB[[#This Row],[Min]])</f>
        <v>3031055</v>
      </c>
      <c r="AJ240" s="1" t="str">
        <f>CONCATENATE(TEXT(DiaB[[#This Row],[Hora]],"00"),":",TEXT(DiaB[[#This Row],[Min]],"00"))</f>
        <v>10:55</v>
      </c>
      <c r="AK240" s="1" t="str">
        <f>IFERROR(VLOOKUP(DiaB[[#This Row],[CONCATENA]],Dades[[#All],[Columna1]:[LAT]],3,FALSE),"")</f>
        <v/>
      </c>
      <c r="AL240" s="1" t="str">
        <f>IFERROR(10^(DiaB[[#This Row],[LAT]]/10),"")</f>
        <v/>
      </c>
      <c r="AW240" s="4">
        <f>Resultats!C$22</f>
        <v>30</v>
      </c>
      <c r="AX240" s="12">
        <f>Resultats!E$22</f>
        <v>3</v>
      </c>
      <c r="AY240" s="3">
        <v>1</v>
      </c>
      <c r="AZ240" s="4">
        <v>55</v>
      </c>
      <c r="BA240" s="4" t="str">
        <f>CONCATENATE(NitB[[#This Row],[Dia]],NitB[[#This Row],[Mes]],NitB[[#This Row],[Hora]],NitB[[#This Row],[Min]])</f>
        <v>303155</v>
      </c>
      <c r="BB240" s="4" t="str">
        <f>CONCATENATE(TEXT(NitB[[#This Row],[Hora]],"00"),":",TEXT(NitB[[#This Row],[Min]],"00"))</f>
        <v>01:55</v>
      </c>
      <c r="BC240" s="12" t="str">
        <f>IFERROR(VLOOKUP(NitB[[#This Row],[CONCATENA]],Dades[[#All],[Columna1]:[LAT]],3,FALSE),"")</f>
        <v/>
      </c>
      <c r="BD240" s="12" t="str">
        <f>IFERROR(10^(NitB[[#This Row],[LAT]]/10),"")</f>
        <v/>
      </c>
      <c r="BF240" s="1">
        <f>Resultats!C$37</f>
        <v>30</v>
      </c>
      <c r="BG240" s="1">
        <f>Resultats!E$37</f>
        <v>3</v>
      </c>
      <c r="BH240" s="1">
        <v>10</v>
      </c>
      <c r="BI240" s="1">
        <v>55</v>
      </c>
      <c r="BJ240" s="1" t="str">
        <f>CONCATENATE(DiaC[[#This Row],[Dia]],DiaC[[#This Row],[Mes]],DiaC[[#This Row],[Hora]],DiaC[[#This Row],[Min]])</f>
        <v>3031055</v>
      </c>
      <c r="BK240" s="1" t="str">
        <f>CONCATENATE(TEXT(DiaC[[#This Row],[Hora]],"00"),":",TEXT(DiaC[[#This Row],[Min]],"00"))</f>
        <v>10:55</v>
      </c>
      <c r="BL240" s="1" t="str">
        <f>IFERROR(VLOOKUP(DiaC[[#This Row],[CONCATENA]],Dades[[#All],[Columna1]:[LAT]],3,FALSE),"")</f>
        <v/>
      </c>
      <c r="BM240" s="1" t="str">
        <f>IFERROR(10^(DiaC[[#This Row],[LAT]]/10),"")</f>
        <v/>
      </c>
      <c r="BX240" s="4">
        <f>Resultats!C$37</f>
        <v>30</v>
      </c>
      <c r="BY240" s="12">
        <f>Resultats!E$37</f>
        <v>3</v>
      </c>
      <c r="BZ240" s="3">
        <v>1</v>
      </c>
      <c r="CA240" s="4">
        <v>55</v>
      </c>
      <c r="CB240" s="4" t="str">
        <f>CONCATENATE(NitC[[#This Row],[Dia]],NitC[[#This Row],[Mes]],NitC[[#This Row],[Hora]],NitC[[#This Row],[Min]])</f>
        <v>303155</v>
      </c>
      <c r="CC240" s="4" t="str">
        <f>CONCATENATE(TEXT(NitC[[#This Row],[Hora]],"00"),":",TEXT(NitC[[#This Row],[Min]],"00"))</f>
        <v>01:55</v>
      </c>
      <c r="CD240" s="12" t="str">
        <f>IFERROR(VLOOKUP(NitC[[#This Row],[CONCATENA]],Dades[[#All],[Columna1]:[LAT]],3,FALSE),"")</f>
        <v/>
      </c>
      <c r="CE240" s="12" t="str">
        <f>IFERROR(10^(NitC[[#This Row],[LAT]]/10),"")</f>
        <v/>
      </c>
    </row>
    <row r="241" spans="4:83" x14ac:dyDescent="0.35">
      <c r="D241" s="1">
        <f>Resultats!C$7</f>
        <v>30</v>
      </c>
      <c r="E241" s="1">
        <f>Resultats!E$7</f>
        <v>3</v>
      </c>
      <c r="F241" s="1">
        <v>10</v>
      </c>
      <c r="G241" s="1">
        <v>56</v>
      </c>
      <c r="H241" s="1" t="str">
        <f>CONCATENATE(DiaA[[#This Row],[Dia]],DiaA[[#This Row],[Mes]],DiaA[[#This Row],[Hora]],DiaA[[#This Row],[Min]])</f>
        <v>3031056</v>
      </c>
      <c r="I241" s="1" t="str">
        <f>CONCATENATE(TEXT(DiaA[[#This Row],[Hora]],"00"),":",TEXT(DiaA[[#This Row],[Min]],"00"))</f>
        <v>10:56</v>
      </c>
      <c r="J241" s="1" t="str">
        <f>IFERROR(VLOOKUP(DiaA[[#This Row],[CONCATENA]],Dades[[#All],[Columna1]:[LAT]],3,FALSE),"")</f>
        <v/>
      </c>
      <c r="K241" s="1" t="str">
        <f>IFERROR(10^(DiaA[[#This Row],[LAT]]/10),"")</f>
        <v/>
      </c>
      <c r="V241" s="4">
        <f>Resultats!C$7</f>
        <v>30</v>
      </c>
      <c r="W241" s="12">
        <f>Resultats!E$7</f>
        <v>3</v>
      </c>
      <c r="X241" s="3">
        <v>1</v>
      </c>
      <c r="Y241" s="4">
        <v>56</v>
      </c>
      <c r="Z241" s="4" t="str">
        <f>CONCATENATE(NitA[[#This Row],[Dia]],NitA[[#This Row],[Mes]],NitA[[#This Row],[Hora]],NitA[[#This Row],[Min]])</f>
        <v>303156</v>
      </c>
      <c r="AA241" s="4" t="str">
        <f>CONCATENATE(TEXT(NitA[[#This Row],[Hora]],"00"),":",TEXT(NitA[[#This Row],[Min]],"00"))</f>
        <v>01:56</v>
      </c>
      <c r="AB241" s="12" t="str">
        <f>IFERROR(VLOOKUP(NitA[[#This Row],[CONCATENA]],Dades[[#All],[Columna1]:[LAT]],3,FALSE),"")</f>
        <v/>
      </c>
      <c r="AC241" s="12" t="str">
        <f>IFERROR(10^(NitA[[#This Row],[LAT]]/10),"")</f>
        <v/>
      </c>
      <c r="AE241" s="1">
        <f>Resultats!C$22</f>
        <v>30</v>
      </c>
      <c r="AF241" s="1">
        <f>Resultats!E$22</f>
        <v>3</v>
      </c>
      <c r="AG241" s="1">
        <v>10</v>
      </c>
      <c r="AH241" s="1">
        <v>56</v>
      </c>
      <c r="AI241" s="1" t="str">
        <f>CONCATENATE(DiaB[[#This Row],[Dia]],DiaB[[#This Row],[Mes]],DiaB[[#This Row],[Hora]],DiaB[[#This Row],[Min]])</f>
        <v>3031056</v>
      </c>
      <c r="AJ241" s="1" t="str">
        <f>CONCATENATE(TEXT(DiaB[[#This Row],[Hora]],"00"),":",TEXT(DiaB[[#This Row],[Min]],"00"))</f>
        <v>10:56</v>
      </c>
      <c r="AK241" s="1" t="str">
        <f>IFERROR(VLOOKUP(DiaB[[#This Row],[CONCATENA]],Dades[[#All],[Columna1]:[LAT]],3,FALSE),"")</f>
        <v/>
      </c>
      <c r="AL241" s="1" t="str">
        <f>IFERROR(10^(DiaB[[#This Row],[LAT]]/10),"")</f>
        <v/>
      </c>
      <c r="AW241" s="4">
        <f>Resultats!C$22</f>
        <v>30</v>
      </c>
      <c r="AX241" s="12">
        <f>Resultats!E$22</f>
        <v>3</v>
      </c>
      <c r="AY241" s="3">
        <v>1</v>
      </c>
      <c r="AZ241" s="4">
        <v>56</v>
      </c>
      <c r="BA241" s="4" t="str">
        <f>CONCATENATE(NitB[[#This Row],[Dia]],NitB[[#This Row],[Mes]],NitB[[#This Row],[Hora]],NitB[[#This Row],[Min]])</f>
        <v>303156</v>
      </c>
      <c r="BB241" s="4" t="str">
        <f>CONCATENATE(TEXT(NitB[[#This Row],[Hora]],"00"),":",TEXT(NitB[[#This Row],[Min]],"00"))</f>
        <v>01:56</v>
      </c>
      <c r="BC241" s="12" t="str">
        <f>IFERROR(VLOOKUP(NitB[[#This Row],[CONCATENA]],Dades[[#All],[Columna1]:[LAT]],3,FALSE),"")</f>
        <v/>
      </c>
      <c r="BD241" s="12" t="str">
        <f>IFERROR(10^(NitB[[#This Row],[LAT]]/10),"")</f>
        <v/>
      </c>
      <c r="BF241" s="1">
        <f>Resultats!C$37</f>
        <v>30</v>
      </c>
      <c r="BG241" s="1">
        <f>Resultats!E$37</f>
        <v>3</v>
      </c>
      <c r="BH241" s="1">
        <v>10</v>
      </c>
      <c r="BI241" s="1">
        <v>56</v>
      </c>
      <c r="BJ241" s="1" t="str">
        <f>CONCATENATE(DiaC[[#This Row],[Dia]],DiaC[[#This Row],[Mes]],DiaC[[#This Row],[Hora]],DiaC[[#This Row],[Min]])</f>
        <v>3031056</v>
      </c>
      <c r="BK241" s="1" t="str">
        <f>CONCATENATE(TEXT(DiaC[[#This Row],[Hora]],"00"),":",TEXT(DiaC[[#This Row],[Min]],"00"))</f>
        <v>10:56</v>
      </c>
      <c r="BL241" s="1" t="str">
        <f>IFERROR(VLOOKUP(DiaC[[#This Row],[CONCATENA]],Dades[[#All],[Columna1]:[LAT]],3,FALSE),"")</f>
        <v/>
      </c>
      <c r="BM241" s="1" t="str">
        <f>IFERROR(10^(DiaC[[#This Row],[LAT]]/10),"")</f>
        <v/>
      </c>
      <c r="BX241" s="4">
        <f>Resultats!C$37</f>
        <v>30</v>
      </c>
      <c r="BY241" s="12">
        <f>Resultats!E$37</f>
        <v>3</v>
      </c>
      <c r="BZ241" s="3">
        <v>1</v>
      </c>
      <c r="CA241" s="4">
        <v>56</v>
      </c>
      <c r="CB241" s="4" t="str">
        <f>CONCATENATE(NitC[[#This Row],[Dia]],NitC[[#This Row],[Mes]],NitC[[#This Row],[Hora]],NitC[[#This Row],[Min]])</f>
        <v>303156</v>
      </c>
      <c r="CC241" s="4" t="str">
        <f>CONCATENATE(TEXT(NitC[[#This Row],[Hora]],"00"),":",TEXT(NitC[[#This Row],[Min]],"00"))</f>
        <v>01:56</v>
      </c>
      <c r="CD241" s="12" t="str">
        <f>IFERROR(VLOOKUP(NitC[[#This Row],[CONCATENA]],Dades[[#All],[Columna1]:[LAT]],3,FALSE),"")</f>
        <v/>
      </c>
      <c r="CE241" s="12" t="str">
        <f>IFERROR(10^(NitC[[#This Row],[LAT]]/10),"")</f>
        <v/>
      </c>
    </row>
    <row r="242" spans="4:83" x14ac:dyDescent="0.35">
      <c r="D242" s="1">
        <f>Resultats!C$7</f>
        <v>30</v>
      </c>
      <c r="E242" s="1">
        <f>Resultats!E$7</f>
        <v>3</v>
      </c>
      <c r="F242" s="1">
        <v>10</v>
      </c>
      <c r="G242" s="1">
        <v>57</v>
      </c>
      <c r="H242" s="1" t="str">
        <f>CONCATENATE(DiaA[[#This Row],[Dia]],DiaA[[#This Row],[Mes]],DiaA[[#This Row],[Hora]],DiaA[[#This Row],[Min]])</f>
        <v>3031057</v>
      </c>
      <c r="I242" s="1" t="str">
        <f>CONCATENATE(TEXT(DiaA[[#This Row],[Hora]],"00"),":",TEXT(DiaA[[#This Row],[Min]],"00"))</f>
        <v>10:57</v>
      </c>
      <c r="J242" s="1" t="str">
        <f>IFERROR(VLOOKUP(DiaA[[#This Row],[CONCATENA]],Dades[[#All],[Columna1]:[LAT]],3,FALSE),"")</f>
        <v/>
      </c>
      <c r="K242" s="1" t="str">
        <f>IFERROR(10^(DiaA[[#This Row],[LAT]]/10),"")</f>
        <v/>
      </c>
      <c r="V242" s="4">
        <f>Resultats!C$7</f>
        <v>30</v>
      </c>
      <c r="W242" s="12">
        <f>Resultats!E$7</f>
        <v>3</v>
      </c>
      <c r="X242" s="3">
        <v>1</v>
      </c>
      <c r="Y242" s="4">
        <v>57</v>
      </c>
      <c r="Z242" s="4" t="str">
        <f>CONCATENATE(NitA[[#This Row],[Dia]],NitA[[#This Row],[Mes]],NitA[[#This Row],[Hora]],NitA[[#This Row],[Min]])</f>
        <v>303157</v>
      </c>
      <c r="AA242" s="4" t="str">
        <f>CONCATENATE(TEXT(NitA[[#This Row],[Hora]],"00"),":",TEXT(NitA[[#This Row],[Min]],"00"))</f>
        <v>01:57</v>
      </c>
      <c r="AB242" s="12" t="str">
        <f>IFERROR(VLOOKUP(NitA[[#This Row],[CONCATENA]],Dades[[#All],[Columna1]:[LAT]],3,FALSE),"")</f>
        <v/>
      </c>
      <c r="AC242" s="12" t="str">
        <f>IFERROR(10^(NitA[[#This Row],[LAT]]/10),"")</f>
        <v/>
      </c>
      <c r="AE242" s="1">
        <f>Resultats!C$22</f>
        <v>30</v>
      </c>
      <c r="AF242" s="1">
        <f>Resultats!E$22</f>
        <v>3</v>
      </c>
      <c r="AG242" s="1">
        <v>10</v>
      </c>
      <c r="AH242" s="1">
        <v>57</v>
      </c>
      <c r="AI242" s="1" t="str">
        <f>CONCATENATE(DiaB[[#This Row],[Dia]],DiaB[[#This Row],[Mes]],DiaB[[#This Row],[Hora]],DiaB[[#This Row],[Min]])</f>
        <v>3031057</v>
      </c>
      <c r="AJ242" s="1" t="str">
        <f>CONCATENATE(TEXT(DiaB[[#This Row],[Hora]],"00"),":",TEXT(DiaB[[#This Row],[Min]],"00"))</f>
        <v>10:57</v>
      </c>
      <c r="AK242" s="1" t="str">
        <f>IFERROR(VLOOKUP(DiaB[[#This Row],[CONCATENA]],Dades[[#All],[Columna1]:[LAT]],3,FALSE),"")</f>
        <v/>
      </c>
      <c r="AL242" s="1" t="str">
        <f>IFERROR(10^(DiaB[[#This Row],[LAT]]/10),"")</f>
        <v/>
      </c>
      <c r="AW242" s="4">
        <f>Resultats!C$22</f>
        <v>30</v>
      </c>
      <c r="AX242" s="12">
        <f>Resultats!E$22</f>
        <v>3</v>
      </c>
      <c r="AY242" s="3">
        <v>1</v>
      </c>
      <c r="AZ242" s="4">
        <v>57</v>
      </c>
      <c r="BA242" s="4" t="str">
        <f>CONCATENATE(NitB[[#This Row],[Dia]],NitB[[#This Row],[Mes]],NitB[[#This Row],[Hora]],NitB[[#This Row],[Min]])</f>
        <v>303157</v>
      </c>
      <c r="BB242" s="4" t="str">
        <f>CONCATENATE(TEXT(NitB[[#This Row],[Hora]],"00"),":",TEXT(NitB[[#This Row],[Min]],"00"))</f>
        <v>01:57</v>
      </c>
      <c r="BC242" s="12" t="str">
        <f>IFERROR(VLOOKUP(NitB[[#This Row],[CONCATENA]],Dades[[#All],[Columna1]:[LAT]],3,FALSE),"")</f>
        <v/>
      </c>
      <c r="BD242" s="12" t="str">
        <f>IFERROR(10^(NitB[[#This Row],[LAT]]/10),"")</f>
        <v/>
      </c>
      <c r="BF242" s="1">
        <f>Resultats!C$37</f>
        <v>30</v>
      </c>
      <c r="BG242" s="1">
        <f>Resultats!E$37</f>
        <v>3</v>
      </c>
      <c r="BH242" s="1">
        <v>10</v>
      </c>
      <c r="BI242" s="1">
        <v>57</v>
      </c>
      <c r="BJ242" s="1" t="str">
        <f>CONCATENATE(DiaC[[#This Row],[Dia]],DiaC[[#This Row],[Mes]],DiaC[[#This Row],[Hora]],DiaC[[#This Row],[Min]])</f>
        <v>3031057</v>
      </c>
      <c r="BK242" s="1" t="str">
        <f>CONCATENATE(TEXT(DiaC[[#This Row],[Hora]],"00"),":",TEXT(DiaC[[#This Row],[Min]],"00"))</f>
        <v>10:57</v>
      </c>
      <c r="BL242" s="1" t="str">
        <f>IFERROR(VLOOKUP(DiaC[[#This Row],[CONCATENA]],Dades[[#All],[Columna1]:[LAT]],3,FALSE),"")</f>
        <v/>
      </c>
      <c r="BM242" s="1" t="str">
        <f>IFERROR(10^(DiaC[[#This Row],[LAT]]/10),"")</f>
        <v/>
      </c>
      <c r="BX242" s="4">
        <f>Resultats!C$37</f>
        <v>30</v>
      </c>
      <c r="BY242" s="12">
        <f>Resultats!E$37</f>
        <v>3</v>
      </c>
      <c r="BZ242" s="3">
        <v>1</v>
      </c>
      <c r="CA242" s="4">
        <v>57</v>
      </c>
      <c r="CB242" s="4" t="str">
        <f>CONCATENATE(NitC[[#This Row],[Dia]],NitC[[#This Row],[Mes]],NitC[[#This Row],[Hora]],NitC[[#This Row],[Min]])</f>
        <v>303157</v>
      </c>
      <c r="CC242" s="4" t="str">
        <f>CONCATENATE(TEXT(NitC[[#This Row],[Hora]],"00"),":",TEXT(NitC[[#This Row],[Min]],"00"))</f>
        <v>01:57</v>
      </c>
      <c r="CD242" s="12" t="str">
        <f>IFERROR(VLOOKUP(NitC[[#This Row],[CONCATENA]],Dades[[#All],[Columna1]:[LAT]],3,FALSE),"")</f>
        <v/>
      </c>
      <c r="CE242" s="12" t="str">
        <f>IFERROR(10^(NitC[[#This Row],[LAT]]/10),"")</f>
        <v/>
      </c>
    </row>
    <row r="243" spans="4:83" x14ac:dyDescent="0.35">
      <c r="D243" s="1">
        <f>Resultats!C$7</f>
        <v>30</v>
      </c>
      <c r="E243" s="1">
        <f>Resultats!E$7</f>
        <v>3</v>
      </c>
      <c r="F243" s="1">
        <v>10</v>
      </c>
      <c r="G243" s="1">
        <v>58</v>
      </c>
      <c r="H243" s="1" t="str">
        <f>CONCATENATE(DiaA[[#This Row],[Dia]],DiaA[[#This Row],[Mes]],DiaA[[#This Row],[Hora]],DiaA[[#This Row],[Min]])</f>
        <v>3031058</v>
      </c>
      <c r="I243" s="1" t="str">
        <f>CONCATENATE(TEXT(DiaA[[#This Row],[Hora]],"00"),":",TEXT(DiaA[[#This Row],[Min]],"00"))</f>
        <v>10:58</v>
      </c>
      <c r="J243" s="1" t="str">
        <f>IFERROR(VLOOKUP(DiaA[[#This Row],[CONCATENA]],Dades[[#All],[Columna1]:[LAT]],3,FALSE),"")</f>
        <v/>
      </c>
      <c r="K243" s="1" t="str">
        <f>IFERROR(10^(DiaA[[#This Row],[LAT]]/10),"")</f>
        <v/>
      </c>
      <c r="V243" s="4">
        <f>Resultats!C$7</f>
        <v>30</v>
      </c>
      <c r="W243" s="12">
        <f>Resultats!E$7</f>
        <v>3</v>
      </c>
      <c r="X243" s="3">
        <v>1</v>
      </c>
      <c r="Y243" s="4">
        <v>58</v>
      </c>
      <c r="Z243" s="4" t="str">
        <f>CONCATENATE(NitA[[#This Row],[Dia]],NitA[[#This Row],[Mes]],NitA[[#This Row],[Hora]],NitA[[#This Row],[Min]])</f>
        <v>303158</v>
      </c>
      <c r="AA243" s="4" t="str">
        <f>CONCATENATE(TEXT(NitA[[#This Row],[Hora]],"00"),":",TEXT(NitA[[#This Row],[Min]],"00"))</f>
        <v>01:58</v>
      </c>
      <c r="AB243" s="12" t="str">
        <f>IFERROR(VLOOKUP(NitA[[#This Row],[CONCATENA]],Dades[[#All],[Columna1]:[LAT]],3,FALSE),"")</f>
        <v/>
      </c>
      <c r="AC243" s="12" t="str">
        <f>IFERROR(10^(NitA[[#This Row],[LAT]]/10),"")</f>
        <v/>
      </c>
      <c r="AE243" s="1">
        <f>Resultats!C$22</f>
        <v>30</v>
      </c>
      <c r="AF243" s="1">
        <f>Resultats!E$22</f>
        <v>3</v>
      </c>
      <c r="AG243" s="1">
        <v>10</v>
      </c>
      <c r="AH243" s="1">
        <v>58</v>
      </c>
      <c r="AI243" s="1" t="str">
        <f>CONCATENATE(DiaB[[#This Row],[Dia]],DiaB[[#This Row],[Mes]],DiaB[[#This Row],[Hora]],DiaB[[#This Row],[Min]])</f>
        <v>3031058</v>
      </c>
      <c r="AJ243" s="1" t="str">
        <f>CONCATENATE(TEXT(DiaB[[#This Row],[Hora]],"00"),":",TEXT(DiaB[[#This Row],[Min]],"00"))</f>
        <v>10:58</v>
      </c>
      <c r="AK243" s="1" t="str">
        <f>IFERROR(VLOOKUP(DiaB[[#This Row],[CONCATENA]],Dades[[#All],[Columna1]:[LAT]],3,FALSE),"")</f>
        <v/>
      </c>
      <c r="AL243" s="1" t="str">
        <f>IFERROR(10^(DiaB[[#This Row],[LAT]]/10),"")</f>
        <v/>
      </c>
      <c r="AW243" s="4">
        <f>Resultats!C$22</f>
        <v>30</v>
      </c>
      <c r="AX243" s="12">
        <f>Resultats!E$22</f>
        <v>3</v>
      </c>
      <c r="AY243" s="3">
        <v>1</v>
      </c>
      <c r="AZ243" s="4">
        <v>58</v>
      </c>
      <c r="BA243" s="4" t="str">
        <f>CONCATENATE(NitB[[#This Row],[Dia]],NitB[[#This Row],[Mes]],NitB[[#This Row],[Hora]],NitB[[#This Row],[Min]])</f>
        <v>303158</v>
      </c>
      <c r="BB243" s="4" t="str">
        <f>CONCATENATE(TEXT(NitB[[#This Row],[Hora]],"00"),":",TEXT(NitB[[#This Row],[Min]],"00"))</f>
        <v>01:58</v>
      </c>
      <c r="BC243" s="12" t="str">
        <f>IFERROR(VLOOKUP(NitB[[#This Row],[CONCATENA]],Dades[[#All],[Columna1]:[LAT]],3,FALSE),"")</f>
        <v/>
      </c>
      <c r="BD243" s="12" t="str">
        <f>IFERROR(10^(NitB[[#This Row],[LAT]]/10),"")</f>
        <v/>
      </c>
      <c r="BF243" s="1">
        <f>Resultats!C$37</f>
        <v>30</v>
      </c>
      <c r="BG243" s="1">
        <f>Resultats!E$37</f>
        <v>3</v>
      </c>
      <c r="BH243" s="1">
        <v>10</v>
      </c>
      <c r="BI243" s="1">
        <v>58</v>
      </c>
      <c r="BJ243" s="1" t="str">
        <f>CONCATENATE(DiaC[[#This Row],[Dia]],DiaC[[#This Row],[Mes]],DiaC[[#This Row],[Hora]],DiaC[[#This Row],[Min]])</f>
        <v>3031058</v>
      </c>
      <c r="BK243" s="1" t="str">
        <f>CONCATENATE(TEXT(DiaC[[#This Row],[Hora]],"00"),":",TEXT(DiaC[[#This Row],[Min]],"00"))</f>
        <v>10:58</v>
      </c>
      <c r="BL243" s="1" t="str">
        <f>IFERROR(VLOOKUP(DiaC[[#This Row],[CONCATENA]],Dades[[#All],[Columna1]:[LAT]],3,FALSE),"")</f>
        <v/>
      </c>
      <c r="BM243" s="1" t="str">
        <f>IFERROR(10^(DiaC[[#This Row],[LAT]]/10),"")</f>
        <v/>
      </c>
      <c r="BX243" s="4">
        <f>Resultats!C$37</f>
        <v>30</v>
      </c>
      <c r="BY243" s="12">
        <f>Resultats!E$37</f>
        <v>3</v>
      </c>
      <c r="BZ243" s="3">
        <v>1</v>
      </c>
      <c r="CA243" s="4">
        <v>58</v>
      </c>
      <c r="CB243" s="4" t="str">
        <f>CONCATENATE(NitC[[#This Row],[Dia]],NitC[[#This Row],[Mes]],NitC[[#This Row],[Hora]],NitC[[#This Row],[Min]])</f>
        <v>303158</v>
      </c>
      <c r="CC243" s="4" t="str">
        <f>CONCATENATE(TEXT(NitC[[#This Row],[Hora]],"00"),":",TEXT(NitC[[#This Row],[Min]],"00"))</f>
        <v>01:58</v>
      </c>
      <c r="CD243" s="12" t="str">
        <f>IFERROR(VLOOKUP(NitC[[#This Row],[CONCATENA]],Dades[[#All],[Columna1]:[LAT]],3,FALSE),"")</f>
        <v/>
      </c>
      <c r="CE243" s="12" t="str">
        <f>IFERROR(10^(NitC[[#This Row],[LAT]]/10),"")</f>
        <v/>
      </c>
    </row>
    <row r="244" spans="4:83" x14ac:dyDescent="0.35">
      <c r="D244" s="1">
        <f>Resultats!C$7</f>
        <v>30</v>
      </c>
      <c r="E244" s="1">
        <f>Resultats!E$7</f>
        <v>3</v>
      </c>
      <c r="F244" s="1">
        <v>10</v>
      </c>
      <c r="G244" s="1">
        <v>59</v>
      </c>
      <c r="H244" s="1" t="str">
        <f>CONCATENATE(DiaA[[#This Row],[Dia]],DiaA[[#This Row],[Mes]],DiaA[[#This Row],[Hora]],DiaA[[#This Row],[Min]])</f>
        <v>3031059</v>
      </c>
      <c r="I244" s="1" t="str">
        <f>CONCATENATE(TEXT(DiaA[[#This Row],[Hora]],"00"),":",TEXT(DiaA[[#This Row],[Min]],"00"))</f>
        <v>10:59</v>
      </c>
      <c r="J244" s="1" t="str">
        <f>IFERROR(VLOOKUP(DiaA[[#This Row],[CONCATENA]],Dades[[#All],[Columna1]:[LAT]],3,FALSE),"")</f>
        <v/>
      </c>
      <c r="K244" s="1" t="str">
        <f>IFERROR(10^(DiaA[[#This Row],[LAT]]/10),"")</f>
        <v/>
      </c>
      <c r="V244" s="4">
        <f>Resultats!C$7</f>
        <v>30</v>
      </c>
      <c r="W244" s="12">
        <f>Resultats!E$7</f>
        <v>3</v>
      </c>
      <c r="X244" s="3">
        <v>1</v>
      </c>
      <c r="Y244" s="4">
        <v>59</v>
      </c>
      <c r="Z244" s="4" t="str">
        <f>CONCATENATE(NitA[[#This Row],[Dia]],NitA[[#This Row],[Mes]],NitA[[#This Row],[Hora]],NitA[[#This Row],[Min]])</f>
        <v>303159</v>
      </c>
      <c r="AA244" s="4" t="str">
        <f>CONCATENATE(TEXT(NitA[[#This Row],[Hora]],"00"),":",TEXT(NitA[[#This Row],[Min]],"00"))</f>
        <v>01:59</v>
      </c>
      <c r="AB244" s="12" t="str">
        <f>IFERROR(VLOOKUP(NitA[[#This Row],[CONCATENA]],Dades[[#All],[Columna1]:[LAT]],3,FALSE),"")</f>
        <v/>
      </c>
      <c r="AC244" s="12" t="str">
        <f>IFERROR(10^(NitA[[#This Row],[LAT]]/10),"")</f>
        <v/>
      </c>
      <c r="AE244" s="1">
        <f>Resultats!C$22</f>
        <v>30</v>
      </c>
      <c r="AF244" s="1">
        <f>Resultats!E$22</f>
        <v>3</v>
      </c>
      <c r="AG244" s="1">
        <v>10</v>
      </c>
      <c r="AH244" s="1">
        <v>59</v>
      </c>
      <c r="AI244" s="1" t="str">
        <f>CONCATENATE(DiaB[[#This Row],[Dia]],DiaB[[#This Row],[Mes]],DiaB[[#This Row],[Hora]],DiaB[[#This Row],[Min]])</f>
        <v>3031059</v>
      </c>
      <c r="AJ244" s="1" t="str">
        <f>CONCATENATE(TEXT(DiaB[[#This Row],[Hora]],"00"),":",TEXT(DiaB[[#This Row],[Min]],"00"))</f>
        <v>10:59</v>
      </c>
      <c r="AK244" s="1" t="str">
        <f>IFERROR(VLOOKUP(DiaB[[#This Row],[CONCATENA]],Dades[[#All],[Columna1]:[LAT]],3,FALSE),"")</f>
        <v/>
      </c>
      <c r="AL244" s="1" t="str">
        <f>IFERROR(10^(DiaB[[#This Row],[LAT]]/10),"")</f>
        <v/>
      </c>
      <c r="AW244" s="4">
        <f>Resultats!C$22</f>
        <v>30</v>
      </c>
      <c r="AX244" s="12">
        <f>Resultats!E$22</f>
        <v>3</v>
      </c>
      <c r="AY244" s="3">
        <v>1</v>
      </c>
      <c r="AZ244" s="4">
        <v>59</v>
      </c>
      <c r="BA244" s="4" t="str">
        <f>CONCATENATE(NitB[[#This Row],[Dia]],NitB[[#This Row],[Mes]],NitB[[#This Row],[Hora]],NitB[[#This Row],[Min]])</f>
        <v>303159</v>
      </c>
      <c r="BB244" s="4" t="str">
        <f>CONCATENATE(TEXT(NitB[[#This Row],[Hora]],"00"),":",TEXT(NitB[[#This Row],[Min]],"00"))</f>
        <v>01:59</v>
      </c>
      <c r="BC244" s="12" t="str">
        <f>IFERROR(VLOOKUP(NitB[[#This Row],[CONCATENA]],Dades[[#All],[Columna1]:[LAT]],3,FALSE),"")</f>
        <v/>
      </c>
      <c r="BD244" s="12" t="str">
        <f>IFERROR(10^(NitB[[#This Row],[LAT]]/10),"")</f>
        <v/>
      </c>
      <c r="BF244" s="1">
        <f>Resultats!C$37</f>
        <v>30</v>
      </c>
      <c r="BG244" s="1">
        <f>Resultats!E$37</f>
        <v>3</v>
      </c>
      <c r="BH244" s="1">
        <v>10</v>
      </c>
      <c r="BI244" s="1">
        <v>59</v>
      </c>
      <c r="BJ244" s="1" t="str">
        <f>CONCATENATE(DiaC[[#This Row],[Dia]],DiaC[[#This Row],[Mes]],DiaC[[#This Row],[Hora]],DiaC[[#This Row],[Min]])</f>
        <v>3031059</v>
      </c>
      <c r="BK244" s="1" t="str">
        <f>CONCATENATE(TEXT(DiaC[[#This Row],[Hora]],"00"),":",TEXT(DiaC[[#This Row],[Min]],"00"))</f>
        <v>10:59</v>
      </c>
      <c r="BL244" s="1" t="str">
        <f>IFERROR(VLOOKUP(DiaC[[#This Row],[CONCATENA]],Dades[[#All],[Columna1]:[LAT]],3,FALSE),"")</f>
        <v/>
      </c>
      <c r="BM244" s="1" t="str">
        <f>IFERROR(10^(DiaC[[#This Row],[LAT]]/10),"")</f>
        <v/>
      </c>
      <c r="BX244" s="4">
        <f>Resultats!C$37</f>
        <v>30</v>
      </c>
      <c r="BY244" s="12">
        <f>Resultats!E$37</f>
        <v>3</v>
      </c>
      <c r="BZ244" s="3">
        <v>1</v>
      </c>
      <c r="CA244" s="4">
        <v>59</v>
      </c>
      <c r="CB244" s="4" t="str">
        <f>CONCATENATE(NitC[[#This Row],[Dia]],NitC[[#This Row],[Mes]],NitC[[#This Row],[Hora]],NitC[[#This Row],[Min]])</f>
        <v>303159</v>
      </c>
      <c r="CC244" s="4" t="str">
        <f>CONCATENATE(TEXT(NitC[[#This Row],[Hora]],"00"),":",TEXT(NitC[[#This Row],[Min]],"00"))</f>
        <v>01:59</v>
      </c>
      <c r="CD244" s="12" t="str">
        <f>IFERROR(VLOOKUP(NitC[[#This Row],[CONCATENA]],Dades[[#All],[Columna1]:[LAT]],3,FALSE),"")</f>
        <v/>
      </c>
      <c r="CE244" s="12" t="str">
        <f>IFERROR(10^(NitC[[#This Row],[LAT]]/10),"")</f>
        <v/>
      </c>
    </row>
    <row r="245" spans="4:83" x14ac:dyDescent="0.35">
      <c r="D245" s="1">
        <f>Resultats!C$7</f>
        <v>30</v>
      </c>
      <c r="E245" s="1">
        <f>Resultats!E$7</f>
        <v>3</v>
      </c>
      <c r="F245" s="1">
        <v>11</v>
      </c>
      <c r="G245" s="1">
        <v>0</v>
      </c>
      <c r="H245" s="1" t="str">
        <f>CONCATENATE(DiaA[[#This Row],[Dia]],DiaA[[#This Row],[Mes]],DiaA[[#This Row],[Hora]],DiaA[[#This Row],[Min]])</f>
        <v>303110</v>
      </c>
      <c r="I245" s="1" t="str">
        <f>CONCATENATE(TEXT(DiaA[[#This Row],[Hora]],"00"),":",TEXT(DiaA[[#This Row],[Min]],"00"))</f>
        <v>11:00</v>
      </c>
      <c r="J245" s="1" t="str">
        <f>IFERROR(VLOOKUP(DiaA[[#This Row],[CONCATENA]],Dades[[#All],[Columna1]:[LAT]],3,FALSE),"")</f>
        <v/>
      </c>
      <c r="K245" s="1" t="str">
        <f>IFERROR(10^(DiaA[[#This Row],[LAT]]/10),"")</f>
        <v/>
      </c>
      <c r="V245" s="4">
        <f>Resultats!C$7</f>
        <v>30</v>
      </c>
      <c r="W245" s="12">
        <f>Resultats!E$7</f>
        <v>3</v>
      </c>
      <c r="X245" s="3">
        <v>2</v>
      </c>
      <c r="Y245" s="4">
        <v>0</v>
      </c>
      <c r="Z245" s="4" t="str">
        <f>CONCATENATE(NitA[[#This Row],[Dia]],NitA[[#This Row],[Mes]],NitA[[#This Row],[Hora]],NitA[[#This Row],[Min]])</f>
        <v>30320</v>
      </c>
      <c r="AA245" s="4" t="str">
        <f>CONCATENATE(TEXT(NitA[[#This Row],[Hora]],"00"),":",TEXT(NitA[[#This Row],[Min]],"00"))</f>
        <v>02:00</v>
      </c>
      <c r="AB245" s="12" t="str">
        <f>IFERROR(VLOOKUP(NitA[[#This Row],[CONCATENA]],Dades[[#All],[Columna1]:[LAT]],3,FALSE),"")</f>
        <v/>
      </c>
      <c r="AC245" s="12" t="str">
        <f>IFERROR(10^(NitA[[#This Row],[LAT]]/10),"")</f>
        <v/>
      </c>
      <c r="AE245" s="1">
        <f>Resultats!C$22</f>
        <v>30</v>
      </c>
      <c r="AF245" s="1">
        <f>Resultats!E$22</f>
        <v>3</v>
      </c>
      <c r="AG245" s="1">
        <v>11</v>
      </c>
      <c r="AH245" s="1">
        <v>0</v>
      </c>
      <c r="AI245" s="1" t="str">
        <f>CONCATENATE(DiaB[[#This Row],[Dia]],DiaB[[#This Row],[Mes]],DiaB[[#This Row],[Hora]],DiaB[[#This Row],[Min]])</f>
        <v>303110</v>
      </c>
      <c r="AJ245" s="1" t="str">
        <f>CONCATENATE(TEXT(DiaB[[#This Row],[Hora]],"00"),":",TEXT(DiaB[[#This Row],[Min]],"00"))</f>
        <v>11:00</v>
      </c>
      <c r="AK245" s="1" t="str">
        <f>IFERROR(VLOOKUP(DiaB[[#This Row],[CONCATENA]],Dades[[#All],[Columna1]:[LAT]],3,FALSE),"")</f>
        <v/>
      </c>
      <c r="AL245" s="1" t="str">
        <f>IFERROR(10^(DiaB[[#This Row],[LAT]]/10),"")</f>
        <v/>
      </c>
      <c r="AW245" s="4">
        <f>Resultats!C$22</f>
        <v>30</v>
      </c>
      <c r="AX245" s="12">
        <f>Resultats!E$22</f>
        <v>3</v>
      </c>
      <c r="AY245" s="3">
        <v>2</v>
      </c>
      <c r="AZ245" s="4">
        <v>0</v>
      </c>
      <c r="BA245" s="4" t="str">
        <f>CONCATENATE(NitB[[#This Row],[Dia]],NitB[[#This Row],[Mes]],NitB[[#This Row],[Hora]],NitB[[#This Row],[Min]])</f>
        <v>30320</v>
      </c>
      <c r="BB245" s="4" t="str">
        <f>CONCATENATE(TEXT(NitB[[#This Row],[Hora]],"00"),":",TEXT(NitB[[#This Row],[Min]],"00"))</f>
        <v>02:00</v>
      </c>
      <c r="BC245" s="12" t="str">
        <f>IFERROR(VLOOKUP(NitB[[#This Row],[CONCATENA]],Dades[[#All],[Columna1]:[LAT]],3,FALSE),"")</f>
        <v/>
      </c>
      <c r="BD245" s="12" t="str">
        <f>IFERROR(10^(NitB[[#This Row],[LAT]]/10),"")</f>
        <v/>
      </c>
      <c r="BF245" s="1">
        <f>Resultats!C$37</f>
        <v>30</v>
      </c>
      <c r="BG245" s="1">
        <f>Resultats!E$37</f>
        <v>3</v>
      </c>
      <c r="BH245" s="1">
        <v>11</v>
      </c>
      <c r="BI245" s="1">
        <v>0</v>
      </c>
      <c r="BJ245" s="1" t="str">
        <f>CONCATENATE(DiaC[[#This Row],[Dia]],DiaC[[#This Row],[Mes]],DiaC[[#This Row],[Hora]],DiaC[[#This Row],[Min]])</f>
        <v>303110</v>
      </c>
      <c r="BK245" s="1" t="str">
        <f>CONCATENATE(TEXT(DiaC[[#This Row],[Hora]],"00"),":",TEXT(DiaC[[#This Row],[Min]],"00"))</f>
        <v>11:00</v>
      </c>
      <c r="BL245" s="1" t="str">
        <f>IFERROR(VLOOKUP(DiaC[[#This Row],[CONCATENA]],Dades[[#All],[Columna1]:[LAT]],3,FALSE),"")</f>
        <v/>
      </c>
      <c r="BM245" s="1" t="str">
        <f>IFERROR(10^(DiaC[[#This Row],[LAT]]/10),"")</f>
        <v/>
      </c>
      <c r="BX245" s="4">
        <f>Resultats!C$37</f>
        <v>30</v>
      </c>
      <c r="BY245" s="12">
        <f>Resultats!E$37</f>
        <v>3</v>
      </c>
      <c r="BZ245" s="3">
        <v>2</v>
      </c>
      <c r="CA245" s="4">
        <v>0</v>
      </c>
      <c r="CB245" s="4" t="str">
        <f>CONCATENATE(NitC[[#This Row],[Dia]],NitC[[#This Row],[Mes]],NitC[[#This Row],[Hora]],NitC[[#This Row],[Min]])</f>
        <v>30320</v>
      </c>
      <c r="CC245" s="4" t="str">
        <f>CONCATENATE(TEXT(NitC[[#This Row],[Hora]],"00"),":",TEXT(NitC[[#This Row],[Min]],"00"))</f>
        <v>02:00</v>
      </c>
      <c r="CD245" s="12" t="str">
        <f>IFERROR(VLOOKUP(NitC[[#This Row],[CONCATENA]],Dades[[#All],[Columna1]:[LAT]],3,FALSE),"")</f>
        <v/>
      </c>
      <c r="CE245" s="12" t="str">
        <f>IFERROR(10^(NitC[[#This Row],[LAT]]/10),"")</f>
        <v/>
      </c>
    </row>
    <row r="246" spans="4:83" x14ac:dyDescent="0.35">
      <c r="D246" s="1">
        <f>Resultats!C$7</f>
        <v>30</v>
      </c>
      <c r="E246" s="1">
        <f>Resultats!E$7</f>
        <v>3</v>
      </c>
      <c r="F246" s="1">
        <v>11</v>
      </c>
      <c r="G246" s="1">
        <v>1</v>
      </c>
      <c r="H246" s="1" t="str">
        <f>CONCATENATE(DiaA[[#This Row],[Dia]],DiaA[[#This Row],[Mes]],DiaA[[#This Row],[Hora]],DiaA[[#This Row],[Min]])</f>
        <v>303111</v>
      </c>
      <c r="I246" s="1" t="str">
        <f>CONCATENATE(TEXT(DiaA[[#This Row],[Hora]],"00"),":",TEXT(DiaA[[#This Row],[Min]],"00"))</f>
        <v>11:01</v>
      </c>
      <c r="J246" s="1" t="str">
        <f>IFERROR(VLOOKUP(DiaA[[#This Row],[CONCATENA]],Dades[[#All],[Columna1]:[LAT]],3,FALSE),"")</f>
        <v/>
      </c>
      <c r="K246" s="1" t="str">
        <f>IFERROR(10^(DiaA[[#This Row],[LAT]]/10),"")</f>
        <v/>
      </c>
      <c r="V246" s="4">
        <f>Resultats!C$7</f>
        <v>30</v>
      </c>
      <c r="W246" s="12">
        <f>Resultats!E$7</f>
        <v>3</v>
      </c>
      <c r="X246" s="3">
        <v>2</v>
      </c>
      <c r="Y246" s="4">
        <v>1</v>
      </c>
      <c r="Z246" s="4" t="str">
        <f>CONCATENATE(NitA[[#This Row],[Dia]],NitA[[#This Row],[Mes]],NitA[[#This Row],[Hora]],NitA[[#This Row],[Min]])</f>
        <v>30321</v>
      </c>
      <c r="AA246" s="4" t="str">
        <f>CONCATENATE(TEXT(NitA[[#This Row],[Hora]],"00"),":",TEXT(NitA[[#This Row],[Min]],"00"))</f>
        <v>02:01</v>
      </c>
      <c r="AB246" s="12" t="str">
        <f>IFERROR(VLOOKUP(NitA[[#This Row],[CONCATENA]],Dades[[#All],[Columna1]:[LAT]],3,FALSE),"")</f>
        <v/>
      </c>
      <c r="AC246" s="12" t="str">
        <f>IFERROR(10^(NitA[[#This Row],[LAT]]/10),"")</f>
        <v/>
      </c>
      <c r="AE246" s="1">
        <f>Resultats!C$22</f>
        <v>30</v>
      </c>
      <c r="AF246" s="1">
        <f>Resultats!E$22</f>
        <v>3</v>
      </c>
      <c r="AG246" s="1">
        <v>11</v>
      </c>
      <c r="AH246" s="1">
        <v>1</v>
      </c>
      <c r="AI246" s="1" t="str">
        <f>CONCATENATE(DiaB[[#This Row],[Dia]],DiaB[[#This Row],[Mes]],DiaB[[#This Row],[Hora]],DiaB[[#This Row],[Min]])</f>
        <v>303111</v>
      </c>
      <c r="AJ246" s="1" t="str">
        <f>CONCATENATE(TEXT(DiaB[[#This Row],[Hora]],"00"),":",TEXT(DiaB[[#This Row],[Min]],"00"))</f>
        <v>11:01</v>
      </c>
      <c r="AK246" s="1" t="str">
        <f>IFERROR(VLOOKUP(DiaB[[#This Row],[CONCATENA]],Dades[[#All],[Columna1]:[LAT]],3,FALSE),"")</f>
        <v/>
      </c>
      <c r="AL246" s="1" t="str">
        <f>IFERROR(10^(DiaB[[#This Row],[LAT]]/10),"")</f>
        <v/>
      </c>
      <c r="AW246" s="4">
        <f>Resultats!C$22</f>
        <v>30</v>
      </c>
      <c r="AX246" s="12">
        <f>Resultats!E$22</f>
        <v>3</v>
      </c>
      <c r="AY246" s="3">
        <v>2</v>
      </c>
      <c r="AZ246" s="4">
        <v>1</v>
      </c>
      <c r="BA246" s="4" t="str">
        <f>CONCATENATE(NitB[[#This Row],[Dia]],NitB[[#This Row],[Mes]],NitB[[#This Row],[Hora]],NitB[[#This Row],[Min]])</f>
        <v>30321</v>
      </c>
      <c r="BB246" s="4" t="str">
        <f>CONCATENATE(TEXT(NitB[[#This Row],[Hora]],"00"),":",TEXT(NitB[[#This Row],[Min]],"00"))</f>
        <v>02:01</v>
      </c>
      <c r="BC246" s="12" t="str">
        <f>IFERROR(VLOOKUP(NitB[[#This Row],[CONCATENA]],Dades[[#All],[Columna1]:[LAT]],3,FALSE),"")</f>
        <v/>
      </c>
      <c r="BD246" s="12" t="str">
        <f>IFERROR(10^(NitB[[#This Row],[LAT]]/10),"")</f>
        <v/>
      </c>
      <c r="BF246" s="1">
        <f>Resultats!C$37</f>
        <v>30</v>
      </c>
      <c r="BG246" s="1">
        <f>Resultats!E$37</f>
        <v>3</v>
      </c>
      <c r="BH246" s="1">
        <v>11</v>
      </c>
      <c r="BI246" s="1">
        <v>1</v>
      </c>
      <c r="BJ246" s="1" t="str">
        <f>CONCATENATE(DiaC[[#This Row],[Dia]],DiaC[[#This Row],[Mes]],DiaC[[#This Row],[Hora]],DiaC[[#This Row],[Min]])</f>
        <v>303111</v>
      </c>
      <c r="BK246" s="1" t="str">
        <f>CONCATENATE(TEXT(DiaC[[#This Row],[Hora]],"00"),":",TEXT(DiaC[[#This Row],[Min]],"00"))</f>
        <v>11:01</v>
      </c>
      <c r="BL246" s="1" t="str">
        <f>IFERROR(VLOOKUP(DiaC[[#This Row],[CONCATENA]],Dades[[#All],[Columna1]:[LAT]],3,FALSE),"")</f>
        <v/>
      </c>
      <c r="BM246" s="1" t="str">
        <f>IFERROR(10^(DiaC[[#This Row],[LAT]]/10),"")</f>
        <v/>
      </c>
      <c r="BX246" s="4">
        <f>Resultats!C$37</f>
        <v>30</v>
      </c>
      <c r="BY246" s="12">
        <f>Resultats!E$37</f>
        <v>3</v>
      </c>
      <c r="BZ246" s="3">
        <v>2</v>
      </c>
      <c r="CA246" s="4">
        <v>1</v>
      </c>
      <c r="CB246" s="4" t="str">
        <f>CONCATENATE(NitC[[#This Row],[Dia]],NitC[[#This Row],[Mes]],NitC[[#This Row],[Hora]],NitC[[#This Row],[Min]])</f>
        <v>30321</v>
      </c>
      <c r="CC246" s="4" t="str">
        <f>CONCATENATE(TEXT(NitC[[#This Row],[Hora]],"00"),":",TEXT(NitC[[#This Row],[Min]],"00"))</f>
        <v>02:01</v>
      </c>
      <c r="CD246" s="12" t="str">
        <f>IFERROR(VLOOKUP(NitC[[#This Row],[CONCATENA]],Dades[[#All],[Columna1]:[LAT]],3,FALSE),"")</f>
        <v/>
      </c>
      <c r="CE246" s="12" t="str">
        <f>IFERROR(10^(NitC[[#This Row],[LAT]]/10),"")</f>
        <v/>
      </c>
    </row>
    <row r="247" spans="4:83" x14ac:dyDescent="0.35">
      <c r="D247" s="1">
        <f>Resultats!C$7</f>
        <v>30</v>
      </c>
      <c r="E247" s="1">
        <f>Resultats!E$7</f>
        <v>3</v>
      </c>
      <c r="F247" s="1">
        <v>11</v>
      </c>
      <c r="G247" s="1">
        <v>2</v>
      </c>
      <c r="H247" s="1" t="str">
        <f>CONCATENATE(DiaA[[#This Row],[Dia]],DiaA[[#This Row],[Mes]],DiaA[[#This Row],[Hora]],DiaA[[#This Row],[Min]])</f>
        <v>303112</v>
      </c>
      <c r="I247" s="1" t="str">
        <f>CONCATENATE(TEXT(DiaA[[#This Row],[Hora]],"00"),":",TEXT(DiaA[[#This Row],[Min]],"00"))</f>
        <v>11:02</v>
      </c>
      <c r="J247" s="1" t="str">
        <f>IFERROR(VLOOKUP(DiaA[[#This Row],[CONCATENA]],Dades[[#All],[Columna1]:[LAT]],3,FALSE),"")</f>
        <v/>
      </c>
      <c r="K247" s="1" t="str">
        <f>IFERROR(10^(DiaA[[#This Row],[LAT]]/10),"")</f>
        <v/>
      </c>
      <c r="V247" s="4">
        <f>Resultats!C$7</f>
        <v>30</v>
      </c>
      <c r="W247" s="12">
        <f>Resultats!E$7</f>
        <v>3</v>
      </c>
      <c r="X247" s="3">
        <v>2</v>
      </c>
      <c r="Y247" s="4">
        <v>2</v>
      </c>
      <c r="Z247" s="4" t="str">
        <f>CONCATENATE(NitA[[#This Row],[Dia]],NitA[[#This Row],[Mes]],NitA[[#This Row],[Hora]],NitA[[#This Row],[Min]])</f>
        <v>30322</v>
      </c>
      <c r="AA247" s="4" t="str">
        <f>CONCATENATE(TEXT(NitA[[#This Row],[Hora]],"00"),":",TEXT(NitA[[#This Row],[Min]],"00"))</f>
        <v>02:02</v>
      </c>
      <c r="AB247" s="12" t="str">
        <f>IFERROR(VLOOKUP(NitA[[#This Row],[CONCATENA]],Dades[[#All],[Columna1]:[LAT]],3,FALSE),"")</f>
        <v/>
      </c>
      <c r="AC247" s="12" t="str">
        <f>IFERROR(10^(NitA[[#This Row],[LAT]]/10),"")</f>
        <v/>
      </c>
      <c r="AE247" s="1">
        <f>Resultats!C$22</f>
        <v>30</v>
      </c>
      <c r="AF247" s="1">
        <f>Resultats!E$22</f>
        <v>3</v>
      </c>
      <c r="AG247" s="1">
        <v>11</v>
      </c>
      <c r="AH247" s="1">
        <v>2</v>
      </c>
      <c r="AI247" s="1" t="str">
        <f>CONCATENATE(DiaB[[#This Row],[Dia]],DiaB[[#This Row],[Mes]],DiaB[[#This Row],[Hora]],DiaB[[#This Row],[Min]])</f>
        <v>303112</v>
      </c>
      <c r="AJ247" s="1" t="str">
        <f>CONCATENATE(TEXT(DiaB[[#This Row],[Hora]],"00"),":",TEXT(DiaB[[#This Row],[Min]],"00"))</f>
        <v>11:02</v>
      </c>
      <c r="AK247" s="1" t="str">
        <f>IFERROR(VLOOKUP(DiaB[[#This Row],[CONCATENA]],Dades[[#All],[Columna1]:[LAT]],3,FALSE),"")</f>
        <v/>
      </c>
      <c r="AL247" s="1" t="str">
        <f>IFERROR(10^(DiaB[[#This Row],[LAT]]/10),"")</f>
        <v/>
      </c>
      <c r="AW247" s="4">
        <f>Resultats!C$22</f>
        <v>30</v>
      </c>
      <c r="AX247" s="12">
        <f>Resultats!E$22</f>
        <v>3</v>
      </c>
      <c r="AY247" s="3">
        <v>2</v>
      </c>
      <c r="AZ247" s="4">
        <v>2</v>
      </c>
      <c r="BA247" s="4" t="str">
        <f>CONCATENATE(NitB[[#This Row],[Dia]],NitB[[#This Row],[Mes]],NitB[[#This Row],[Hora]],NitB[[#This Row],[Min]])</f>
        <v>30322</v>
      </c>
      <c r="BB247" s="4" t="str">
        <f>CONCATENATE(TEXT(NitB[[#This Row],[Hora]],"00"),":",TEXT(NitB[[#This Row],[Min]],"00"))</f>
        <v>02:02</v>
      </c>
      <c r="BC247" s="12" t="str">
        <f>IFERROR(VLOOKUP(NitB[[#This Row],[CONCATENA]],Dades[[#All],[Columna1]:[LAT]],3,FALSE),"")</f>
        <v/>
      </c>
      <c r="BD247" s="12" t="str">
        <f>IFERROR(10^(NitB[[#This Row],[LAT]]/10),"")</f>
        <v/>
      </c>
      <c r="BF247" s="1">
        <f>Resultats!C$37</f>
        <v>30</v>
      </c>
      <c r="BG247" s="1">
        <f>Resultats!E$37</f>
        <v>3</v>
      </c>
      <c r="BH247" s="1">
        <v>11</v>
      </c>
      <c r="BI247" s="1">
        <v>2</v>
      </c>
      <c r="BJ247" s="1" t="str">
        <f>CONCATENATE(DiaC[[#This Row],[Dia]],DiaC[[#This Row],[Mes]],DiaC[[#This Row],[Hora]],DiaC[[#This Row],[Min]])</f>
        <v>303112</v>
      </c>
      <c r="BK247" s="1" t="str">
        <f>CONCATENATE(TEXT(DiaC[[#This Row],[Hora]],"00"),":",TEXT(DiaC[[#This Row],[Min]],"00"))</f>
        <v>11:02</v>
      </c>
      <c r="BL247" s="1" t="str">
        <f>IFERROR(VLOOKUP(DiaC[[#This Row],[CONCATENA]],Dades[[#All],[Columna1]:[LAT]],3,FALSE),"")</f>
        <v/>
      </c>
      <c r="BM247" s="1" t="str">
        <f>IFERROR(10^(DiaC[[#This Row],[LAT]]/10),"")</f>
        <v/>
      </c>
      <c r="BX247" s="4">
        <f>Resultats!C$37</f>
        <v>30</v>
      </c>
      <c r="BY247" s="12">
        <f>Resultats!E$37</f>
        <v>3</v>
      </c>
      <c r="BZ247" s="3">
        <v>2</v>
      </c>
      <c r="CA247" s="4">
        <v>2</v>
      </c>
      <c r="CB247" s="4" t="str">
        <f>CONCATENATE(NitC[[#This Row],[Dia]],NitC[[#This Row],[Mes]],NitC[[#This Row],[Hora]],NitC[[#This Row],[Min]])</f>
        <v>30322</v>
      </c>
      <c r="CC247" s="4" t="str">
        <f>CONCATENATE(TEXT(NitC[[#This Row],[Hora]],"00"),":",TEXT(NitC[[#This Row],[Min]],"00"))</f>
        <v>02:02</v>
      </c>
      <c r="CD247" s="12" t="str">
        <f>IFERROR(VLOOKUP(NitC[[#This Row],[CONCATENA]],Dades[[#All],[Columna1]:[LAT]],3,FALSE),"")</f>
        <v/>
      </c>
      <c r="CE247" s="12" t="str">
        <f>IFERROR(10^(NitC[[#This Row],[LAT]]/10),"")</f>
        <v/>
      </c>
    </row>
    <row r="248" spans="4:83" x14ac:dyDescent="0.35">
      <c r="D248" s="1">
        <f>Resultats!C$7</f>
        <v>30</v>
      </c>
      <c r="E248" s="1">
        <f>Resultats!E$7</f>
        <v>3</v>
      </c>
      <c r="F248" s="1">
        <v>11</v>
      </c>
      <c r="G248" s="1">
        <v>3</v>
      </c>
      <c r="H248" s="1" t="str">
        <f>CONCATENATE(DiaA[[#This Row],[Dia]],DiaA[[#This Row],[Mes]],DiaA[[#This Row],[Hora]],DiaA[[#This Row],[Min]])</f>
        <v>303113</v>
      </c>
      <c r="I248" s="1" t="str">
        <f>CONCATENATE(TEXT(DiaA[[#This Row],[Hora]],"00"),":",TEXT(DiaA[[#This Row],[Min]],"00"))</f>
        <v>11:03</v>
      </c>
      <c r="J248" s="1" t="str">
        <f>IFERROR(VLOOKUP(DiaA[[#This Row],[CONCATENA]],Dades[[#All],[Columna1]:[LAT]],3,FALSE),"")</f>
        <v/>
      </c>
      <c r="K248" s="1" t="str">
        <f>IFERROR(10^(DiaA[[#This Row],[LAT]]/10),"")</f>
        <v/>
      </c>
      <c r="V248" s="4">
        <f>Resultats!C$7</f>
        <v>30</v>
      </c>
      <c r="W248" s="12">
        <f>Resultats!E$7</f>
        <v>3</v>
      </c>
      <c r="X248" s="3">
        <v>2</v>
      </c>
      <c r="Y248" s="4">
        <v>3</v>
      </c>
      <c r="Z248" s="4" t="str">
        <f>CONCATENATE(NitA[[#This Row],[Dia]],NitA[[#This Row],[Mes]],NitA[[#This Row],[Hora]],NitA[[#This Row],[Min]])</f>
        <v>30323</v>
      </c>
      <c r="AA248" s="4" t="str">
        <f>CONCATENATE(TEXT(NitA[[#This Row],[Hora]],"00"),":",TEXT(NitA[[#This Row],[Min]],"00"))</f>
        <v>02:03</v>
      </c>
      <c r="AB248" s="12" t="str">
        <f>IFERROR(VLOOKUP(NitA[[#This Row],[CONCATENA]],Dades[[#All],[Columna1]:[LAT]],3,FALSE),"")</f>
        <v/>
      </c>
      <c r="AC248" s="12" t="str">
        <f>IFERROR(10^(NitA[[#This Row],[LAT]]/10),"")</f>
        <v/>
      </c>
      <c r="AE248" s="1">
        <f>Resultats!C$22</f>
        <v>30</v>
      </c>
      <c r="AF248" s="1">
        <f>Resultats!E$22</f>
        <v>3</v>
      </c>
      <c r="AG248" s="1">
        <v>11</v>
      </c>
      <c r="AH248" s="1">
        <v>3</v>
      </c>
      <c r="AI248" s="1" t="str">
        <f>CONCATENATE(DiaB[[#This Row],[Dia]],DiaB[[#This Row],[Mes]],DiaB[[#This Row],[Hora]],DiaB[[#This Row],[Min]])</f>
        <v>303113</v>
      </c>
      <c r="AJ248" s="1" t="str">
        <f>CONCATENATE(TEXT(DiaB[[#This Row],[Hora]],"00"),":",TEXT(DiaB[[#This Row],[Min]],"00"))</f>
        <v>11:03</v>
      </c>
      <c r="AK248" s="1" t="str">
        <f>IFERROR(VLOOKUP(DiaB[[#This Row],[CONCATENA]],Dades[[#All],[Columna1]:[LAT]],3,FALSE),"")</f>
        <v/>
      </c>
      <c r="AL248" s="1" t="str">
        <f>IFERROR(10^(DiaB[[#This Row],[LAT]]/10),"")</f>
        <v/>
      </c>
      <c r="AW248" s="4">
        <f>Resultats!C$22</f>
        <v>30</v>
      </c>
      <c r="AX248" s="12">
        <f>Resultats!E$22</f>
        <v>3</v>
      </c>
      <c r="AY248" s="3">
        <v>2</v>
      </c>
      <c r="AZ248" s="4">
        <v>3</v>
      </c>
      <c r="BA248" s="4" t="str">
        <f>CONCATENATE(NitB[[#This Row],[Dia]],NitB[[#This Row],[Mes]],NitB[[#This Row],[Hora]],NitB[[#This Row],[Min]])</f>
        <v>30323</v>
      </c>
      <c r="BB248" s="4" t="str">
        <f>CONCATENATE(TEXT(NitB[[#This Row],[Hora]],"00"),":",TEXT(NitB[[#This Row],[Min]],"00"))</f>
        <v>02:03</v>
      </c>
      <c r="BC248" s="12" t="str">
        <f>IFERROR(VLOOKUP(NitB[[#This Row],[CONCATENA]],Dades[[#All],[Columna1]:[LAT]],3,FALSE),"")</f>
        <v/>
      </c>
      <c r="BD248" s="12" t="str">
        <f>IFERROR(10^(NitB[[#This Row],[LAT]]/10),"")</f>
        <v/>
      </c>
      <c r="BF248" s="1">
        <f>Resultats!C$37</f>
        <v>30</v>
      </c>
      <c r="BG248" s="1">
        <f>Resultats!E$37</f>
        <v>3</v>
      </c>
      <c r="BH248" s="1">
        <v>11</v>
      </c>
      <c r="BI248" s="1">
        <v>3</v>
      </c>
      <c r="BJ248" s="1" t="str">
        <f>CONCATENATE(DiaC[[#This Row],[Dia]],DiaC[[#This Row],[Mes]],DiaC[[#This Row],[Hora]],DiaC[[#This Row],[Min]])</f>
        <v>303113</v>
      </c>
      <c r="BK248" s="1" t="str">
        <f>CONCATENATE(TEXT(DiaC[[#This Row],[Hora]],"00"),":",TEXT(DiaC[[#This Row],[Min]],"00"))</f>
        <v>11:03</v>
      </c>
      <c r="BL248" s="1" t="str">
        <f>IFERROR(VLOOKUP(DiaC[[#This Row],[CONCATENA]],Dades[[#All],[Columna1]:[LAT]],3,FALSE),"")</f>
        <v/>
      </c>
      <c r="BM248" s="1" t="str">
        <f>IFERROR(10^(DiaC[[#This Row],[LAT]]/10),"")</f>
        <v/>
      </c>
      <c r="BX248" s="4">
        <f>Resultats!C$37</f>
        <v>30</v>
      </c>
      <c r="BY248" s="12">
        <f>Resultats!E$37</f>
        <v>3</v>
      </c>
      <c r="BZ248" s="3">
        <v>2</v>
      </c>
      <c r="CA248" s="4">
        <v>3</v>
      </c>
      <c r="CB248" s="4" t="str">
        <f>CONCATENATE(NitC[[#This Row],[Dia]],NitC[[#This Row],[Mes]],NitC[[#This Row],[Hora]],NitC[[#This Row],[Min]])</f>
        <v>30323</v>
      </c>
      <c r="CC248" s="4" t="str">
        <f>CONCATENATE(TEXT(NitC[[#This Row],[Hora]],"00"),":",TEXT(NitC[[#This Row],[Min]],"00"))</f>
        <v>02:03</v>
      </c>
      <c r="CD248" s="12" t="str">
        <f>IFERROR(VLOOKUP(NitC[[#This Row],[CONCATENA]],Dades[[#All],[Columna1]:[LAT]],3,FALSE),"")</f>
        <v/>
      </c>
      <c r="CE248" s="12" t="str">
        <f>IFERROR(10^(NitC[[#This Row],[LAT]]/10),"")</f>
        <v/>
      </c>
    </row>
    <row r="249" spans="4:83" x14ac:dyDescent="0.35">
      <c r="D249" s="1">
        <f>Resultats!C$7</f>
        <v>30</v>
      </c>
      <c r="E249" s="1">
        <f>Resultats!E$7</f>
        <v>3</v>
      </c>
      <c r="F249" s="1">
        <v>11</v>
      </c>
      <c r="G249" s="1">
        <v>4</v>
      </c>
      <c r="H249" s="1" t="str">
        <f>CONCATENATE(DiaA[[#This Row],[Dia]],DiaA[[#This Row],[Mes]],DiaA[[#This Row],[Hora]],DiaA[[#This Row],[Min]])</f>
        <v>303114</v>
      </c>
      <c r="I249" s="1" t="str">
        <f>CONCATENATE(TEXT(DiaA[[#This Row],[Hora]],"00"),":",TEXT(DiaA[[#This Row],[Min]],"00"))</f>
        <v>11:04</v>
      </c>
      <c r="J249" s="1" t="str">
        <f>IFERROR(VLOOKUP(DiaA[[#This Row],[CONCATENA]],Dades[[#All],[Columna1]:[LAT]],3,FALSE),"")</f>
        <v/>
      </c>
      <c r="K249" s="1" t="str">
        <f>IFERROR(10^(DiaA[[#This Row],[LAT]]/10),"")</f>
        <v/>
      </c>
      <c r="V249" s="4">
        <f>Resultats!C$7</f>
        <v>30</v>
      </c>
      <c r="W249" s="12">
        <f>Resultats!E$7</f>
        <v>3</v>
      </c>
      <c r="X249" s="3">
        <v>2</v>
      </c>
      <c r="Y249" s="4">
        <v>4</v>
      </c>
      <c r="Z249" s="4" t="str">
        <f>CONCATENATE(NitA[[#This Row],[Dia]],NitA[[#This Row],[Mes]],NitA[[#This Row],[Hora]],NitA[[#This Row],[Min]])</f>
        <v>30324</v>
      </c>
      <c r="AA249" s="4" t="str">
        <f>CONCATENATE(TEXT(NitA[[#This Row],[Hora]],"00"),":",TEXT(NitA[[#This Row],[Min]],"00"))</f>
        <v>02:04</v>
      </c>
      <c r="AB249" s="12" t="str">
        <f>IFERROR(VLOOKUP(NitA[[#This Row],[CONCATENA]],Dades[[#All],[Columna1]:[LAT]],3,FALSE),"")</f>
        <v/>
      </c>
      <c r="AC249" s="12" t="str">
        <f>IFERROR(10^(NitA[[#This Row],[LAT]]/10),"")</f>
        <v/>
      </c>
      <c r="AE249" s="1">
        <f>Resultats!C$22</f>
        <v>30</v>
      </c>
      <c r="AF249" s="1">
        <f>Resultats!E$22</f>
        <v>3</v>
      </c>
      <c r="AG249" s="1">
        <v>11</v>
      </c>
      <c r="AH249" s="1">
        <v>4</v>
      </c>
      <c r="AI249" s="1" t="str">
        <f>CONCATENATE(DiaB[[#This Row],[Dia]],DiaB[[#This Row],[Mes]],DiaB[[#This Row],[Hora]],DiaB[[#This Row],[Min]])</f>
        <v>303114</v>
      </c>
      <c r="AJ249" s="1" t="str">
        <f>CONCATENATE(TEXT(DiaB[[#This Row],[Hora]],"00"),":",TEXT(DiaB[[#This Row],[Min]],"00"))</f>
        <v>11:04</v>
      </c>
      <c r="AK249" s="1" t="str">
        <f>IFERROR(VLOOKUP(DiaB[[#This Row],[CONCATENA]],Dades[[#All],[Columna1]:[LAT]],3,FALSE),"")</f>
        <v/>
      </c>
      <c r="AL249" s="1" t="str">
        <f>IFERROR(10^(DiaB[[#This Row],[LAT]]/10),"")</f>
        <v/>
      </c>
      <c r="AW249" s="4">
        <f>Resultats!C$22</f>
        <v>30</v>
      </c>
      <c r="AX249" s="12">
        <f>Resultats!E$22</f>
        <v>3</v>
      </c>
      <c r="AY249" s="3">
        <v>2</v>
      </c>
      <c r="AZ249" s="4">
        <v>4</v>
      </c>
      <c r="BA249" s="4" t="str">
        <f>CONCATENATE(NitB[[#This Row],[Dia]],NitB[[#This Row],[Mes]],NitB[[#This Row],[Hora]],NitB[[#This Row],[Min]])</f>
        <v>30324</v>
      </c>
      <c r="BB249" s="4" t="str">
        <f>CONCATENATE(TEXT(NitB[[#This Row],[Hora]],"00"),":",TEXT(NitB[[#This Row],[Min]],"00"))</f>
        <v>02:04</v>
      </c>
      <c r="BC249" s="12" t="str">
        <f>IFERROR(VLOOKUP(NitB[[#This Row],[CONCATENA]],Dades[[#All],[Columna1]:[LAT]],3,FALSE),"")</f>
        <v/>
      </c>
      <c r="BD249" s="12" t="str">
        <f>IFERROR(10^(NitB[[#This Row],[LAT]]/10),"")</f>
        <v/>
      </c>
      <c r="BF249" s="1">
        <f>Resultats!C$37</f>
        <v>30</v>
      </c>
      <c r="BG249" s="1">
        <f>Resultats!E$37</f>
        <v>3</v>
      </c>
      <c r="BH249" s="1">
        <v>11</v>
      </c>
      <c r="BI249" s="1">
        <v>4</v>
      </c>
      <c r="BJ249" s="1" t="str">
        <f>CONCATENATE(DiaC[[#This Row],[Dia]],DiaC[[#This Row],[Mes]],DiaC[[#This Row],[Hora]],DiaC[[#This Row],[Min]])</f>
        <v>303114</v>
      </c>
      <c r="BK249" s="1" t="str">
        <f>CONCATENATE(TEXT(DiaC[[#This Row],[Hora]],"00"),":",TEXT(DiaC[[#This Row],[Min]],"00"))</f>
        <v>11:04</v>
      </c>
      <c r="BL249" s="1" t="str">
        <f>IFERROR(VLOOKUP(DiaC[[#This Row],[CONCATENA]],Dades[[#All],[Columna1]:[LAT]],3,FALSE),"")</f>
        <v/>
      </c>
      <c r="BM249" s="1" t="str">
        <f>IFERROR(10^(DiaC[[#This Row],[LAT]]/10),"")</f>
        <v/>
      </c>
      <c r="BX249" s="4">
        <f>Resultats!C$37</f>
        <v>30</v>
      </c>
      <c r="BY249" s="12">
        <f>Resultats!E$37</f>
        <v>3</v>
      </c>
      <c r="BZ249" s="3">
        <v>2</v>
      </c>
      <c r="CA249" s="4">
        <v>4</v>
      </c>
      <c r="CB249" s="4" t="str">
        <f>CONCATENATE(NitC[[#This Row],[Dia]],NitC[[#This Row],[Mes]],NitC[[#This Row],[Hora]],NitC[[#This Row],[Min]])</f>
        <v>30324</v>
      </c>
      <c r="CC249" s="4" t="str">
        <f>CONCATENATE(TEXT(NitC[[#This Row],[Hora]],"00"),":",TEXT(NitC[[#This Row],[Min]],"00"))</f>
        <v>02:04</v>
      </c>
      <c r="CD249" s="12" t="str">
        <f>IFERROR(VLOOKUP(NitC[[#This Row],[CONCATENA]],Dades[[#All],[Columna1]:[LAT]],3,FALSE),"")</f>
        <v/>
      </c>
      <c r="CE249" s="12" t="str">
        <f>IFERROR(10^(NitC[[#This Row],[LAT]]/10),"")</f>
        <v/>
      </c>
    </row>
    <row r="250" spans="4:83" x14ac:dyDescent="0.35">
      <c r="D250" s="1">
        <f>Resultats!C$7</f>
        <v>30</v>
      </c>
      <c r="E250" s="1">
        <f>Resultats!E$7</f>
        <v>3</v>
      </c>
      <c r="F250" s="1">
        <v>11</v>
      </c>
      <c r="G250" s="1">
        <v>5</v>
      </c>
      <c r="H250" s="1" t="str">
        <f>CONCATENATE(DiaA[[#This Row],[Dia]],DiaA[[#This Row],[Mes]],DiaA[[#This Row],[Hora]],DiaA[[#This Row],[Min]])</f>
        <v>303115</v>
      </c>
      <c r="I250" s="1" t="str">
        <f>CONCATENATE(TEXT(DiaA[[#This Row],[Hora]],"00"),":",TEXT(DiaA[[#This Row],[Min]],"00"))</f>
        <v>11:05</v>
      </c>
      <c r="J250" s="1" t="str">
        <f>IFERROR(VLOOKUP(DiaA[[#This Row],[CONCATENA]],Dades[[#All],[Columna1]:[LAT]],3,FALSE),"")</f>
        <v/>
      </c>
      <c r="K250" s="1" t="str">
        <f>IFERROR(10^(DiaA[[#This Row],[LAT]]/10),"")</f>
        <v/>
      </c>
      <c r="V250" s="4">
        <f>Resultats!C$7</f>
        <v>30</v>
      </c>
      <c r="W250" s="12">
        <f>Resultats!E$7</f>
        <v>3</v>
      </c>
      <c r="X250" s="3">
        <v>2</v>
      </c>
      <c r="Y250" s="4">
        <v>5</v>
      </c>
      <c r="Z250" s="4" t="str">
        <f>CONCATENATE(NitA[[#This Row],[Dia]],NitA[[#This Row],[Mes]],NitA[[#This Row],[Hora]],NitA[[#This Row],[Min]])</f>
        <v>30325</v>
      </c>
      <c r="AA250" s="4" t="str">
        <f>CONCATENATE(TEXT(NitA[[#This Row],[Hora]],"00"),":",TEXT(NitA[[#This Row],[Min]],"00"))</f>
        <v>02:05</v>
      </c>
      <c r="AB250" s="12" t="str">
        <f>IFERROR(VLOOKUP(NitA[[#This Row],[CONCATENA]],Dades[[#All],[Columna1]:[LAT]],3,FALSE),"")</f>
        <v/>
      </c>
      <c r="AC250" s="12" t="str">
        <f>IFERROR(10^(NitA[[#This Row],[LAT]]/10),"")</f>
        <v/>
      </c>
      <c r="AE250" s="1">
        <f>Resultats!C$22</f>
        <v>30</v>
      </c>
      <c r="AF250" s="1">
        <f>Resultats!E$22</f>
        <v>3</v>
      </c>
      <c r="AG250" s="1">
        <v>11</v>
      </c>
      <c r="AH250" s="1">
        <v>5</v>
      </c>
      <c r="AI250" s="1" t="str">
        <f>CONCATENATE(DiaB[[#This Row],[Dia]],DiaB[[#This Row],[Mes]],DiaB[[#This Row],[Hora]],DiaB[[#This Row],[Min]])</f>
        <v>303115</v>
      </c>
      <c r="AJ250" s="1" t="str">
        <f>CONCATENATE(TEXT(DiaB[[#This Row],[Hora]],"00"),":",TEXT(DiaB[[#This Row],[Min]],"00"))</f>
        <v>11:05</v>
      </c>
      <c r="AK250" s="1" t="str">
        <f>IFERROR(VLOOKUP(DiaB[[#This Row],[CONCATENA]],Dades[[#All],[Columna1]:[LAT]],3,FALSE),"")</f>
        <v/>
      </c>
      <c r="AL250" s="1" t="str">
        <f>IFERROR(10^(DiaB[[#This Row],[LAT]]/10),"")</f>
        <v/>
      </c>
      <c r="AW250" s="4">
        <f>Resultats!C$22</f>
        <v>30</v>
      </c>
      <c r="AX250" s="12">
        <f>Resultats!E$22</f>
        <v>3</v>
      </c>
      <c r="AY250" s="3">
        <v>2</v>
      </c>
      <c r="AZ250" s="4">
        <v>5</v>
      </c>
      <c r="BA250" s="4" t="str">
        <f>CONCATENATE(NitB[[#This Row],[Dia]],NitB[[#This Row],[Mes]],NitB[[#This Row],[Hora]],NitB[[#This Row],[Min]])</f>
        <v>30325</v>
      </c>
      <c r="BB250" s="4" t="str">
        <f>CONCATENATE(TEXT(NitB[[#This Row],[Hora]],"00"),":",TEXT(NitB[[#This Row],[Min]],"00"))</f>
        <v>02:05</v>
      </c>
      <c r="BC250" s="12" t="str">
        <f>IFERROR(VLOOKUP(NitB[[#This Row],[CONCATENA]],Dades[[#All],[Columna1]:[LAT]],3,FALSE),"")</f>
        <v/>
      </c>
      <c r="BD250" s="12" t="str">
        <f>IFERROR(10^(NitB[[#This Row],[LAT]]/10),"")</f>
        <v/>
      </c>
      <c r="BF250" s="1">
        <f>Resultats!C$37</f>
        <v>30</v>
      </c>
      <c r="BG250" s="1">
        <f>Resultats!E$37</f>
        <v>3</v>
      </c>
      <c r="BH250" s="1">
        <v>11</v>
      </c>
      <c r="BI250" s="1">
        <v>5</v>
      </c>
      <c r="BJ250" s="1" t="str">
        <f>CONCATENATE(DiaC[[#This Row],[Dia]],DiaC[[#This Row],[Mes]],DiaC[[#This Row],[Hora]],DiaC[[#This Row],[Min]])</f>
        <v>303115</v>
      </c>
      <c r="BK250" s="1" t="str">
        <f>CONCATENATE(TEXT(DiaC[[#This Row],[Hora]],"00"),":",TEXT(DiaC[[#This Row],[Min]],"00"))</f>
        <v>11:05</v>
      </c>
      <c r="BL250" s="1" t="str">
        <f>IFERROR(VLOOKUP(DiaC[[#This Row],[CONCATENA]],Dades[[#All],[Columna1]:[LAT]],3,FALSE),"")</f>
        <v/>
      </c>
      <c r="BM250" s="1" t="str">
        <f>IFERROR(10^(DiaC[[#This Row],[LAT]]/10),"")</f>
        <v/>
      </c>
      <c r="BX250" s="4">
        <f>Resultats!C$37</f>
        <v>30</v>
      </c>
      <c r="BY250" s="12">
        <f>Resultats!E$37</f>
        <v>3</v>
      </c>
      <c r="BZ250" s="3">
        <v>2</v>
      </c>
      <c r="CA250" s="4">
        <v>5</v>
      </c>
      <c r="CB250" s="4" t="str">
        <f>CONCATENATE(NitC[[#This Row],[Dia]],NitC[[#This Row],[Mes]],NitC[[#This Row],[Hora]],NitC[[#This Row],[Min]])</f>
        <v>30325</v>
      </c>
      <c r="CC250" s="4" t="str">
        <f>CONCATENATE(TEXT(NitC[[#This Row],[Hora]],"00"),":",TEXT(NitC[[#This Row],[Min]],"00"))</f>
        <v>02:05</v>
      </c>
      <c r="CD250" s="12" t="str">
        <f>IFERROR(VLOOKUP(NitC[[#This Row],[CONCATENA]],Dades[[#All],[Columna1]:[LAT]],3,FALSE),"")</f>
        <v/>
      </c>
      <c r="CE250" s="12" t="str">
        <f>IFERROR(10^(NitC[[#This Row],[LAT]]/10),"")</f>
        <v/>
      </c>
    </row>
    <row r="251" spans="4:83" x14ac:dyDescent="0.35">
      <c r="D251" s="1">
        <f>Resultats!C$7</f>
        <v>30</v>
      </c>
      <c r="E251" s="1">
        <f>Resultats!E$7</f>
        <v>3</v>
      </c>
      <c r="F251" s="1">
        <v>11</v>
      </c>
      <c r="G251" s="1">
        <v>6</v>
      </c>
      <c r="H251" s="1" t="str">
        <f>CONCATENATE(DiaA[[#This Row],[Dia]],DiaA[[#This Row],[Mes]],DiaA[[#This Row],[Hora]],DiaA[[#This Row],[Min]])</f>
        <v>303116</v>
      </c>
      <c r="I251" s="1" t="str">
        <f>CONCATENATE(TEXT(DiaA[[#This Row],[Hora]],"00"),":",TEXT(DiaA[[#This Row],[Min]],"00"))</f>
        <v>11:06</v>
      </c>
      <c r="J251" s="1" t="str">
        <f>IFERROR(VLOOKUP(DiaA[[#This Row],[CONCATENA]],Dades[[#All],[Columna1]:[LAT]],3,FALSE),"")</f>
        <v/>
      </c>
      <c r="K251" s="1" t="str">
        <f>IFERROR(10^(DiaA[[#This Row],[LAT]]/10),"")</f>
        <v/>
      </c>
      <c r="V251" s="4">
        <f>Resultats!C$7</f>
        <v>30</v>
      </c>
      <c r="W251" s="12">
        <f>Resultats!E$7</f>
        <v>3</v>
      </c>
      <c r="X251" s="3">
        <v>2</v>
      </c>
      <c r="Y251" s="4">
        <v>6</v>
      </c>
      <c r="Z251" s="4" t="str">
        <f>CONCATENATE(NitA[[#This Row],[Dia]],NitA[[#This Row],[Mes]],NitA[[#This Row],[Hora]],NitA[[#This Row],[Min]])</f>
        <v>30326</v>
      </c>
      <c r="AA251" s="4" t="str">
        <f>CONCATENATE(TEXT(NitA[[#This Row],[Hora]],"00"),":",TEXT(NitA[[#This Row],[Min]],"00"))</f>
        <v>02:06</v>
      </c>
      <c r="AB251" s="12" t="str">
        <f>IFERROR(VLOOKUP(NitA[[#This Row],[CONCATENA]],Dades[[#All],[Columna1]:[LAT]],3,FALSE),"")</f>
        <v/>
      </c>
      <c r="AC251" s="12" t="str">
        <f>IFERROR(10^(NitA[[#This Row],[LAT]]/10),"")</f>
        <v/>
      </c>
      <c r="AE251" s="1">
        <f>Resultats!C$22</f>
        <v>30</v>
      </c>
      <c r="AF251" s="1">
        <f>Resultats!E$22</f>
        <v>3</v>
      </c>
      <c r="AG251" s="1">
        <v>11</v>
      </c>
      <c r="AH251" s="1">
        <v>6</v>
      </c>
      <c r="AI251" s="1" t="str">
        <f>CONCATENATE(DiaB[[#This Row],[Dia]],DiaB[[#This Row],[Mes]],DiaB[[#This Row],[Hora]],DiaB[[#This Row],[Min]])</f>
        <v>303116</v>
      </c>
      <c r="AJ251" s="1" t="str">
        <f>CONCATENATE(TEXT(DiaB[[#This Row],[Hora]],"00"),":",TEXT(DiaB[[#This Row],[Min]],"00"))</f>
        <v>11:06</v>
      </c>
      <c r="AK251" s="1" t="str">
        <f>IFERROR(VLOOKUP(DiaB[[#This Row],[CONCATENA]],Dades[[#All],[Columna1]:[LAT]],3,FALSE),"")</f>
        <v/>
      </c>
      <c r="AL251" s="1" t="str">
        <f>IFERROR(10^(DiaB[[#This Row],[LAT]]/10),"")</f>
        <v/>
      </c>
      <c r="AW251" s="4">
        <f>Resultats!C$22</f>
        <v>30</v>
      </c>
      <c r="AX251" s="12">
        <f>Resultats!E$22</f>
        <v>3</v>
      </c>
      <c r="AY251" s="3">
        <v>2</v>
      </c>
      <c r="AZ251" s="4">
        <v>6</v>
      </c>
      <c r="BA251" s="4" t="str">
        <f>CONCATENATE(NitB[[#This Row],[Dia]],NitB[[#This Row],[Mes]],NitB[[#This Row],[Hora]],NitB[[#This Row],[Min]])</f>
        <v>30326</v>
      </c>
      <c r="BB251" s="4" t="str">
        <f>CONCATENATE(TEXT(NitB[[#This Row],[Hora]],"00"),":",TEXT(NitB[[#This Row],[Min]],"00"))</f>
        <v>02:06</v>
      </c>
      <c r="BC251" s="12" t="str">
        <f>IFERROR(VLOOKUP(NitB[[#This Row],[CONCATENA]],Dades[[#All],[Columna1]:[LAT]],3,FALSE),"")</f>
        <v/>
      </c>
      <c r="BD251" s="12" t="str">
        <f>IFERROR(10^(NitB[[#This Row],[LAT]]/10),"")</f>
        <v/>
      </c>
      <c r="BF251" s="1">
        <f>Resultats!C$37</f>
        <v>30</v>
      </c>
      <c r="BG251" s="1">
        <f>Resultats!E$37</f>
        <v>3</v>
      </c>
      <c r="BH251" s="1">
        <v>11</v>
      </c>
      <c r="BI251" s="1">
        <v>6</v>
      </c>
      <c r="BJ251" s="1" t="str">
        <f>CONCATENATE(DiaC[[#This Row],[Dia]],DiaC[[#This Row],[Mes]],DiaC[[#This Row],[Hora]],DiaC[[#This Row],[Min]])</f>
        <v>303116</v>
      </c>
      <c r="BK251" s="1" t="str">
        <f>CONCATENATE(TEXT(DiaC[[#This Row],[Hora]],"00"),":",TEXT(DiaC[[#This Row],[Min]],"00"))</f>
        <v>11:06</v>
      </c>
      <c r="BL251" s="1" t="str">
        <f>IFERROR(VLOOKUP(DiaC[[#This Row],[CONCATENA]],Dades[[#All],[Columna1]:[LAT]],3,FALSE),"")</f>
        <v/>
      </c>
      <c r="BM251" s="1" t="str">
        <f>IFERROR(10^(DiaC[[#This Row],[LAT]]/10),"")</f>
        <v/>
      </c>
      <c r="BX251" s="4">
        <f>Resultats!C$37</f>
        <v>30</v>
      </c>
      <c r="BY251" s="12">
        <f>Resultats!E$37</f>
        <v>3</v>
      </c>
      <c r="BZ251" s="3">
        <v>2</v>
      </c>
      <c r="CA251" s="4">
        <v>6</v>
      </c>
      <c r="CB251" s="4" t="str">
        <f>CONCATENATE(NitC[[#This Row],[Dia]],NitC[[#This Row],[Mes]],NitC[[#This Row],[Hora]],NitC[[#This Row],[Min]])</f>
        <v>30326</v>
      </c>
      <c r="CC251" s="4" t="str">
        <f>CONCATENATE(TEXT(NitC[[#This Row],[Hora]],"00"),":",TEXT(NitC[[#This Row],[Min]],"00"))</f>
        <v>02:06</v>
      </c>
      <c r="CD251" s="12" t="str">
        <f>IFERROR(VLOOKUP(NitC[[#This Row],[CONCATENA]],Dades[[#All],[Columna1]:[LAT]],3,FALSE),"")</f>
        <v/>
      </c>
      <c r="CE251" s="12" t="str">
        <f>IFERROR(10^(NitC[[#This Row],[LAT]]/10),"")</f>
        <v/>
      </c>
    </row>
    <row r="252" spans="4:83" x14ac:dyDescent="0.35">
      <c r="D252" s="1">
        <f>Resultats!C$7</f>
        <v>30</v>
      </c>
      <c r="E252" s="1">
        <f>Resultats!E$7</f>
        <v>3</v>
      </c>
      <c r="F252" s="1">
        <v>11</v>
      </c>
      <c r="G252" s="1">
        <v>7</v>
      </c>
      <c r="H252" s="1" t="str">
        <f>CONCATENATE(DiaA[[#This Row],[Dia]],DiaA[[#This Row],[Mes]],DiaA[[#This Row],[Hora]],DiaA[[#This Row],[Min]])</f>
        <v>303117</v>
      </c>
      <c r="I252" s="1" t="str">
        <f>CONCATENATE(TEXT(DiaA[[#This Row],[Hora]],"00"),":",TEXT(DiaA[[#This Row],[Min]],"00"))</f>
        <v>11:07</v>
      </c>
      <c r="J252" s="1" t="str">
        <f>IFERROR(VLOOKUP(DiaA[[#This Row],[CONCATENA]],Dades[[#All],[Columna1]:[LAT]],3,FALSE),"")</f>
        <v/>
      </c>
      <c r="K252" s="1" t="str">
        <f>IFERROR(10^(DiaA[[#This Row],[LAT]]/10),"")</f>
        <v/>
      </c>
      <c r="V252" s="4">
        <f>Resultats!C$7</f>
        <v>30</v>
      </c>
      <c r="W252" s="12">
        <f>Resultats!E$7</f>
        <v>3</v>
      </c>
      <c r="X252" s="3">
        <v>2</v>
      </c>
      <c r="Y252" s="4">
        <v>7</v>
      </c>
      <c r="Z252" s="4" t="str">
        <f>CONCATENATE(NitA[[#This Row],[Dia]],NitA[[#This Row],[Mes]],NitA[[#This Row],[Hora]],NitA[[#This Row],[Min]])</f>
        <v>30327</v>
      </c>
      <c r="AA252" s="4" t="str">
        <f>CONCATENATE(TEXT(NitA[[#This Row],[Hora]],"00"),":",TEXT(NitA[[#This Row],[Min]],"00"))</f>
        <v>02:07</v>
      </c>
      <c r="AB252" s="12" t="str">
        <f>IFERROR(VLOOKUP(NitA[[#This Row],[CONCATENA]],Dades[[#All],[Columna1]:[LAT]],3,FALSE),"")</f>
        <v/>
      </c>
      <c r="AC252" s="12" t="str">
        <f>IFERROR(10^(NitA[[#This Row],[LAT]]/10),"")</f>
        <v/>
      </c>
      <c r="AE252" s="1">
        <f>Resultats!C$22</f>
        <v>30</v>
      </c>
      <c r="AF252" s="1">
        <f>Resultats!E$22</f>
        <v>3</v>
      </c>
      <c r="AG252" s="1">
        <v>11</v>
      </c>
      <c r="AH252" s="1">
        <v>7</v>
      </c>
      <c r="AI252" s="1" t="str">
        <f>CONCATENATE(DiaB[[#This Row],[Dia]],DiaB[[#This Row],[Mes]],DiaB[[#This Row],[Hora]],DiaB[[#This Row],[Min]])</f>
        <v>303117</v>
      </c>
      <c r="AJ252" s="1" t="str">
        <f>CONCATENATE(TEXT(DiaB[[#This Row],[Hora]],"00"),":",TEXT(DiaB[[#This Row],[Min]],"00"))</f>
        <v>11:07</v>
      </c>
      <c r="AK252" s="1" t="str">
        <f>IFERROR(VLOOKUP(DiaB[[#This Row],[CONCATENA]],Dades[[#All],[Columna1]:[LAT]],3,FALSE),"")</f>
        <v/>
      </c>
      <c r="AL252" s="1" t="str">
        <f>IFERROR(10^(DiaB[[#This Row],[LAT]]/10),"")</f>
        <v/>
      </c>
      <c r="AW252" s="4">
        <f>Resultats!C$22</f>
        <v>30</v>
      </c>
      <c r="AX252" s="12">
        <f>Resultats!E$22</f>
        <v>3</v>
      </c>
      <c r="AY252" s="3">
        <v>2</v>
      </c>
      <c r="AZ252" s="4">
        <v>7</v>
      </c>
      <c r="BA252" s="4" t="str">
        <f>CONCATENATE(NitB[[#This Row],[Dia]],NitB[[#This Row],[Mes]],NitB[[#This Row],[Hora]],NitB[[#This Row],[Min]])</f>
        <v>30327</v>
      </c>
      <c r="BB252" s="4" t="str">
        <f>CONCATENATE(TEXT(NitB[[#This Row],[Hora]],"00"),":",TEXT(NitB[[#This Row],[Min]],"00"))</f>
        <v>02:07</v>
      </c>
      <c r="BC252" s="12" t="str">
        <f>IFERROR(VLOOKUP(NitB[[#This Row],[CONCATENA]],Dades[[#All],[Columna1]:[LAT]],3,FALSE),"")</f>
        <v/>
      </c>
      <c r="BD252" s="12" t="str">
        <f>IFERROR(10^(NitB[[#This Row],[LAT]]/10),"")</f>
        <v/>
      </c>
      <c r="BF252" s="1">
        <f>Resultats!C$37</f>
        <v>30</v>
      </c>
      <c r="BG252" s="1">
        <f>Resultats!E$37</f>
        <v>3</v>
      </c>
      <c r="BH252" s="1">
        <v>11</v>
      </c>
      <c r="BI252" s="1">
        <v>7</v>
      </c>
      <c r="BJ252" s="1" t="str">
        <f>CONCATENATE(DiaC[[#This Row],[Dia]],DiaC[[#This Row],[Mes]],DiaC[[#This Row],[Hora]],DiaC[[#This Row],[Min]])</f>
        <v>303117</v>
      </c>
      <c r="BK252" s="1" t="str">
        <f>CONCATENATE(TEXT(DiaC[[#This Row],[Hora]],"00"),":",TEXT(DiaC[[#This Row],[Min]],"00"))</f>
        <v>11:07</v>
      </c>
      <c r="BL252" s="1" t="str">
        <f>IFERROR(VLOOKUP(DiaC[[#This Row],[CONCATENA]],Dades[[#All],[Columna1]:[LAT]],3,FALSE),"")</f>
        <v/>
      </c>
      <c r="BM252" s="1" t="str">
        <f>IFERROR(10^(DiaC[[#This Row],[LAT]]/10),"")</f>
        <v/>
      </c>
      <c r="BX252" s="4">
        <f>Resultats!C$37</f>
        <v>30</v>
      </c>
      <c r="BY252" s="12">
        <f>Resultats!E$37</f>
        <v>3</v>
      </c>
      <c r="BZ252" s="3">
        <v>2</v>
      </c>
      <c r="CA252" s="4">
        <v>7</v>
      </c>
      <c r="CB252" s="4" t="str">
        <f>CONCATENATE(NitC[[#This Row],[Dia]],NitC[[#This Row],[Mes]],NitC[[#This Row],[Hora]],NitC[[#This Row],[Min]])</f>
        <v>30327</v>
      </c>
      <c r="CC252" s="4" t="str">
        <f>CONCATENATE(TEXT(NitC[[#This Row],[Hora]],"00"),":",TEXT(NitC[[#This Row],[Min]],"00"))</f>
        <v>02:07</v>
      </c>
      <c r="CD252" s="12" t="str">
        <f>IFERROR(VLOOKUP(NitC[[#This Row],[CONCATENA]],Dades[[#All],[Columna1]:[LAT]],3,FALSE),"")</f>
        <v/>
      </c>
      <c r="CE252" s="12" t="str">
        <f>IFERROR(10^(NitC[[#This Row],[LAT]]/10),"")</f>
        <v/>
      </c>
    </row>
    <row r="253" spans="4:83" x14ac:dyDescent="0.35">
      <c r="D253" s="1">
        <f>Resultats!C$7</f>
        <v>30</v>
      </c>
      <c r="E253" s="1">
        <f>Resultats!E$7</f>
        <v>3</v>
      </c>
      <c r="F253" s="1">
        <v>11</v>
      </c>
      <c r="G253" s="1">
        <v>8</v>
      </c>
      <c r="H253" s="1" t="str">
        <f>CONCATENATE(DiaA[[#This Row],[Dia]],DiaA[[#This Row],[Mes]],DiaA[[#This Row],[Hora]],DiaA[[#This Row],[Min]])</f>
        <v>303118</v>
      </c>
      <c r="I253" s="1" t="str">
        <f>CONCATENATE(TEXT(DiaA[[#This Row],[Hora]],"00"),":",TEXT(DiaA[[#This Row],[Min]],"00"))</f>
        <v>11:08</v>
      </c>
      <c r="J253" s="1" t="str">
        <f>IFERROR(VLOOKUP(DiaA[[#This Row],[CONCATENA]],Dades[[#All],[Columna1]:[LAT]],3,FALSE),"")</f>
        <v/>
      </c>
      <c r="K253" s="1" t="str">
        <f>IFERROR(10^(DiaA[[#This Row],[LAT]]/10),"")</f>
        <v/>
      </c>
      <c r="V253" s="4">
        <f>Resultats!C$7</f>
        <v>30</v>
      </c>
      <c r="W253" s="12">
        <f>Resultats!E$7</f>
        <v>3</v>
      </c>
      <c r="X253" s="3">
        <v>2</v>
      </c>
      <c r="Y253" s="4">
        <v>8</v>
      </c>
      <c r="Z253" s="4" t="str">
        <f>CONCATENATE(NitA[[#This Row],[Dia]],NitA[[#This Row],[Mes]],NitA[[#This Row],[Hora]],NitA[[#This Row],[Min]])</f>
        <v>30328</v>
      </c>
      <c r="AA253" s="4" t="str">
        <f>CONCATENATE(TEXT(NitA[[#This Row],[Hora]],"00"),":",TEXT(NitA[[#This Row],[Min]],"00"))</f>
        <v>02:08</v>
      </c>
      <c r="AB253" s="12" t="str">
        <f>IFERROR(VLOOKUP(NitA[[#This Row],[CONCATENA]],Dades[[#All],[Columna1]:[LAT]],3,FALSE),"")</f>
        <v/>
      </c>
      <c r="AC253" s="12" t="str">
        <f>IFERROR(10^(NitA[[#This Row],[LAT]]/10),"")</f>
        <v/>
      </c>
      <c r="AE253" s="1">
        <f>Resultats!C$22</f>
        <v>30</v>
      </c>
      <c r="AF253" s="1">
        <f>Resultats!E$22</f>
        <v>3</v>
      </c>
      <c r="AG253" s="1">
        <v>11</v>
      </c>
      <c r="AH253" s="1">
        <v>8</v>
      </c>
      <c r="AI253" s="1" t="str">
        <f>CONCATENATE(DiaB[[#This Row],[Dia]],DiaB[[#This Row],[Mes]],DiaB[[#This Row],[Hora]],DiaB[[#This Row],[Min]])</f>
        <v>303118</v>
      </c>
      <c r="AJ253" s="1" t="str">
        <f>CONCATENATE(TEXT(DiaB[[#This Row],[Hora]],"00"),":",TEXT(DiaB[[#This Row],[Min]],"00"))</f>
        <v>11:08</v>
      </c>
      <c r="AK253" s="1" t="str">
        <f>IFERROR(VLOOKUP(DiaB[[#This Row],[CONCATENA]],Dades[[#All],[Columna1]:[LAT]],3,FALSE),"")</f>
        <v/>
      </c>
      <c r="AL253" s="1" t="str">
        <f>IFERROR(10^(DiaB[[#This Row],[LAT]]/10),"")</f>
        <v/>
      </c>
      <c r="AW253" s="4">
        <f>Resultats!C$22</f>
        <v>30</v>
      </c>
      <c r="AX253" s="12">
        <f>Resultats!E$22</f>
        <v>3</v>
      </c>
      <c r="AY253" s="3">
        <v>2</v>
      </c>
      <c r="AZ253" s="4">
        <v>8</v>
      </c>
      <c r="BA253" s="4" t="str">
        <f>CONCATENATE(NitB[[#This Row],[Dia]],NitB[[#This Row],[Mes]],NitB[[#This Row],[Hora]],NitB[[#This Row],[Min]])</f>
        <v>30328</v>
      </c>
      <c r="BB253" s="4" t="str">
        <f>CONCATENATE(TEXT(NitB[[#This Row],[Hora]],"00"),":",TEXT(NitB[[#This Row],[Min]],"00"))</f>
        <v>02:08</v>
      </c>
      <c r="BC253" s="12" t="str">
        <f>IFERROR(VLOOKUP(NitB[[#This Row],[CONCATENA]],Dades[[#All],[Columna1]:[LAT]],3,FALSE),"")</f>
        <v/>
      </c>
      <c r="BD253" s="12" t="str">
        <f>IFERROR(10^(NitB[[#This Row],[LAT]]/10),"")</f>
        <v/>
      </c>
      <c r="BF253" s="1">
        <f>Resultats!C$37</f>
        <v>30</v>
      </c>
      <c r="BG253" s="1">
        <f>Resultats!E$37</f>
        <v>3</v>
      </c>
      <c r="BH253" s="1">
        <v>11</v>
      </c>
      <c r="BI253" s="1">
        <v>8</v>
      </c>
      <c r="BJ253" s="1" t="str">
        <f>CONCATENATE(DiaC[[#This Row],[Dia]],DiaC[[#This Row],[Mes]],DiaC[[#This Row],[Hora]],DiaC[[#This Row],[Min]])</f>
        <v>303118</v>
      </c>
      <c r="BK253" s="1" t="str">
        <f>CONCATENATE(TEXT(DiaC[[#This Row],[Hora]],"00"),":",TEXT(DiaC[[#This Row],[Min]],"00"))</f>
        <v>11:08</v>
      </c>
      <c r="BL253" s="1" t="str">
        <f>IFERROR(VLOOKUP(DiaC[[#This Row],[CONCATENA]],Dades[[#All],[Columna1]:[LAT]],3,FALSE),"")</f>
        <v/>
      </c>
      <c r="BM253" s="1" t="str">
        <f>IFERROR(10^(DiaC[[#This Row],[LAT]]/10),"")</f>
        <v/>
      </c>
      <c r="BX253" s="4">
        <f>Resultats!C$37</f>
        <v>30</v>
      </c>
      <c r="BY253" s="12">
        <f>Resultats!E$37</f>
        <v>3</v>
      </c>
      <c r="BZ253" s="3">
        <v>2</v>
      </c>
      <c r="CA253" s="4">
        <v>8</v>
      </c>
      <c r="CB253" s="4" t="str">
        <f>CONCATENATE(NitC[[#This Row],[Dia]],NitC[[#This Row],[Mes]],NitC[[#This Row],[Hora]],NitC[[#This Row],[Min]])</f>
        <v>30328</v>
      </c>
      <c r="CC253" s="4" t="str">
        <f>CONCATENATE(TEXT(NitC[[#This Row],[Hora]],"00"),":",TEXT(NitC[[#This Row],[Min]],"00"))</f>
        <v>02:08</v>
      </c>
      <c r="CD253" s="12" t="str">
        <f>IFERROR(VLOOKUP(NitC[[#This Row],[CONCATENA]],Dades[[#All],[Columna1]:[LAT]],3,FALSE),"")</f>
        <v/>
      </c>
      <c r="CE253" s="12" t="str">
        <f>IFERROR(10^(NitC[[#This Row],[LAT]]/10),"")</f>
        <v/>
      </c>
    </row>
    <row r="254" spans="4:83" x14ac:dyDescent="0.35">
      <c r="D254" s="1">
        <f>Resultats!C$7</f>
        <v>30</v>
      </c>
      <c r="E254" s="1">
        <f>Resultats!E$7</f>
        <v>3</v>
      </c>
      <c r="F254" s="1">
        <v>11</v>
      </c>
      <c r="G254" s="1">
        <v>9</v>
      </c>
      <c r="H254" s="1" t="str">
        <f>CONCATENATE(DiaA[[#This Row],[Dia]],DiaA[[#This Row],[Mes]],DiaA[[#This Row],[Hora]],DiaA[[#This Row],[Min]])</f>
        <v>303119</v>
      </c>
      <c r="I254" s="1" t="str">
        <f>CONCATENATE(TEXT(DiaA[[#This Row],[Hora]],"00"),":",TEXT(DiaA[[#This Row],[Min]],"00"))</f>
        <v>11:09</v>
      </c>
      <c r="J254" s="1" t="str">
        <f>IFERROR(VLOOKUP(DiaA[[#This Row],[CONCATENA]],Dades[[#All],[Columna1]:[LAT]],3,FALSE),"")</f>
        <v/>
      </c>
      <c r="K254" s="1" t="str">
        <f>IFERROR(10^(DiaA[[#This Row],[LAT]]/10),"")</f>
        <v/>
      </c>
      <c r="V254" s="4">
        <f>Resultats!C$7</f>
        <v>30</v>
      </c>
      <c r="W254" s="12">
        <f>Resultats!E$7</f>
        <v>3</v>
      </c>
      <c r="X254" s="3">
        <v>2</v>
      </c>
      <c r="Y254" s="4">
        <v>9</v>
      </c>
      <c r="Z254" s="4" t="str">
        <f>CONCATENATE(NitA[[#This Row],[Dia]],NitA[[#This Row],[Mes]],NitA[[#This Row],[Hora]],NitA[[#This Row],[Min]])</f>
        <v>30329</v>
      </c>
      <c r="AA254" s="4" t="str">
        <f>CONCATENATE(TEXT(NitA[[#This Row],[Hora]],"00"),":",TEXT(NitA[[#This Row],[Min]],"00"))</f>
        <v>02:09</v>
      </c>
      <c r="AB254" s="12" t="str">
        <f>IFERROR(VLOOKUP(NitA[[#This Row],[CONCATENA]],Dades[[#All],[Columna1]:[LAT]],3,FALSE),"")</f>
        <v/>
      </c>
      <c r="AC254" s="12" t="str">
        <f>IFERROR(10^(NitA[[#This Row],[LAT]]/10),"")</f>
        <v/>
      </c>
      <c r="AE254" s="1">
        <f>Resultats!C$22</f>
        <v>30</v>
      </c>
      <c r="AF254" s="1">
        <f>Resultats!E$22</f>
        <v>3</v>
      </c>
      <c r="AG254" s="1">
        <v>11</v>
      </c>
      <c r="AH254" s="1">
        <v>9</v>
      </c>
      <c r="AI254" s="1" t="str">
        <f>CONCATENATE(DiaB[[#This Row],[Dia]],DiaB[[#This Row],[Mes]],DiaB[[#This Row],[Hora]],DiaB[[#This Row],[Min]])</f>
        <v>303119</v>
      </c>
      <c r="AJ254" s="1" t="str">
        <f>CONCATENATE(TEXT(DiaB[[#This Row],[Hora]],"00"),":",TEXT(DiaB[[#This Row],[Min]],"00"))</f>
        <v>11:09</v>
      </c>
      <c r="AK254" s="1" t="str">
        <f>IFERROR(VLOOKUP(DiaB[[#This Row],[CONCATENA]],Dades[[#All],[Columna1]:[LAT]],3,FALSE),"")</f>
        <v/>
      </c>
      <c r="AL254" s="1" t="str">
        <f>IFERROR(10^(DiaB[[#This Row],[LAT]]/10),"")</f>
        <v/>
      </c>
      <c r="AW254" s="4">
        <f>Resultats!C$22</f>
        <v>30</v>
      </c>
      <c r="AX254" s="12">
        <f>Resultats!E$22</f>
        <v>3</v>
      </c>
      <c r="AY254" s="3">
        <v>2</v>
      </c>
      <c r="AZ254" s="4">
        <v>9</v>
      </c>
      <c r="BA254" s="4" t="str">
        <f>CONCATENATE(NitB[[#This Row],[Dia]],NitB[[#This Row],[Mes]],NitB[[#This Row],[Hora]],NitB[[#This Row],[Min]])</f>
        <v>30329</v>
      </c>
      <c r="BB254" s="4" t="str">
        <f>CONCATENATE(TEXT(NitB[[#This Row],[Hora]],"00"),":",TEXT(NitB[[#This Row],[Min]],"00"))</f>
        <v>02:09</v>
      </c>
      <c r="BC254" s="12" t="str">
        <f>IFERROR(VLOOKUP(NitB[[#This Row],[CONCATENA]],Dades[[#All],[Columna1]:[LAT]],3,FALSE),"")</f>
        <v/>
      </c>
      <c r="BD254" s="12" t="str">
        <f>IFERROR(10^(NitB[[#This Row],[LAT]]/10),"")</f>
        <v/>
      </c>
      <c r="BF254" s="1">
        <f>Resultats!C$37</f>
        <v>30</v>
      </c>
      <c r="BG254" s="1">
        <f>Resultats!E$37</f>
        <v>3</v>
      </c>
      <c r="BH254" s="1">
        <v>11</v>
      </c>
      <c r="BI254" s="1">
        <v>9</v>
      </c>
      <c r="BJ254" s="1" t="str">
        <f>CONCATENATE(DiaC[[#This Row],[Dia]],DiaC[[#This Row],[Mes]],DiaC[[#This Row],[Hora]],DiaC[[#This Row],[Min]])</f>
        <v>303119</v>
      </c>
      <c r="BK254" s="1" t="str">
        <f>CONCATENATE(TEXT(DiaC[[#This Row],[Hora]],"00"),":",TEXT(DiaC[[#This Row],[Min]],"00"))</f>
        <v>11:09</v>
      </c>
      <c r="BL254" s="1" t="str">
        <f>IFERROR(VLOOKUP(DiaC[[#This Row],[CONCATENA]],Dades[[#All],[Columna1]:[LAT]],3,FALSE),"")</f>
        <v/>
      </c>
      <c r="BM254" s="1" t="str">
        <f>IFERROR(10^(DiaC[[#This Row],[LAT]]/10),"")</f>
        <v/>
      </c>
      <c r="BX254" s="4">
        <f>Resultats!C$37</f>
        <v>30</v>
      </c>
      <c r="BY254" s="12">
        <f>Resultats!E$37</f>
        <v>3</v>
      </c>
      <c r="BZ254" s="3">
        <v>2</v>
      </c>
      <c r="CA254" s="4">
        <v>9</v>
      </c>
      <c r="CB254" s="4" t="str">
        <f>CONCATENATE(NitC[[#This Row],[Dia]],NitC[[#This Row],[Mes]],NitC[[#This Row],[Hora]],NitC[[#This Row],[Min]])</f>
        <v>30329</v>
      </c>
      <c r="CC254" s="4" t="str">
        <f>CONCATENATE(TEXT(NitC[[#This Row],[Hora]],"00"),":",TEXT(NitC[[#This Row],[Min]],"00"))</f>
        <v>02:09</v>
      </c>
      <c r="CD254" s="12" t="str">
        <f>IFERROR(VLOOKUP(NitC[[#This Row],[CONCATENA]],Dades[[#All],[Columna1]:[LAT]],3,FALSE),"")</f>
        <v/>
      </c>
      <c r="CE254" s="12" t="str">
        <f>IFERROR(10^(NitC[[#This Row],[LAT]]/10),"")</f>
        <v/>
      </c>
    </row>
    <row r="255" spans="4:83" x14ac:dyDescent="0.35">
      <c r="D255" s="1">
        <f>Resultats!C$7</f>
        <v>30</v>
      </c>
      <c r="E255" s="1">
        <f>Resultats!E$7</f>
        <v>3</v>
      </c>
      <c r="F255" s="1">
        <v>11</v>
      </c>
      <c r="G255" s="1">
        <v>10</v>
      </c>
      <c r="H255" s="1" t="str">
        <f>CONCATENATE(DiaA[[#This Row],[Dia]],DiaA[[#This Row],[Mes]],DiaA[[#This Row],[Hora]],DiaA[[#This Row],[Min]])</f>
        <v>3031110</v>
      </c>
      <c r="I255" s="1" t="str">
        <f>CONCATENATE(TEXT(DiaA[[#This Row],[Hora]],"00"),":",TEXT(DiaA[[#This Row],[Min]],"00"))</f>
        <v>11:10</v>
      </c>
      <c r="J255" s="1" t="str">
        <f>IFERROR(VLOOKUP(DiaA[[#This Row],[CONCATENA]],Dades[[#All],[Columna1]:[LAT]],3,FALSE),"")</f>
        <v/>
      </c>
      <c r="K255" s="1" t="str">
        <f>IFERROR(10^(DiaA[[#This Row],[LAT]]/10),"")</f>
        <v/>
      </c>
      <c r="V255" s="4">
        <f>Resultats!C$7</f>
        <v>30</v>
      </c>
      <c r="W255" s="12">
        <f>Resultats!E$7</f>
        <v>3</v>
      </c>
      <c r="X255" s="3">
        <v>2</v>
      </c>
      <c r="Y255" s="4">
        <v>10</v>
      </c>
      <c r="Z255" s="4" t="str">
        <f>CONCATENATE(NitA[[#This Row],[Dia]],NitA[[#This Row],[Mes]],NitA[[#This Row],[Hora]],NitA[[#This Row],[Min]])</f>
        <v>303210</v>
      </c>
      <c r="AA255" s="4" t="str">
        <f>CONCATENATE(TEXT(NitA[[#This Row],[Hora]],"00"),":",TEXT(NitA[[#This Row],[Min]],"00"))</f>
        <v>02:10</v>
      </c>
      <c r="AB255" s="12" t="str">
        <f>IFERROR(VLOOKUP(NitA[[#This Row],[CONCATENA]],Dades[[#All],[Columna1]:[LAT]],3,FALSE),"")</f>
        <v/>
      </c>
      <c r="AC255" s="12" t="str">
        <f>IFERROR(10^(NitA[[#This Row],[LAT]]/10),"")</f>
        <v/>
      </c>
      <c r="AE255" s="1">
        <f>Resultats!C$22</f>
        <v>30</v>
      </c>
      <c r="AF255" s="1">
        <f>Resultats!E$22</f>
        <v>3</v>
      </c>
      <c r="AG255" s="1">
        <v>11</v>
      </c>
      <c r="AH255" s="1">
        <v>10</v>
      </c>
      <c r="AI255" s="1" t="str">
        <f>CONCATENATE(DiaB[[#This Row],[Dia]],DiaB[[#This Row],[Mes]],DiaB[[#This Row],[Hora]],DiaB[[#This Row],[Min]])</f>
        <v>3031110</v>
      </c>
      <c r="AJ255" s="1" t="str">
        <f>CONCATENATE(TEXT(DiaB[[#This Row],[Hora]],"00"),":",TEXT(DiaB[[#This Row],[Min]],"00"))</f>
        <v>11:10</v>
      </c>
      <c r="AK255" s="1" t="str">
        <f>IFERROR(VLOOKUP(DiaB[[#This Row],[CONCATENA]],Dades[[#All],[Columna1]:[LAT]],3,FALSE),"")</f>
        <v/>
      </c>
      <c r="AL255" s="1" t="str">
        <f>IFERROR(10^(DiaB[[#This Row],[LAT]]/10),"")</f>
        <v/>
      </c>
      <c r="AW255" s="4">
        <f>Resultats!C$22</f>
        <v>30</v>
      </c>
      <c r="AX255" s="12">
        <f>Resultats!E$22</f>
        <v>3</v>
      </c>
      <c r="AY255" s="3">
        <v>2</v>
      </c>
      <c r="AZ255" s="4">
        <v>10</v>
      </c>
      <c r="BA255" s="4" t="str">
        <f>CONCATENATE(NitB[[#This Row],[Dia]],NitB[[#This Row],[Mes]],NitB[[#This Row],[Hora]],NitB[[#This Row],[Min]])</f>
        <v>303210</v>
      </c>
      <c r="BB255" s="4" t="str">
        <f>CONCATENATE(TEXT(NitB[[#This Row],[Hora]],"00"),":",TEXT(NitB[[#This Row],[Min]],"00"))</f>
        <v>02:10</v>
      </c>
      <c r="BC255" s="12" t="str">
        <f>IFERROR(VLOOKUP(NitB[[#This Row],[CONCATENA]],Dades[[#All],[Columna1]:[LAT]],3,FALSE),"")</f>
        <v/>
      </c>
      <c r="BD255" s="12" t="str">
        <f>IFERROR(10^(NitB[[#This Row],[LAT]]/10),"")</f>
        <v/>
      </c>
      <c r="BF255" s="1">
        <f>Resultats!C$37</f>
        <v>30</v>
      </c>
      <c r="BG255" s="1">
        <f>Resultats!E$37</f>
        <v>3</v>
      </c>
      <c r="BH255" s="1">
        <v>11</v>
      </c>
      <c r="BI255" s="1">
        <v>10</v>
      </c>
      <c r="BJ255" s="1" t="str">
        <f>CONCATENATE(DiaC[[#This Row],[Dia]],DiaC[[#This Row],[Mes]],DiaC[[#This Row],[Hora]],DiaC[[#This Row],[Min]])</f>
        <v>3031110</v>
      </c>
      <c r="BK255" s="1" t="str">
        <f>CONCATENATE(TEXT(DiaC[[#This Row],[Hora]],"00"),":",TEXT(DiaC[[#This Row],[Min]],"00"))</f>
        <v>11:10</v>
      </c>
      <c r="BL255" s="1" t="str">
        <f>IFERROR(VLOOKUP(DiaC[[#This Row],[CONCATENA]],Dades[[#All],[Columna1]:[LAT]],3,FALSE),"")</f>
        <v/>
      </c>
      <c r="BM255" s="1" t="str">
        <f>IFERROR(10^(DiaC[[#This Row],[LAT]]/10),"")</f>
        <v/>
      </c>
      <c r="BX255" s="4">
        <f>Resultats!C$37</f>
        <v>30</v>
      </c>
      <c r="BY255" s="12">
        <f>Resultats!E$37</f>
        <v>3</v>
      </c>
      <c r="BZ255" s="3">
        <v>2</v>
      </c>
      <c r="CA255" s="4">
        <v>10</v>
      </c>
      <c r="CB255" s="4" t="str">
        <f>CONCATENATE(NitC[[#This Row],[Dia]],NitC[[#This Row],[Mes]],NitC[[#This Row],[Hora]],NitC[[#This Row],[Min]])</f>
        <v>303210</v>
      </c>
      <c r="CC255" s="4" t="str">
        <f>CONCATENATE(TEXT(NitC[[#This Row],[Hora]],"00"),":",TEXT(NitC[[#This Row],[Min]],"00"))</f>
        <v>02:10</v>
      </c>
      <c r="CD255" s="12" t="str">
        <f>IFERROR(VLOOKUP(NitC[[#This Row],[CONCATENA]],Dades[[#All],[Columna1]:[LAT]],3,FALSE),"")</f>
        <v/>
      </c>
      <c r="CE255" s="12" t="str">
        <f>IFERROR(10^(NitC[[#This Row],[LAT]]/10),"")</f>
        <v/>
      </c>
    </row>
    <row r="256" spans="4:83" x14ac:dyDescent="0.35">
      <c r="D256" s="1">
        <f>Resultats!C$7</f>
        <v>30</v>
      </c>
      <c r="E256" s="1">
        <f>Resultats!E$7</f>
        <v>3</v>
      </c>
      <c r="F256" s="1">
        <v>11</v>
      </c>
      <c r="G256" s="1">
        <v>11</v>
      </c>
      <c r="H256" s="1" t="str">
        <f>CONCATENATE(DiaA[[#This Row],[Dia]],DiaA[[#This Row],[Mes]],DiaA[[#This Row],[Hora]],DiaA[[#This Row],[Min]])</f>
        <v>3031111</v>
      </c>
      <c r="I256" s="1" t="str">
        <f>CONCATENATE(TEXT(DiaA[[#This Row],[Hora]],"00"),":",TEXT(DiaA[[#This Row],[Min]],"00"))</f>
        <v>11:11</v>
      </c>
      <c r="J256" s="1" t="str">
        <f>IFERROR(VLOOKUP(DiaA[[#This Row],[CONCATENA]],Dades[[#All],[Columna1]:[LAT]],3,FALSE),"")</f>
        <v/>
      </c>
      <c r="K256" s="1" t="str">
        <f>IFERROR(10^(DiaA[[#This Row],[LAT]]/10),"")</f>
        <v/>
      </c>
      <c r="V256" s="4">
        <f>Resultats!C$7</f>
        <v>30</v>
      </c>
      <c r="W256" s="12">
        <f>Resultats!E$7</f>
        <v>3</v>
      </c>
      <c r="X256" s="3">
        <v>2</v>
      </c>
      <c r="Y256" s="4">
        <v>11</v>
      </c>
      <c r="Z256" s="4" t="str">
        <f>CONCATENATE(NitA[[#This Row],[Dia]],NitA[[#This Row],[Mes]],NitA[[#This Row],[Hora]],NitA[[#This Row],[Min]])</f>
        <v>303211</v>
      </c>
      <c r="AA256" s="4" t="str">
        <f>CONCATENATE(TEXT(NitA[[#This Row],[Hora]],"00"),":",TEXT(NitA[[#This Row],[Min]],"00"))</f>
        <v>02:11</v>
      </c>
      <c r="AB256" s="12" t="str">
        <f>IFERROR(VLOOKUP(NitA[[#This Row],[CONCATENA]],Dades[[#All],[Columna1]:[LAT]],3,FALSE),"")</f>
        <v/>
      </c>
      <c r="AC256" s="12" t="str">
        <f>IFERROR(10^(NitA[[#This Row],[LAT]]/10),"")</f>
        <v/>
      </c>
      <c r="AE256" s="1">
        <f>Resultats!C$22</f>
        <v>30</v>
      </c>
      <c r="AF256" s="1">
        <f>Resultats!E$22</f>
        <v>3</v>
      </c>
      <c r="AG256" s="1">
        <v>11</v>
      </c>
      <c r="AH256" s="1">
        <v>11</v>
      </c>
      <c r="AI256" s="1" t="str">
        <f>CONCATENATE(DiaB[[#This Row],[Dia]],DiaB[[#This Row],[Mes]],DiaB[[#This Row],[Hora]],DiaB[[#This Row],[Min]])</f>
        <v>3031111</v>
      </c>
      <c r="AJ256" s="1" t="str">
        <f>CONCATENATE(TEXT(DiaB[[#This Row],[Hora]],"00"),":",TEXT(DiaB[[#This Row],[Min]],"00"))</f>
        <v>11:11</v>
      </c>
      <c r="AK256" s="1" t="str">
        <f>IFERROR(VLOOKUP(DiaB[[#This Row],[CONCATENA]],Dades[[#All],[Columna1]:[LAT]],3,FALSE),"")</f>
        <v/>
      </c>
      <c r="AL256" s="1" t="str">
        <f>IFERROR(10^(DiaB[[#This Row],[LAT]]/10),"")</f>
        <v/>
      </c>
      <c r="AW256" s="4">
        <f>Resultats!C$22</f>
        <v>30</v>
      </c>
      <c r="AX256" s="12">
        <f>Resultats!E$22</f>
        <v>3</v>
      </c>
      <c r="AY256" s="3">
        <v>2</v>
      </c>
      <c r="AZ256" s="4">
        <v>11</v>
      </c>
      <c r="BA256" s="4" t="str">
        <f>CONCATENATE(NitB[[#This Row],[Dia]],NitB[[#This Row],[Mes]],NitB[[#This Row],[Hora]],NitB[[#This Row],[Min]])</f>
        <v>303211</v>
      </c>
      <c r="BB256" s="4" t="str">
        <f>CONCATENATE(TEXT(NitB[[#This Row],[Hora]],"00"),":",TEXT(NitB[[#This Row],[Min]],"00"))</f>
        <v>02:11</v>
      </c>
      <c r="BC256" s="12" t="str">
        <f>IFERROR(VLOOKUP(NitB[[#This Row],[CONCATENA]],Dades[[#All],[Columna1]:[LAT]],3,FALSE),"")</f>
        <v/>
      </c>
      <c r="BD256" s="12" t="str">
        <f>IFERROR(10^(NitB[[#This Row],[LAT]]/10),"")</f>
        <v/>
      </c>
      <c r="BF256" s="1">
        <f>Resultats!C$37</f>
        <v>30</v>
      </c>
      <c r="BG256" s="1">
        <f>Resultats!E$37</f>
        <v>3</v>
      </c>
      <c r="BH256" s="1">
        <v>11</v>
      </c>
      <c r="BI256" s="1">
        <v>11</v>
      </c>
      <c r="BJ256" s="1" t="str">
        <f>CONCATENATE(DiaC[[#This Row],[Dia]],DiaC[[#This Row],[Mes]],DiaC[[#This Row],[Hora]],DiaC[[#This Row],[Min]])</f>
        <v>3031111</v>
      </c>
      <c r="BK256" s="1" t="str">
        <f>CONCATENATE(TEXT(DiaC[[#This Row],[Hora]],"00"),":",TEXT(DiaC[[#This Row],[Min]],"00"))</f>
        <v>11:11</v>
      </c>
      <c r="BL256" s="1" t="str">
        <f>IFERROR(VLOOKUP(DiaC[[#This Row],[CONCATENA]],Dades[[#All],[Columna1]:[LAT]],3,FALSE),"")</f>
        <v/>
      </c>
      <c r="BM256" s="1" t="str">
        <f>IFERROR(10^(DiaC[[#This Row],[LAT]]/10),"")</f>
        <v/>
      </c>
      <c r="BX256" s="4">
        <f>Resultats!C$37</f>
        <v>30</v>
      </c>
      <c r="BY256" s="12">
        <f>Resultats!E$37</f>
        <v>3</v>
      </c>
      <c r="BZ256" s="3">
        <v>2</v>
      </c>
      <c r="CA256" s="4">
        <v>11</v>
      </c>
      <c r="CB256" s="4" t="str">
        <f>CONCATENATE(NitC[[#This Row],[Dia]],NitC[[#This Row],[Mes]],NitC[[#This Row],[Hora]],NitC[[#This Row],[Min]])</f>
        <v>303211</v>
      </c>
      <c r="CC256" s="4" t="str">
        <f>CONCATENATE(TEXT(NitC[[#This Row],[Hora]],"00"),":",TEXT(NitC[[#This Row],[Min]],"00"))</f>
        <v>02:11</v>
      </c>
      <c r="CD256" s="12" t="str">
        <f>IFERROR(VLOOKUP(NitC[[#This Row],[CONCATENA]],Dades[[#All],[Columna1]:[LAT]],3,FALSE),"")</f>
        <v/>
      </c>
      <c r="CE256" s="12" t="str">
        <f>IFERROR(10^(NitC[[#This Row],[LAT]]/10),"")</f>
        <v/>
      </c>
    </row>
    <row r="257" spans="4:83" x14ac:dyDescent="0.35">
      <c r="D257" s="1">
        <f>Resultats!C$7</f>
        <v>30</v>
      </c>
      <c r="E257" s="1">
        <f>Resultats!E$7</f>
        <v>3</v>
      </c>
      <c r="F257" s="1">
        <v>11</v>
      </c>
      <c r="G257" s="1">
        <v>12</v>
      </c>
      <c r="H257" s="1" t="str">
        <f>CONCATENATE(DiaA[[#This Row],[Dia]],DiaA[[#This Row],[Mes]],DiaA[[#This Row],[Hora]],DiaA[[#This Row],[Min]])</f>
        <v>3031112</v>
      </c>
      <c r="I257" s="1" t="str">
        <f>CONCATENATE(TEXT(DiaA[[#This Row],[Hora]],"00"),":",TEXT(DiaA[[#This Row],[Min]],"00"))</f>
        <v>11:12</v>
      </c>
      <c r="J257" s="1" t="str">
        <f>IFERROR(VLOOKUP(DiaA[[#This Row],[CONCATENA]],Dades[[#All],[Columna1]:[LAT]],3,FALSE),"")</f>
        <v/>
      </c>
      <c r="K257" s="1" t="str">
        <f>IFERROR(10^(DiaA[[#This Row],[LAT]]/10),"")</f>
        <v/>
      </c>
      <c r="V257" s="4">
        <f>Resultats!C$7</f>
        <v>30</v>
      </c>
      <c r="W257" s="12">
        <f>Resultats!E$7</f>
        <v>3</v>
      </c>
      <c r="X257" s="3">
        <v>2</v>
      </c>
      <c r="Y257" s="4">
        <v>12</v>
      </c>
      <c r="Z257" s="4" t="str">
        <f>CONCATENATE(NitA[[#This Row],[Dia]],NitA[[#This Row],[Mes]],NitA[[#This Row],[Hora]],NitA[[#This Row],[Min]])</f>
        <v>303212</v>
      </c>
      <c r="AA257" s="4" t="str">
        <f>CONCATENATE(TEXT(NitA[[#This Row],[Hora]],"00"),":",TEXT(NitA[[#This Row],[Min]],"00"))</f>
        <v>02:12</v>
      </c>
      <c r="AB257" s="12" t="str">
        <f>IFERROR(VLOOKUP(NitA[[#This Row],[CONCATENA]],Dades[[#All],[Columna1]:[LAT]],3,FALSE),"")</f>
        <v/>
      </c>
      <c r="AC257" s="12" t="str">
        <f>IFERROR(10^(NitA[[#This Row],[LAT]]/10),"")</f>
        <v/>
      </c>
      <c r="AE257" s="1">
        <f>Resultats!C$22</f>
        <v>30</v>
      </c>
      <c r="AF257" s="1">
        <f>Resultats!E$22</f>
        <v>3</v>
      </c>
      <c r="AG257" s="1">
        <v>11</v>
      </c>
      <c r="AH257" s="1">
        <v>12</v>
      </c>
      <c r="AI257" s="1" t="str">
        <f>CONCATENATE(DiaB[[#This Row],[Dia]],DiaB[[#This Row],[Mes]],DiaB[[#This Row],[Hora]],DiaB[[#This Row],[Min]])</f>
        <v>3031112</v>
      </c>
      <c r="AJ257" s="1" t="str">
        <f>CONCATENATE(TEXT(DiaB[[#This Row],[Hora]],"00"),":",TEXT(DiaB[[#This Row],[Min]],"00"))</f>
        <v>11:12</v>
      </c>
      <c r="AK257" s="1" t="str">
        <f>IFERROR(VLOOKUP(DiaB[[#This Row],[CONCATENA]],Dades[[#All],[Columna1]:[LAT]],3,FALSE),"")</f>
        <v/>
      </c>
      <c r="AL257" s="1" t="str">
        <f>IFERROR(10^(DiaB[[#This Row],[LAT]]/10),"")</f>
        <v/>
      </c>
      <c r="AW257" s="4">
        <f>Resultats!C$22</f>
        <v>30</v>
      </c>
      <c r="AX257" s="12">
        <f>Resultats!E$22</f>
        <v>3</v>
      </c>
      <c r="AY257" s="3">
        <v>2</v>
      </c>
      <c r="AZ257" s="4">
        <v>12</v>
      </c>
      <c r="BA257" s="4" t="str">
        <f>CONCATENATE(NitB[[#This Row],[Dia]],NitB[[#This Row],[Mes]],NitB[[#This Row],[Hora]],NitB[[#This Row],[Min]])</f>
        <v>303212</v>
      </c>
      <c r="BB257" s="4" t="str">
        <f>CONCATENATE(TEXT(NitB[[#This Row],[Hora]],"00"),":",TEXT(NitB[[#This Row],[Min]],"00"))</f>
        <v>02:12</v>
      </c>
      <c r="BC257" s="12" t="str">
        <f>IFERROR(VLOOKUP(NitB[[#This Row],[CONCATENA]],Dades[[#All],[Columna1]:[LAT]],3,FALSE),"")</f>
        <v/>
      </c>
      <c r="BD257" s="12" t="str">
        <f>IFERROR(10^(NitB[[#This Row],[LAT]]/10),"")</f>
        <v/>
      </c>
      <c r="BF257" s="1">
        <f>Resultats!C$37</f>
        <v>30</v>
      </c>
      <c r="BG257" s="1">
        <f>Resultats!E$37</f>
        <v>3</v>
      </c>
      <c r="BH257" s="1">
        <v>11</v>
      </c>
      <c r="BI257" s="1">
        <v>12</v>
      </c>
      <c r="BJ257" s="1" t="str">
        <f>CONCATENATE(DiaC[[#This Row],[Dia]],DiaC[[#This Row],[Mes]],DiaC[[#This Row],[Hora]],DiaC[[#This Row],[Min]])</f>
        <v>3031112</v>
      </c>
      <c r="BK257" s="1" t="str">
        <f>CONCATENATE(TEXT(DiaC[[#This Row],[Hora]],"00"),":",TEXT(DiaC[[#This Row],[Min]],"00"))</f>
        <v>11:12</v>
      </c>
      <c r="BL257" s="1" t="str">
        <f>IFERROR(VLOOKUP(DiaC[[#This Row],[CONCATENA]],Dades[[#All],[Columna1]:[LAT]],3,FALSE),"")</f>
        <v/>
      </c>
      <c r="BM257" s="1" t="str">
        <f>IFERROR(10^(DiaC[[#This Row],[LAT]]/10),"")</f>
        <v/>
      </c>
      <c r="BX257" s="4">
        <f>Resultats!C$37</f>
        <v>30</v>
      </c>
      <c r="BY257" s="12">
        <f>Resultats!E$37</f>
        <v>3</v>
      </c>
      <c r="BZ257" s="3">
        <v>2</v>
      </c>
      <c r="CA257" s="4">
        <v>12</v>
      </c>
      <c r="CB257" s="4" t="str">
        <f>CONCATENATE(NitC[[#This Row],[Dia]],NitC[[#This Row],[Mes]],NitC[[#This Row],[Hora]],NitC[[#This Row],[Min]])</f>
        <v>303212</v>
      </c>
      <c r="CC257" s="4" t="str">
        <f>CONCATENATE(TEXT(NitC[[#This Row],[Hora]],"00"),":",TEXT(NitC[[#This Row],[Min]],"00"))</f>
        <v>02:12</v>
      </c>
      <c r="CD257" s="12" t="str">
        <f>IFERROR(VLOOKUP(NitC[[#This Row],[CONCATENA]],Dades[[#All],[Columna1]:[LAT]],3,FALSE),"")</f>
        <v/>
      </c>
      <c r="CE257" s="12" t="str">
        <f>IFERROR(10^(NitC[[#This Row],[LAT]]/10),"")</f>
        <v/>
      </c>
    </row>
    <row r="258" spans="4:83" x14ac:dyDescent="0.35">
      <c r="D258" s="1">
        <f>Resultats!C$7</f>
        <v>30</v>
      </c>
      <c r="E258" s="1">
        <f>Resultats!E$7</f>
        <v>3</v>
      </c>
      <c r="F258" s="1">
        <v>11</v>
      </c>
      <c r="G258" s="1">
        <v>13</v>
      </c>
      <c r="H258" s="1" t="str">
        <f>CONCATENATE(DiaA[[#This Row],[Dia]],DiaA[[#This Row],[Mes]],DiaA[[#This Row],[Hora]],DiaA[[#This Row],[Min]])</f>
        <v>3031113</v>
      </c>
      <c r="I258" s="1" t="str">
        <f>CONCATENATE(TEXT(DiaA[[#This Row],[Hora]],"00"),":",TEXT(DiaA[[#This Row],[Min]],"00"))</f>
        <v>11:13</v>
      </c>
      <c r="J258" s="1" t="str">
        <f>IFERROR(VLOOKUP(DiaA[[#This Row],[CONCATENA]],Dades[[#All],[Columna1]:[LAT]],3,FALSE),"")</f>
        <v/>
      </c>
      <c r="K258" s="1" t="str">
        <f>IFERROR(10^(DiaA[[#This Row],[LAT]]/10),"")</f>
        <v/>
      </c>
      <c r="V258" s="4">
        <f>Resultats!C$7</f>
        <v>30</v>
      </c>
      <c r="W258" s="12">
        <f>Resultats!E$7</f>
        <v>3</v>
      </c>
      <c r="X258" s="3">
        <v>2</v>
      </c>
      <c r="Y258" s="4">
        <v>13</v>
      </c>
      <c r="Z258" s="4" t="str">
        <f>CONCATENATE(NitA[[#This Row],[Dia]],NitA[[#This Row],[Mes]],NitA[[#This Row],[Hora]],NitA[[#This Row],[Min]])</f>
        <v>303213</v>
      </c>
      <c r="AA258" s="4" t="str">
        <f>CONCATENATE(TEXT(NitA[[#This Row],[Hora]],"00"),":",TEXT(NitA[[#This Row],[Min]],"00"))</f>
        <v>02:13</v>
      </c>
      <c r="AB258" s="12" t="str">
        <f>IFERROR(VLOOKUP(NitA[[#This Row],[CONCATENA]],Dades[[#All],[Columna1]:[LAT]],3,FALSE),"")</f>
        <v/>
      </c>
      <c r="AC258" s="12" t="str">
        <f>IFERROR(10^(NitA[[#This Row],[LAT]]/10),"")</f>
        <v/>
      </c>
      <c r="AE258" s="1">
        <f>Resultats!C$22</f>
        <v>30</v>
      </c>
      <c r="AF258" s="1">
        <f>Resultats!E$22</f>
        <v>3</v>
      </c>
      <c r="AG258" s="1">
        <v>11</v>
      </c>
      <c r="AH258" s="1">
        <v>13</v>
      </c>
      <c r="AI258" s="1" t="str">
        <f>CONCATENATE(DiaB[[#This Row],[Dia]],DiaB[[#This Row],[Mes]],DiaB[[#This Row],[Hora]],DiaB[[#This Row],[Min]])</f>
        <v>3031113</v>
      </c>
      <c r="AJ258" s="1" t="str">
        <f>CONCATENATE(TEXT(DiaB[[#This Row],[Hora]],"00"),":",TEXT(DiaB[[#This Row],[Min]],"00"))</f>
        <v>11:13</v>
      </c>
      <c r="AK258" s="1" t="str">
        <f>IFERROR(VLOOKUP(DiaB[[#This Row],[CONCATENA]],Dades[[#All],[Columna1]:[LAT]],3,FALSE),"")</f>
        <v/>
      </c>
      <c r="AL258" s="1" t="str">
        <f>IFERROR(10^(DiaB[[#This Row],[LAT]]/10),"")</f>
        <v/>
      </c>
      <c r="AW258" s="4">
        <f>Resultats!C$22</f>
        <v>30</v>
      </c>
      <c r="AX258" s="12">
        <f>Resultats!E$22</f>
        <v>3</v>
      </c>
      <c r="AY258" s="3">
        <v>2</v>
      </c>
      <c r="AZ258" s="4">
        <v>13</v>
      </c>
      <c r="BA258" s="4" t="str">
        <f>CONCATENATE(NitB[[#This Row],[Dia]],NitB[[#This Row],[Mes]],NitB[[#This Row],[Hora]],NitB[[#This Row],[Min]])</f>
        <v>303213</v>
      </c>
      <c r="BB258" s="4" t="str">
        <f>CONCATENATE(TEXT(NitB[[#This Row],[Hora]],"00"),":",TEXT(NitB[[#This Row],[Min]],"00"))</f>
        <v>02:13</v>
      </c>
      <c r="BC258" s="12" t="str">
        <f>IFERROR(VLOOKUP(NitB[[#This Row],[CONCATENA]],Dades[[#All],[Columna1]:[LAT]],3,FALSE),"")</f>
        <v/>
      </c>
      <c r="BD258" s="12" t="str">
        <f>IFERROR(10^(NitB[[#This Row],[LAT]]/10),"")</f>
        <v/>
      </c>
      <c r="BF258" s="1">
        <f>Resultats!C$37</f>
        <v>30</v>
      </c>
      <c r="BG258" s="1">
        <f>Resultats!E$37</f>
        <v>3</v>
      </c>
      <c r="BH258" s="1">
        <v>11</v>
      </c>
      <c r="BI258" s="1">
        <v>13</v>
      </c>
      <c r="BJ258" s="1" t="str">
        <f>CONCATENATE(DiaC[[#This Row],[Dia]],DiaC[[#This Row],[Mes]],DiaC[[#This Row],[Hora]],DiaC[[#This Row],[Min]])</f>
        <v>3031113</v>
      </c>
      <c r="BK258" s="1" t="str">
        <f>CONCATENATE(TEXT(DiaC[[#This Row],[Hora]],"00"),":",TEXT(DiaC[[#This Row],[Min]],"00"))</f>
        <v>11:13</v>
      </c>
      <c r="BL258" s="1" t="str">
        <f>IFERROR(VLOOKUP(DiaC[[#This Row],[CONCATENA]],Dades[[#All],[Columna1]:[LAT]],3,FALSE),"")</f>
        <v/>
      </c>
      <c r="BM258" s="1" t="str">
        <f>IFERROR(10^(DiaC[[#This Row],[LAT]]/10),"")</f>
        <v/>
      </c>
      <c r="BX258" s="4">
        <f>Resultats!C$37</f>
        <v>30</v>
      </c>
      <c r="BY258" s="12">
        <f>Resultats!E$37</f>
        <v>3</v>
      </c>
      <c r="BZ258" s="3">
        <v>2</v>
      </c>
      <c r="CA258" s="4">
        <v>13</v>
      </c>
      <c r="CB258" s="4" t="str">
        <f>CONCATENATE(NitC[[#This Row],[Dia]],NitC[[#This Row],[Mes]],NitC[[#This Row],[Hora]],NitC[[#This Row],[Min]])</f>
        <v>303213</v>
      </c>
      <c r="CC258" s="4" t="str">
        <f>CONCATENATE(TEXT(NitC[[#This Row],[Hora]],"00"),":",TEXT(NitC[[#This Row],[Min]],"00"))</f>
        <v>02:13</v>
      </c>
      <c r="CD258" s="12" t="str">
        <f>IFERROR(VLOOKUP(NitC[[#This Row],[CONCATENA]],Dades[[#All],[Columna1]:[LAT]],3,FALSE),"")</f>
        <v/>
      </c>
      <c r="CE258" s="12" t="str">
        <f>IFERROR(10^(NitC[[#This Row],[LAT]]/10),"")</f>
        <v/>
      </c>
    </row>
    <row r="259" spans="4:83" x14ac:dyDescent="0.35">
      <c r="D259" s="1">
        <f>Resultats!C$7</f>
        <v>30</v>
      </c>
      <c r="E259" s="1">
        <f>Resultats!E$7</f>
        <v>3</v>
      </c>
      <c r="F259" s="1">
        <v>11</v>
      </c>
      <c r="G259" s="1">
        <v>14</v>
      </c>
      <c r="H259" s="1" t="str">
        <f>CONCATENATE(DiaA[[#This Row],[Dia]],DiaA[[#This Row],[Mes]],DiaA[[#This Row],[Hora]],DiaA[[#This Row],[Min]])</f>
        <v>3031114</v>
      </c>
      <c r="I259" s="1" t="str">
        <f>CONCATENATE(TEXT(DiaA[[#This Row],[Hora]],"00"),":",TEXT(DiaA[[#This Row],[Min]],"00"))</f>
        <v>11:14</v>
      </c>
      <c r="J259" s="1" t="str">
        <f>IFERROR(VLOOKUP(DiaA[[#This Row],[CONCATENA]],Dades[[#All],[Columna1]:[LAT]],3,FALSE),"")</f>
        <v/>
      </c>
      <c r="K259" s="1" t="str">
        <f>IFERROR(10^(DiaA[[#This Row],[LAT]]/10),"")</f>
        <v/>
      </c>
      <c r="V259" s="4">
        <f>Resultats!C$7</f>
        <v>30</v>
      </c>
      <c r="W259" s="12">
        <f>Resultats!E$7</f>
        <v>3</v>
      </c>
      <c r="X259" s="3">
        <v>2</v>
      </c>
      <c r="Y259" s="4">
        <v>14</v>
      </c>
      <c r="Z259" s="4" t="str">
        <f>CONCATENATE(NitA[[#This Row],[Dia]],NitA[[#This Row],[Mes]],NitA[[#This Row],[Hora]],NitA[[#This Row],[Min]])</f>
        <v>303214</v>
      </c>
      <c r="AA259" s="4" t="str">
        <f>CONCATENATE(TEXT(NitA[[#This Row],[Hora]],"00"),":",TEXT(NitA[[#This Row],[Min]],"00"))</f>
        <v>02:14</v>
      </c>
      <c r="AB259" s="12" t="str">
        <f>IFERROR(VLOOKUP(NitA[[#This Row],[CONCATENA]],Dades[[#All],[Columna1]:[LAT]],3,FALSE),"")</f>
        <v/>
      </c>
      <c r="AC259" s="12" t="str">
        <f>IFERROR(10^(NitA[[#This Row],[LAT]]/10),"")</f>
        <v/>
      </c>
      <c r="AE259" s="1">
        <f>Resultats!C$22</f>
        <v>30</v>
      </c>
      <c r="AF259" s="1">
        <f>Resultats!E$22</f>
        <v>3</v>
      </c>
      <c r="AG259" s="1">
        <v>11</v>
      </c>
      <c r="AH259" s="1">
        <v>14</v>
      </c>
      <c r="AI259" s="1" t="str">
        <f>CONCATENATE(DiaB[[#This Row],[Dia]],DiaB[[#This Row],[Mes]],DiaB[[#This Row],[Hora]],DiaB[[#This Row],[Min]])</f>
        <v>3031114</v>
      </c>
      <c r="AJ259" s="1" t="str">
        <f>CONCATENATE(TEXT(DiaB[[#This Row],[Hora]],"00"),":",TEXT(DiaB[[#This Row],[Min]],"00"))</f>
        <v>11:14</v>
      </c>
      <c r="AK259" s="1" t="str">
        <f>IFERROR(VLOOKUP(DiaB[[#This Row],[CONCATENA]],Dades[[#All],[Columna1]:[LAT]],3,FALSE),"")</f>
        <v/>
      </c>
      <c r="AL259" s="1" t="str">
        <f>IFERROR(10^(DiaB[[#This Row],[LAT]]/10),"")</f>
        <v/>
      </c>
      <c r="AW259" s="4">
        <f>Resultats!C$22</f>
        <v>30</v>
      </c>
      <c r="AX259" s="12">
        <f>Resultats!E$22</f>
        <v>3</v>
      </c>
      <c r="AY259" s="3">
        <v>2</v>
      </c>
      <c r="AZ259" s="4">
        <v>14</v>
      </c>
      <c r="BA259" s="4" t="str">
        <f>CONCATENATE(NitB[[#This Row],[Dia]],NitB[[#This Row],[Mes]],NitB[[#This Row],[Hora]],NitB[[#This Row],[Min]])</f>
        <v>303214</v>
      </c>
      <c r="BB259" s="4" t="str">
        <f>CONCATENATE(TEXT(NitB[[#This Row],[Hora]],"00"),":",TEXT(NitB[[#This Row],[Min]],"00"))</f>
        <v>02:14</v>
      </c>
      <c r="BC259" s="12" t="str">
        <f>IFERROR(VLOOKUP(NitB[[#This Row],[CONCATENA]],Dades[[#All],[Columna1]:[LAT]],3,FALSE),"")</f>
        <v/>
      </c>
      <c r="BD259" s="12" t="str">
        <f>IFERROR(10^(NitB[[#This Row],[LAT]]/10),"")</f>
        <v/>
      </c>
      <c r="BF259" s="1">
        <f>Resultats!C$37</f>
        <v>30</v>
      </c>
      <c r="BG259" s="1">
        <f>Resultats!E$37</f>
        <v>3</v>
      </c>
      <c r="BH259" s="1">
        <v>11</v>
      </c>
      <c r="BI259" s="1">
        <v>14</v>
      </c>
      <c r="BJ259" s="1" t="str">
        <f>CONCATENATE(DiaC[[#This Row],[Dia]],DiaC[[#This Row],[Mes]],DiaC[[#This Row],[Hora]],DiaC[[#This Row],[Min]])</f>
        <v>3031114</v>
      </c>
      <c r="BK259" s="1" t="str">
        <f>CONCATENATE(TEXT(DiaC[[#This Row],[Hora]],"00"),":",TEXT(DiaC[[#This Row],[Min]],"00"))</f>
        <v>11:14</v>
      </c>
      <c r="BL259" s="1" t="str">
        <f>IFERROR(VLOOKUP(DiaC[[#This Row],[CONCATENA]],Dades[[#All],[Columna1]:[LAT]],3,FALSE),"")</f>
        <v/>
      </c>
      <c r="BM259" s="1" t="str">
        <f>IFERROR(10^(DiaC[[#This Row],[LAT]]/10),"")</f>
        <v/>
      </c>
      <c r="BX259" s="4">
        <f>Resultats!C$37</f>
        <v>30</v>
      </c>
      <c r="BY259" s="12">
        <f>Resultats!E$37</f>
        <v>3</v>
      </c>
      <c r="BZ259" s="3">
        <v>2</v>
      </c>
      <c r="CA259" s="4">
        <v>14</v>
      </c>
      <c r="CB259" s="4" t="str">
        <f>CONCATENATE(NitC[[#This Row],[Dia]],NitC[[#This Row],[Mes]],NitC[[#This Row],[Hora]],NitC[[#This Row],[Min]])</f>
        <v>303214</v>
      </c>
      <c r="CC259" s="4" t="str">
        <f>CONCATENATE(TEXT(NitC[[#This Row],[Hora]],"00"),":",TEXT(NitC[[#This Row],[Min]],"00"))</f>
        <v>02:14</v>
      </c>
      <c r="CD259" s="12" t="str">
        <f>IFERROR(VLOOKUP(NitC[[#This Row],[CONCATENA]],Dades[[#All],[Columna1]:[LAT]],3,FALSE),"")</f>
        <v/>
      </c>
      <c r="CE259" s="12" t="str">
        <f>IFERROR(10^(NitC[[#This Row],[LAT]]/10),"")</f>
        <v/>
      </c>
    </row>
    <row r="260" spans="4:83" x14ac:dyDescent="0.35">
      <c r="D260" s="1">
        <f>Resultats!C$7</f>
        <v>30</v>
      </c>
      <c r="E260" s="1">
        <f>Resultats!E$7</f>
        <v>3</v>
      </c>
      <c r="F260" s="1">
        <v>11</v>
      </c>
      <c r="G260" s="1">
        <v>15</v>
      </c>
      <c r="H260" s="1" t="str">
        <f>CONCATENATE(DiaA[[#This Row],[Dia]],DiaA[[#This Row],[Mes]],DiaA[[#This Row],[Hora]],DiaA[[#This Row],[Min]])</f>
        <v>3031115</v>
      </c>
      <c r="I260" s="1" t="str">
        <f>CONCATENATE(TEXT(DiaA[[#This Row],[Hora]],"00"),":",TEXT(DiaA[[#This Row],[Min]],"00"))</f>
        <v>11:15</v>
      </c>
      <c r="J260" s="1" t="str">
        <f>IFERROR(VLOOKUP(DiaA[[#This Row],[CONCATENA]],Dades[[#All],[Columna1]:[LAT]],3,FALSE),"")</f>
        <v/>
      </c>
      <c r="K260" s="1" t="str">
        <f>IFERROR(10^(DiaA[[#This Row],[LAT]]/10),"")</f>
        <v/>
      </c>
      <c r="V260" s="4">
        <f>Resultats!C$7</f>
        <v>30</v>
      </c>
      <c r="W260" s="12">
        <f>Resultats!E$7</f>
        <v>3</v>
      </c>
      <c r="X260" s="3">
        <v>2</v>
      </c>
      <c r="Y260" s="4">
        <v>15</v>
      </c>
      <c r="Z260" s="4" t="str">
        <f>CONCATENATE(NitA[[#This Row],[Dia]],NitA[[#This Row],[Mes]],NitA[[#This Row],[Hora]],NitA[[#This Row],[Min]])</f>
        <v>303215</v>
      </c>
      <c r="AA260" s="4" t="str">
        <f>CONCATENATE(TEXT(NitA[[#This Row],[Hora]],"00"),":",TEXT(NitA[[#This Row],[Min]],"00"))</f>
        <v>02:15</v>
      </c>
      <c r="AB260" s="12" t="str">
        <f>IFERROR(VLOOKUP(NitA[[#This Row],[CONCATENA]],Dades[[#All],[Columna1]:[LAT]],3,FALSE),"")</f>
        <v/>
      </c>
      <c r="AC260" s="12" t="str">
        <f>IFERROR(10^(NitA[[#This Row],[LAT]]/10),"")</f>
        <v/>
      </c>
      <c r="AE260" s="1">
        <f>Resultats!C$22</f>
        <v>30</v>
      </c>
      <c r="AF260" s="1">
        <f>Resultats!E$22</f>
        <v>3</v>
      </c>
      <c r="AG260" s="1">
        <v>11</v>
      </c>
      <c r="AH260" s="1">
        <v>15</v>
      </c>
      <c r="AI260" s="1" t="str">
        <f>CONCATENATE(DiaB[[#This Row],[Dia]],DiaB[[#This Row],[Mes]],DiaB[[#This Row],[Hora]],DiaB[[#This Row],[Min]])</f>
        <v>3031115</v>
      </c>
      <c r="AJ260" s="1" t="str">
        <f>CONCATENATE(TEXT(DiaB[[#This Row],[Hora]],"00"),":",TEXT(DiaB[[#This Row],[Min]],"00"))</f>
        <v>11:15</v>
      </c>
      <c r="AK260" s="1" t="str">
        <f>IFERROR(VLOOKUP(DiaB[[#This Row],[CONCATENA]],Dades[[#All],[Columna1]:[LAT]],3,FALSE),"")</f>
        <v/>
      </c>
      <c r="AL260" s="1" t="str">
        <f>IFERROR(10^(DiaB[[#This Row],[LAT]]/10),"")</f>
        <v/>
      </c>
      <c r="AW260" s="4">
        <f>Resultats!C$22</f>
        <v>30</v>
      </c>
      <c r="AX260" s="12">
        <f>Resultats!E$22</f>
        <v>3</v>
      </c>
      <c r="AY260" s="3">
        <v>2</v>
      </c>
      <c r="AZ260" s="4">
        <v>15</v>
      </c>
      <c r="BA260" s="4" t="str">
        <f>CONCATENATE(NitB[[#This Row],[Dia]],NitB[[#This Row],[Mes]],NitB[[#This Row],[Hora]],NitB[[#This Row],[Min]])</f>
        <v>303215</v>
      </c>
      <c r="BB260" s="4" t="str">
        <f>CONCATENATE(TEXT(NitB[[#This Row],[Hora]],"00"),":",TEXT(NitB[[#This Row],[Min]],"00"))</f>
        <v>02:15</v>
      </c>
      <c r="BC260" s="12" t="str">
        <f>IFERROR(VLOOKUP(NitB[[#This Row],[CONCATENA]],Dades[[#All],[Columna1]:[LAT]],3,FALSE),"")</f>
        <v/>
      </c>
      <c r="BD260" s="12" t="str">
        <f>IFERROR(10^(NitB[[#This Row],[LAT]]/10),"")</f>
        <v/>
      </c>
      <c r="BF260" s="1">
        <f>Resultats!C$37</f>
        <v>30</v>
      </c>
      <c r="BG260" s="1">
        <f>Resultats!E$37</f>
        <v>3</v>
      </c>
      <c r="BH260" s="1">
        <v>11</v>
      </c>
      <c r="BI260" s="1">
        <v>15</v>
      </c>
      <c r="BJ260" s="1" t="str">
        <f>CONCATENATE(DiaC[[#This Row],[Dia]],DiaC[[#This Row],[Mes]],DiaC[[#This Row],[Hora]],DiaC[[#This Row],[Min]])</f>
        <v>3031115</v>
      </c>
      <c r="BK260" s="1" t="str">
        <f>CONCATENATE(TEXT(DiaC[[#This Row],[Hora]],"00"),":",TEXT(DiaC[[#This Row],[Min]],"00"))</f>
        <v>11:15</v>
      </c>
      <c r="BL260" s="1" t="str">
        <f>IFERROR(VLOOKUP(DiaC[[#This Row],[CONCATENA]],Dades[[#All],[Columna1]:[LAT]],3,FALSE),"")</f>
        <v/>
      </c>
      <c r="BM260" s="1" t="str">
        <f>IFERROR(10^(DiaC[[#This Row],[LAT]]/10),"")</f>
        <v/>
      </c>
      <c r="BX260" s="4">
        <f>Resultats!C$37</f>
        <v>30</v>
      </c>
      <c r="BY260" s="12">
        <f>Resultats!E$37</f>
        <v>3</v>
      </c>
      <c r="BZ260" s="3">
        <v>2</v>
      </c>
      <c r="CA260" s="4">
        <v>15</v>
      </c>
      <c r="CB260" s="4" t="str">
        <f>CONCATENATE(NitC[[#This Row],[Dia]],NitC[[#This Row],[Mes]],NitC[[#This Row],[Hora]],NitC[[#This Row],[Min]])</f>
        <v>303215</v>
      </c>
      <c r="CC260" s="4" t="str">
        <f>CONCATENATE(TEXT(NitC[[#This Row],[Hora]],"00"),":",TEXT(NitC[[#This Row],[Min]],"00"))</f>
        <v>02:15</v>
      </c>
      <c r="CD260" s="12" t="str">
        <f>IFERROR(VLOOKUP(NitC[[#This Row],[CONCATENA]],Dades[[#All],[Columna1]:[LAT]],3,FALSE),"")</f>
        <v/>
      </c>
      <c r="CE260" s="12" t="str">
        <f>IFERROR(10^(NitC[[#This Row],[LAT]]/10),"")</f>
        <v/>
      </c>
    </row>
    <row r="261" spans="4:83" x14ac:dyDescent="0.35">
      <c r="D261" s="1">
        <f>Resultats!C$7</f>
        <v>30</v>
      </c>
      <c r="E261" s="1">
        <f>Resultats!E$7</f>
        <v>3</v>
      </c>
      <c r="F261" s="1">
        <v>11</v>
      </c>
      <c r="G261" s="1">
        <v>16</v>
      </c>
      <c r="H261" s="1" t="str">
        <f>CONCATENATE(DiaA[[#This Row],[Dia]],DiaA[[#This Row],[Mes]],DiaA[[#This Row],[Hora]],DiaA[[#This Row],[Min]])</f>
        <v>3031116</v>
      </c>
      <c r="I261" s="1" t="str">
        <f>CONCATENATE(TEXT(DiaA[[#This Row],[Hora]],"00"),":",TEXT(DiaA[[#This Row],[Min]],"00"))</f>
        <v>11:16</v>
      </c>
      <c r="J261" s="1" t="str">
        <f>IFERROR(VLOOKUP(DiaA[[#This Row],[CONCATENA]],Dades[[#All],[Columna1]:[LAT]],3,FALSE),"")</f>
        <v/>
      </c>
      <c r="K261" s="1" t="str">
        <f>IFERROR(10^(DiaA[[#This Row],[LAT]]/10),"")</f>
        <v/>
      </c>
      <c r="V261" s="4">
        <f>Resultats!C$7</f>
        <v>30</v>
      </c>
      <c r="W261" s="12">
        <f>Resultats!E$7</f>
        <v>3</v>
      </c>
      <c r="X261" s="3">
        <v>2</v>
      </c>
      <c r="Y261" s="4">
        <v>16</v>
      </c>
      <c r="Z261" s="4" t="str">
        <f>CONCATENATE(NitA[[#This Row],[Dia]],NitA[[#This Row],[Mes]],NitA[[#This Row],[Hora]],NitA[[#This Row],[Min]])</f>
        <v>303216</v>
      </c>
      <c r="AA261" s="4" t="str">
        <f>CONCATENATE(TEXT(NitA[[#This Row],[Hora]],"00"),":",TEXT(NitA[[#This Row],[Min]],"00"))</f>
        <v>02:16</v>
      </c>
      <c r="AB261" s="12" t="str">
        <f>IFERROR(VLOOKUP(NitA[[#This Row],[CONCATENA]],Dades[[#All],[Columna1]:[LAT]],3,FALSE),"")</f>
        <v/>
      </c>
      <c r="AC261" s="12" t="str">
        <f>IFERROR(10^(NitA[[#This Row],[LAT]]/10),"")</f>
        <v/>
      </c>
      <c r="AE261" s="1">
        <f>Resultats!C$22</f>
        <v>30</v>
      </c>
      <c r="AF261" s="1">
        <f>Resultats!E$22</f>
        <v>3</v>
      </c>
      <c r="AG261" s="1">
        <v>11</v>
      </c>
      <c r="AH261" s="1">
        <v>16</v>
      </c>
      <c r="AI261" s="1" t="str">
        <f>CONCATENATE(DiaB[[#This Row],[Dia]],DiaB[[#This Row],[Mes]],DiaB[[#This Row],[Hora]],DiaB[[#This Row],[Min]])</f>
        <v>3031116</v>
      </c>
      <c r="AJ261" s="1" t="str">
        <f>CONCATENATE(TEXT(DiaB[[#This Row],[Hora]],"00"),":",TEXT(DiaB[[#This Row],[Min]],"00"))</f>
        <v>11:16</v>
      </c>
      <c r="AK261" s="1" t="str">
        <f>IFERROR(VLOOKUP(DiaB[[#This Row],[CONCATENA]],Dades[[#All],[Columna1]:[LAT]],3,FALSE),"")</f>
        <v/>
      </c>
      <c r="AL261" s="1" t="str">
        <f>IFERROR(10^(DiaB[[#This Row],[LAT]]/10),"")</f>
        <v/>
      </c>
      <c r="AW261" s="4">
        <f>Resultats!C$22</f>
        <v>30</v>
      </c>
      <c r="AX261" s="12">
        <f>Resultats!E$22</f>
        <v>3</v>
      </c>
      <c r="AY261" s="3">
        <v>2</v>
      </c>
      <c r="AZ261" s="4">
        <v>16</v>
      </c>
      <c r="BA261" s="4" t="str">
        <f>CONCATENATE(NitB[[#This Row],[Dia]],NitB[[#This Row],[Mes]],NitB[[#This Row],[Hora]],NitB[[#This Row],[Min]])</f>
        <v>303216</v>
      </c>
      <c r="BB261" s="4" t="str">
        <f>CONCATENATE(TEXT(NitB[[#This Row],[Hora]],"00"),":",TEXT(NitB[[#This Row],[Min]],"00"))</f>
        <v>02:16</v>
      </c>
      <c r="BC261" s="12" t="str">
        <f>IFERROR(VLOOKUP(NitB[[#This Row],[CONCATENA]],Dades[[#All],[Columna1]:[LAT]],3,FALSE),"")</f>
        <v/>
      </c>
      <c r="BD261" s="12" t="str">
        <f>IFERROR(10^(NitB[[#This Row],[LAT]]/10),"")</f>
        <v/>
      </c>
      <c r="BF261" s="1">
        <f>Resultats!C$37</f>
        <v>30</v>
      </c>
      <c r="BG261" s="1">
        <f>Resultats!E$37</f>
        <v>3</v>
      </c>
      <c r="BH261" s="1">
        <v>11</v>
      </c>
      <c r="BI261" s="1">
        <v>16</v>
      </c>
      <c r="BJ261" s="1" t="str">
        <f>CONCATENATE(DiaC[[#This Row],[Dia]],DiaC[[#This Row],[Mes]],DiaC[[#This Row],[Hora]],DiaC[[#This Row],[Min]])</f>
        <v>3031116</v>
      </c>
      <c r="BK261" s="1" t="str">
        <f>CONCATENATE(TEXT(DiaC[[#This Row],[Hora]],"00"),":",TEXT(DiaC[[#This Row],[Min]],"00"))</f>
        <v>11:16</v>
      </c>
      <c r="BL261" s="1" t="str">
        <f>IFERROR(VLOOKUP(DiaC[[#This Row],[CONCATENA]],Dades[[#All],[Columna1]:[LAT]],3,FALSE),"")</f>
        <v/>
      </c>
      <c r="BM261" s="1" t="str">
        <f>IFERROR(10^(DiaC[[#This Row],[LAT]]/10),"")</f>
        <v/>
      </c>
      <c r="BX261" s="4">
        <f>Resultats!C$37</f>
        <v>30</v>
      </c>
      <c r="BY261" s="12">
        <f>Resultats!E$37</f>
        <v>3</v>
      </c>
      <c r="BZ261" s="3">
        <v>2</v>
      </c>
      <c r="CA261" s="4">
        <v>16</v>
      </c>
      <c r="CB261" s="4" t="str">
        <f>CONCATENATE(NitC[[#This Row],[Dia]],NitC[[#This Row],[Mes]],NitC[[#This Row],[Hora]],NitC[[#This Row],[Min]])</f>
        <v>303216</v>
      </c>
      <c r="CC261" s="4" t="str">
        <f>CONCATENATE(TEXT(NitC[[#This Row],[Hora]],"00"),":",TEXT(NitC[[#This Row],[Min]],"00"))</f>
        <v>02:16</v>
      </c>
      <c r="CD261" s="12" t="str">
        <f>IFERROR(VLOOKUP(NitC[[#This Row],[CONCATENA]],Dades[[#All],[Columna1]:[LAT]],3,FALSE),"")</f>
        <v/>
      </c>
      <c r="CE261" s="12" t="str">
        <f>IFERROR(10^(NitC[[#This Row],[LAT]]/10),"")</f>
        <v/>
      </c>
    </row>
    <row r="262" spans="4:83" x14ac:dyDescent="0.35">
      <c r="D262" s="1">
        <f>Resultats!C$7</f>
        <v>30</v>
      </c>
      <c r="E262" s="1">
        <f>Resultats!E$7</f>
        <v>3</v>
      </c>
      <c r="F262" s="1">
        <v>11</v>
      </c>
      <c r="G262" s="1">
        <v>17</v>
      </c>
      <c r="H262" s="1" t="str">
        <f>CONCATENATE(DiaA[[#This Row],[Dia]],DiaA[[#This Row],[Mes]],DiaA[[#This Row],[Hora]],DiaA[[#This Row],[Min]])</f>
        <v>3031117</v>
      </c>
      <c r="I262" s="1" t="str">
        <f>CONCATENATE(TEXT(DiaA[[#This Row],[Hora]],"00"),":",TEXT(DiaA[[#This Row],[Min]],"00"))</f>
        <v>11:17</v>
      </c>
      <c r="J262" s="1" t="str">
        <f>IFERROR(VLOOKUP(DiaA[[#This Row],[CONCATENA]],Dades[[#All],[Columna1]:[LAT]],3,FALSE),"")</f>
        <v/>
      </c>
      <c r="K262" s="1" t="str">
        <f>IFERROR(10^(DiaA[[#This Row],[LAT]]/10),"")</f>
        <v/>
      </c>
      <c r="V262" s="4">
        <f>Resultats!C$7</f>
        <v>30</v>
      </c>
      <c r="W262" s="12">
        <f>Resultats!E$7</f>
        <v>3</v>
      </c>
      <c r="X262" s="3">
        <v>2</v>
      </c>
      <c r="Y262" s="4">
        <v>17</v>
      </c>
      <c r="Z262" s="4" t="str">
        <f>CONCATENATE(NitA[[#This Row],[Dia]],NitA[[#This Row],[Mes]],NitA[[#This Row],[Hora]],NitA[[#This Row],[Min]])</f>
        <v>303217</v>
      </c>
      <c r="AA262" s="4" t="str">
        <f>CONCATENATE(TEXT(NitA[[#This Row],[Hora]],"00"),":",TEXT(NitA[[#This Row],[Min]],"00"))</f>
        <v>02:17</v>
      </c>
      <c r="AB262" s="12" t="str">
        <f>IFERROR(VLOOKUP(NitA[[#This Row],[CONCATENA]],Dades[[#All],[Columna1]:[LAT]],3,FALSE),"")</f>
        <v/>
      </c>
      <c r="AC262" s="12" t="str">
        <f>IFERROR(10^(NitA[[#This Row],[LAT]]/10),"")</f>
        <v/>
      </c>
      <c r="AE262" s="1">
        <f>Resultats!C$22</f>
        <v>30</v>
      </c>
      <c r="AF262" s="1">
        <f>Resultats!E$22</f>
        <v>3</v>
      </c>
      <c r="AG262" s="1">
        <v>11</v>
      </c>
      <c r="AH262" s="1">
        <v>17</v>
      </c>
      <c r="AI262" s="1" t="str">
        <f>CONCATENATE(DiaB[[#This Row],[Dia]],DiaB[[#This Row],[Mes]],DiaB[[#This Row],[Hora]],DiaB[[#This Row],[Min]])</f>
        <v>3031117</v>
      </c>
      <c r="AJ262" s="1" t="str">
        <f>CONCATENATE(TEXT(DiaB[[#This Row],[Hora]],"00"),":",TEXT(DiaB[[#This Row],[Min]],"00"))</f>
        <v>11:17</v>
      </c>
      <c r="AK262" s="1" t="str">
        <f>IFERROR(VLOOKUP(DiaB[[#This Row],[CONCATENA]],Dades[[#All],[Columna1]:[LAT]],3,FALSE),"")</f>
        <v/>
      </c>
      <c r="AL262" s="1" t="str">
        <f>IFERROR(10^(DiaB[[#This Row],[LAT]]/10),"")</f>
        <v/>
      </c>
      <c r="AW262" s="4">
        <f>Resultats!C$22</f>
        <v>30</v>
      </c>
      <c r="AX262" s="12">
        <f>Resultats!E$22</f>
        <v>3</v>
      </c>
      <c r="AY262" s="3">
        <v>2</v>
      </c>
      <c r="AZ262" s="4">
        <v>17</v>
      </c>
      <c r="BA262" s="4" t="str">
        <f>CONCATENATE(NitB[[#This Row],[Dia]],NitB[[#This Row],[Mes]],NitB[[#This Row],[Hora]],NitB[[#This Row],[Min]])</f>
        <v>303217</v>
      </c>
      <c r="BB262" s="4" t="str">
        <f>CONCATENATE(TEXT(NitB[[#This Row],[Hora]],"00"),":",TEXT(NitB[[#This Row],[Min]],"00"))</f>
        <v>02:17</v>
      </c>
      <c r="BC262" s="12" t="str">
        <f>IFERROR(VLOOKUP(NitB[[#This Row],[CONCATENA]],Dades[[#All],[Columna1]:[LAT]],3,FALSE),"")</f>
        <v/>
      </c>
      <c r="BD262" s="12" t="str">
        <f>IFERROR(10^(NitB[[#This Row],[LAT]]/10),"")</f>
        <v/>
      </c>
      <c r="BF262" s="1">
        <f>Resultats!C$37</f>
        <v>30</v>
      </c>
      <c r="BG262" s="1">
        <f>Resultats!E$37</f>
        <v>3</v>
      </c>
      <c r="BH262" s="1">
        <v>11</v>
      </c>
      <c r="BI262" s="1">
        <v>17</v>
      </c>
      <c r="BJ262" s="1" t="str">
        <f>CONCATENATE(DiaC[[#This Row],[Dia]],DiaC[[#This Row],[Mes]],DiaC[[#This Row],[Hora]],DiaC[[#This Row],[Min]])</f>
        <v>3031117</v>
      </c>
      <c r="BK262" s="1" t="str">
        <f>CONCATENATE(TEXT(DiaC[[#This Row],[Hora]],"00"),":",TEXT(DiaC[[#This Row],[Min]],"00"))</f>
        <v>11:17</v>
      </c>
      <c r="BL262" s="1" t="str">
        <f>IFERROR(VLOOKUP(DiaC[[#This Row],[CONCATENA]],Dades[[#All],[Columna1]:[LAT]],3,FALSE),"")</f>
        <v/>
      </c>
      <c r="BM262" s="1" t="str">
        <f>IFERROR(10^(DiaC[[#This Row],[LAT]]/10),"")</f>
        <v/>
      </c>
      <c r="BX262" s="4">
        <f>Resultats!C$37</f>
        <v>30</v>
      </c>
      <c r="BY262" s="12">
        <f>Resultats!E$37</f>
        <v>3</v>
      </c>
      <c r="BZ262" s="3">
        <v>2</v>
      </c>
      <c r="CA262" s="4">
        <v>17</v>
      </c>
      <c r="CB262" s="4" t="str">
        <f>CONCATENATE(NitC[[#This Row],[Dia]],NitC[[#This Row],[Mes]],NitC[[#This Row],[Hora]],NitC[[#This Row],[Min]])</f>
        <v>303217</v>
      </c>
      <c r="CC262" s="4" t="str">
        <f>CONCATENATE(TEXT(NitC[[#This Row],[Hora]],"00"),":",TEXT(NitC[[#This Row],[Min]],"00"))</f>
        <v>02:17</v>
      </c>
      <c r="CD262" s="12" t="str">
        <f>IFERROR(VLOOKUP(NitC[[#This Row],[CONCATENA]],Dades[[#All],[Columna1]:[LAT]],3,FALSE),"")</f>
        <v/>
      </c>
      <c r="CE262" s="12" t="str">
        <f>IFERROR(10^(NitC[[#This Row],[LAT]]/10),"")</f>
        <v/>
      </c>
    </row>
    <row r="263" spans="4:83" x14ac:dyDescent="0.35">
      <c r="D263" s="1">
        <f>Resultats!C$7</f>
        <v>30</v>
      </c>
      <c r="E263" s="1">
        <f>Resultats!E$7</f>
        <v>3</v>
      </c>
      <c r="F263" s="1">
        <v>11</v>
      </c>
      <c r="G263" s="1">
        <v>18</v>
      </c>
      <c r="H263" s="1" t="str">
        <f>CONCATENATE(DiaA[[#This Row],[Dia]],DiaA[[#This Row],[Mes]],DiaA[[#This Row],[Hora]],DiaA[[#This Row],[Min]])</f>
        <v>3031118</v>
      </c>
      <c r="I263" s="1" t="str">
        <f>CONCATENATE(TEXT(DiaA[[#This Row],[Hora]],"00"),":",TEXT(DiaA[[#This Row],[Min]],"00"))</f>
        <v>11:18</v>
      </c>
      <c r="J263" s="1" t="str">
        <f>IFERROR(VLOOKUP(DiaA[[#This Row],[CONCATENA]],Dades[[#All],[Columna1]:[LAT]],3,FALSE),"")</f>
        <v/>
      </c>
      <c r="K263" s="1" t="str">
        <f>IFERROR(10^(DiaA[[#This Row],[LAT]]/10),"")</f>
        <v/>
      </c>
      <c r="V263" s="4">
        <f>Resultats!C$7</f>
        <v>30</v>
      </c>
      <c r="W263" s="12">
        <f>Resultats!E$7</f>
        <v>3</v>
      </c>
      <c r="X263" s="3">
        <v>2</v>
      </c>
      <c r="Y263" s="4">
        <v>18</v>
      </c>
      <c r="Z263" s="4" t="str">
        <f>CONCATENATE(NitA[[#This Row],[Dia]],NitA[[#This Row],[Mes]],NitA[[#This Row],[Hora]],NitA[[#This Row],[Min]])</f>
        <v>303218</v>
      </c>
      <c r="AA263" s="4" t="str">
        <f>CONCATENATE(TEXT(NitA[[#This Row],[Hora]],"00"),":",TEXT(NitA[[#This Row],[Min]],"00"))</f>
        <v>02:18</v>
      </c>
      <c r="AB263" s="12" t="str">
        <f>IFERROR(VLOOKUP(NitA[[#This Row],[CONCATENA]],Dades[[#All],[Columna1]:[LAT]],3,FALSE),"")</f>
        <v/>
      </c>
      <c r="AC263" s="12" t="str">
        <f>IFERROR(10^(NitA[[#This Row],[LAT]]/10),"")</f>
        <v/>
      </c>
      <c r="AE263" s="1">
        <f>Resultats!C$22</f>
        <v>30</v>
      </c>
      <c r="AF263" s="1">
        <f>Resultats!E$22</f>
        <v>3</v>
      </c>
      <c r="AG263" s="1">
        <v>11</v>
      </c>
      <c r="AH263" s="1">
        <v>18</v>
      </c>
      <c r="AI263" s="1" t="str">
        <f>CONCATENATE(DiaB[[#This Row],[Dia]],DiaB[[#This Row],[Mes]],DiaB[[#This Row],[Hora]],DiaB[[#This Row],[Min]])</f>
        <v>3031118</v>
      </c>
      <c r="AJ263" s="1" t="str">
        <f>CONCATENATE(TEXT(DiaB[[#This Row],[Hora]],"00"),":",TEXT(DiaB[[#This Row],[Min]],"00"))</f>
        <v>11:18</v>
      </c>
      <c r="AK263" s="1" t="str">
        <f>IFERROR(VLOOKUP(DiaB[[#This Row],[CONCATENA]],Dades[[#All],[Columna1]:[LAT]],3,FALSE),"")</f>
        <v/>
      </c>
      <c r="AL263" s="1" t="str">
        <f>IFERROR(10^(DiaB[[#This Row],[LAT]]/10),"")</f>
        <v/>
      </c>
      <c r="AW263" s="4">
        <f>Resultats!C$22</f>
        <v>30</v>
      </c>
      <c r="AX263" s="12">
        <f>Resultats!E$22</f>
        <v>3</v>
      </c>
      <c r="AY263" s="3">
        <v>2</v>
      </c>
      <c r="AZ263" s="4">
        <v>18</v>
      </c>
      <c r="BA263" s="4" t="str">
        <f>CONCATENATE(NitB[[#This Row],[Dia]],NitB[[#This Row],[Mes]],NitB[[#This Row],[Hora]],NitB[[#This Row],[Min]])</f>
        <v>303218</v>
      </c>
      <c r="BB263" s="4" t="str">
        <f>CONCATENATE(TEXT(NitB[[#This Row],[Hora]],"00"),":",TEXT(NitB[[#This Row],[Min]],"00"))</f>
        <v>02:18</v>
      </c>
      <c r="BC263" s="12" t="str">
        <f>IFERROR(VLOOKUP(NitB[[#This Row],[CONCATENA]],Dades[[#All],[Columna1]:[LAT]],3,FALSE),"")</f>
        <v/>
      </c>
      <c r="BD263" s="12" t="str">
        <f>IFERROR(10^(NitB[[#This Row],[LAT]]/10),"")</f>
        <v/>
      </c>
      <c r="BF263" s="1">
        <f>Resultats!C$37</f>
        <v>30</v>
      </c>
      <c r="BG263" s="1">
        <f>Resultats!E$37</f>
        <v>3</v>
      </c>
      <c r="BH263" s="1">
        <v>11</v>
      </c>
      <c r="BI263" s="1">
        <v>18</v>
      </c>
      <c r="BJ263" s="1" t="str">
        <f>CONCATENATE(DiaC[[#This Row],[Dia]],DiaC[[#This Row],[Mes]],DiaC[[#This Row],[Hora]],DiaC[[#This Row],[Min]])</f>
        <v>3031118</v>
      </c>
      <c r="BK263" s="1" t="str">
        <f>CONCATENATE(TEXT(DiaC[[#This Row],[Hora]],"00"),":",TEXT(DiaC[[#This Row],[Min]],"00"))</f>
        <v>11:18</v>
      </c>
      <c r="BL263" s="1" t="str">
        <f>IFERROR(VLOOKUP(DiaC[[#This Row],[CONCATENA]],Dades[[#All],[Columna1]:[LAT]],3,FALSE),"")</f>
        <v/>
      </c>
      <c r="BM263" s="1" t="str">
        <f>IFERROR(10^(DiaC[[#This Row],[LAT]]/10),"")</f>
        <v/>
      </c>
      <c r="BX263" s="4">
        <f>Resultats!C$37</f>
        <v>30</v>
      </c>
      <c r="BY263" s="12">
        <f>Resultats!E$37</f>
        <v>3</v>
      </c>
      <c r="BZ263" s="3">
        <v>2</v>
      </c>
      <c r="CA263" s="4">
        <v>18</v>
      </c>
      <c r="CB263" s="4" t="str">
        <f>CONCATENATE(NitC[[#This Row],[Dia]],NitC[[#This Row],[Mes]],NitC[[#This Row],[Hora]],NitC[[#This Row],[Min]])</f>
        <v>303218</v>
      </c>
      <c r="CC263" s="4" t="str">
        <f>CONCATENATE(TEXT(NitC[[#This Row],[Hora]],"00"),":",TEXT(NitC[[#This Row],[Min]],"00"))</f>
        <v>02:18</v>
      </c>
      <c r="CD263" s="12" t="str">
        <f>IFERROR(VLOOKUP(NitC[[#This Row],[CONCATENA]],Dades[[#All],[Columna1]:[LAT]],3,FALSE),"")</f>
        <v/>
      </c>
      <c r="CE263" s="12" t="str">
        <f>IFERROR(10^(NitC[[#This Row],[LAT]]/10),"")</f>
        <v/>
      </c>
    </row>
    <row r="264" spans="4:83" x14ac:dyDescent="0.35">
      <c r="D264" s="1">
        <f>Resultats!C$7</f>
        <v>30</v>
      </c>
      <c r="E264" s="1">
        <f>Resultats!E$7</f>
        <v>3</v>
      </c>
      <c r="F264" s="1">
        <v>11</v>
      </c>
      <c r="G264" s="1">
        <v>19</v>
      </c>
      <c r="H264" s="1" t="str">
        <f>CONCATENATE(DiaA[[#This Row],[Dia]],DiaA[[#This Row],[Mes]],DiaA[[#This Row],[Hora]],DiaA[[#This Row],[Min]])</f>
        <v>3031119</v>
      </c>
      <c r="I264" s="1" t="str">
        <f>CONCATENATE(TEXT(DiaA[[#This Row],[Hora]],"00"),":",TEXT(DiaA[[#This Row],[Min]],"00"))</f>
        <v>11:19</v>
      </c>
      <c r="J264" s="1" t="str">
        <f>IFERROR(VLOOKUP(DiaA[[#This Row],[CONCATENA]],Dades[[#All],[Columna1]:[LAT]],3,FALSE),"")</f>
        <v/>
      </c>
      <c r="K264" s="1" t="str">
        <f>IFERROR(10^(DiaA[[#This Row],[LAT]]/10),"")</f>
        <v/>
      </c>
      <c r="V264" s="4">
        <f>Resultats!C$7</f>
        <v>30</v>
      </c>
      <c r="W264" s="12">
        <f>Resultats!E$7</f>
        <v>3</v>
      </c>
      <c r="X264" s="3">
        <v>2</v>
      </c>
      <c r="Y264" s="4">
        <v>19</v>
      </c>
      <c r="Z264" s="4" t="str">
        <f>CONCATENATE(NitA[[#This Row],[Dia]],NitA[[#This Row],[Mes]],NitA[[#This Row],[Hora]],NitA[[#This Row],[Min]])</f>
        <v>303219</v>
      </c>
      <c r="AA264" s="4" t="str">
        <f>CONCATENATE(TEXT(NitA[[#This Row],[Hora]],"00"),":",TEXT(NitA[[#This Row],[Min]],"00"))</f>
        <v>02:19</v>
      </c>
      <c r="AB264" s="12" t="str">
        <f>IFERROR(VLOOKUP(NitA[[#This Row],[CONCATENA]],Dades[[#All],[Columna1]:[LAT]],3,FALSE),"")</f>
        <v/>
      </c>
      <c r="AC264" s="12" t="str">
        <f>IFERROR(10^(NitA[[#This Row],[LAT]]/10),"")</f>
        <v/>
      </c>
      <c r="AE264" s="1">
        <f>Resultats!C$22</f>
        <v>30</v>
      </c>
      <c r="AF264" s="1">
        <f>Resultats!E$22</f>
        <v>3</v>
      </c>
      <c r="AG264" s="1">
        <v>11</v>
      </c>
      <c r="AH264" s="1">
        <v>19</v>
      </c>
      <c r="AI264" s="1" t="str">
        <f>CONCATENATE(DiaB[[#This Row],[Dia]],DiaB[[#This Row],[Mes]],DiaB[[#This Row],[Hora]],DiaB[[#This Row],[Min]])</f>
        <v>3031119</v>
      </c>
      <c r="AJ264" s="1" t="str">
        <f>CONCATENATE(TEXT(DiaB[[#This Row],[Hora]],"00"),":",TEXT(DiaB[[#This Row],[Min]],"00"))</f>
        <v>11:19</v>
      </c>
      <c r="AK264" s="1" t="str">
        <f>IFERROR(VLOOKUP(DiaB[[#This Row],[CONCATENA]],Dades[[#All],[Columna1]:[LAT]],3,FALSE),"")</f>
        <v/>
      </c>
      <c r="AL264" s="1" t="str">
        <f>IFERROR(10^(DiaB[[#This Row],[LAT]]/10),"")</f>
        <v/>
      </c>
      <c r="AW264" s="4">
        <f>Resultats!C$22</f>
        <v>30</v>
      </c>
      <c r="AX264" s="12">
        <f>Resultats!E$22</f>
        <v>3</v>
      </c>
      <c r="AY264" s="3">
        <v>2</v>
      </c>
      <c r="AZ264" s="4">
        <v>19</v>
      </c>
      <c r="BA264" s="4" t="str">
        <f>CONCATENATE(NitB[[#This Row],[Dia]],NitB[[#This Row],[Mes]],NitB[[#This Row],[Hora]],NitB[[#This Row],[Min]])</f>
        <v>303219</v>
      </c>
      <c r="BB264" s="4" t="str">
        <f>CONCATENATE(TEXT(NitB[[#This Row],[Hora]],"00"),":",TEXT(NitB[[#This Row],[Min]],"00"))</f>
        <v>02:19</v>
      </c>
      <c r="BC264" s="12" t="str">
        <f>IFERROR(VLOOKUP(NitB[[#This Row],[CONCATENA]],Dades[[#All],[Columna1]:[LAT]],3,FALSE),"")</f>
        <v/>
      </c>
      <c r="BD264" s="12" t="str">
        <f>IFERROR(10^(NitB[[#This Row],[LAT]]/10),"")</f>
        <v/>
      </c>
      <c r="BF264" s="1">
        <f>Resultats!C$37</f>
        <v>30</v>
      </c>
      <c r="BG264" s="1">
        <f>Resultats!E$37</f>
        <v>3</v>
      </c>
      <c r="BH264" s="1">
        <v>11</v>
      </c>
      <c r="BI264" s="1">
        <v>19</v>
      </c>
      <c r="BJ264" s="1" t="str">
        <f>CONCATENATE(DiaC[[#This Row],[Dia]],DiaC[[#This Row],[Mes]],DiaC[[#This Row],[Hora]],DiaC[[#This Row],[Min]])</f>
        <v>3031119</v>
      </c>
      <c r="BK264" s="1" t="str">
        <f>CONCATENATE(TEXT(DiaC[[#This Row],[Hora]],"00"),":",TEXT(DiaC[[#This Row],[Min]],"00"))</f>
        <v>11:19</v>
      </c>
      <c r="BL264" s="1" t="str">
        <f>IFERROR(VLOOKUP(DiaC[[#This Row],[CONCATENA]],Dades[[#All],[Columna1]:[LAT]],3,FALSE),"")</f>
        <v/>
      </c>
      <c r="BM264" s="1" t="str">
        <f>IFERROR(10^(DiaC[[#This Row],[LAT]]/10),"")</f>
        <v/>
      </c>
      <c r="BX264" s="4">
        <f>Resultats!C$37</f>
        <v>30</v>
      </c>
      <c r="BY264" s="12">
        <f>Resultats!E$37</f>
        <v>3</v>
      </c>
      <c r="BZ264" s="3">
        <v>2</v>
      </c>
      <c r="CA264" s="4">
        <v>19</v>
      </c>
      <c r="CB264" s="4" t="str">
        <f>CONCATENATE(NitC[[#This Row],[Dia]],NitC[[#This Row],[Mes]],NitC[[#This Row],[Hora]],NitC[[#This Row],[Min]])</f>
        <v>303219</v>
      </c>
      <c r="CC264" s="4" t="str">
        <f>CONCATENATE(TEXT(NitC[[#This Row],[Hora]],"00"),":",TEXT(NitC[[#This Row],[Min]],"00"))</f>
        <v>02:19</v>
      </c>
      <c r="CD264" s="12" t="str">
        <f>IFERROR(VLOOKUP(NitC[[#This Row],[CONCATENA]],Dades[[#All],[Columna1]:[LAT]],3,FALSE),"")</f>
        <v/>
      </c>
      <c r="CE264" s="12" t="str">
        <f>IFERROR(10^(NitC[[#This Row],[LAT]]/10),"")</f>
        <v/>
      </c>
    </row>
    <row r="265" spans="4:83" x14ac:dyDescent="0.35">
      <c r="D265" s="1">
        <f>Resultats!C$7</f>
        <v>30</v>
      </c>
      <c r="E265" s="1">
        <f>Resultats!E$7</f>
        <v>3</v>
      </c>
      <c r="F265" s="1">
        <v>11</v>
      </c>
      <c r="G265" s="1">
        <v>20</v>
      </c>
      <c r="H265" s="1" t="str">
        <f>CONCATENATE(DiaA[[#This Row],[Dia]],DiaA[[#This Row],[Mes]],DiaA[[#This Row],[Hora]],DiaA[[#This Row],[Min]])</f>
        <v>3031120</v>
      </c>
      <c r="I265" s="1" t="str">
        <f>CONCATENATE(TEXT(DiaA[[#This Row],[Hora]],"00"),":",TEXT(DiaA[[#This Row],[Min]],"00"))</f>
        <v>11:20</v>
      </c>
      <c r="J265" s="1" t="str">
        <f>IFERROR(VLOOKUP(DiaA[[#This Row],[CONCATENA]],Dades[[#All],[Columna1]:[LAT]],3,FALSE),"")</f>
        <v/>
      </c>
      <c r="K265" s="1" t="str">
        <f>IFERROR(10^(DiaA[[#This Row],[LAT]]/10),"")</f>
        <v/>
      </c>
      <c r="V265" s="4">
        <f>Resultats!C$7</f>
        <v>30</v>
      </c>
      <c r="W265" s="12">
        <f>Resultats!E$7</f>
        <v>3</v>
      </c>
      <c r="X265" s="3">
        <v>2</v>
      </c>
      <c r="Y265" s="4">
        <v>20</v>
      </c>
      <c r="Z265" s="4" t="str">
        <f>CONCATENATE(NitA[[#This Row],[Dia]],NitA[[#This Row],[Mes]],NitA[[#This Row],[Hora]],NitA[[#This Row],[Min]])</f>
        <v>303220</v>
      </c>
      <c r="AA265" s="4" t="str">
        <f>CONCATENATE(TEXT(NitA[[#This Row],[Hora]],"00"),":",TEXT(NitA[[#This Row],[Min]],"00"))</f>
        <v>02:20</v>
      </c>
      <c r="AB265" s="12" t="str">
        <f>IFERROR(VLOOKUP(NitA[[#This Row],[CONCATENA]],Dades[[#All],[Columna1]:[LAT]],3,FALSE),"")</f>
        <v/>
      </c>
      <c r="AC265" s="12" t="str">
        <f>IFERROR(10^(NitA[[#This Row],[LAT]]/10),"")</f>
        <v/>
      </c>
      <c r="AE265" s="1">
        <f>Resultats!C$22</f>
        <v>30</v>
      </c>
      <c r="AF265" s="1">
        <f>Resultats!E$22</f>
        <v>3</v>
      </c>
      <c r="AG265" s="1">
        <v>11</v>
      </c>
      <c r="AH265" s="1">
        <v>20</v>
      </c>
      <c r="AI265" s="1" t="str">
        <f>CONCATENATE(DiaB[[#This Row],[Dia]],DiaB[[#This Row],[Mes]],DiaB[[#This Row],[Hora]],DiaB[[#This Row],[Min]])</f>
        <v>3031120</v>
      </c>
      <c r="AJ265" s="1" t="str">
        <f>CONCATENATE(TEXT(DiaB[[#This Row],[Hora]],"00"),":",TEXT(DiaB[[#This Row],[Min]],"00"))</f>
        <v>11:20</v>
      </c>
      <c r="AK265" s="1" t="str">
        <f>IFERROR(VLOOKUP(DiaB[[#This Row],[CONCATENA]],Dades[[#All],[Columna1]:[LAT]],3,FALSE),"")</f>
        <v/>
      </c>
      <c r="AL265" s="1" t="str">
        <f>IFERROR(10^(DiaB[[#This Row],[LAT]]/10),"")</f>
        <v/>
      </c>
      <c r="AW265" s="4">
        <f>Resultats!C$22</f>
        <v>30</v>
      </c>
      <c r="AX265" s="12">
        <f>Resultats!E$22</f>
        <v>3</v>
      </c>
      <c r="AY265" s="3">
        <v>2</v>
      </c>
      <c r="AZ265" s="4">
        <v>20</v>
      </c>
      <c r="BA265" s="4" t="str">
        <f>CONCATENATE(NitB[[#This Row],[Dia]],NitB[[#This Row],[Mes]],NitB[[#This Row],[Hora]],NitB[[#This Row],[Min]])</f>
        <v>303220</v>
      </c>
      <c r="BB265" s="4" t="str">
        <f>CONCATENATE(TEXT(NitB[[#This Row],[Hora]],"00"),":",TEXT(NitB[[#This Row],[Min]],"00"))</f>
        <v>02:20</v>
      </c>
      <c r="BC265" s="12" t="str">
        <f>IFERROR(VLOOKUP(NitB[[#This Row],[CONCATENA]],Dades[[#All],[Columna1]:[LAT]],3,FALSE),"")</f>
        <v/>
      </c>
      <c r="BD265" s="12" t="str">
        <f>IFERROR(10^(NitB[[#This Row],[LAT]]/10),"")</f>
        <v/>
      </c>
      <c r="BF265" s="1">
        <f>Resultats!C$37</f>
        <v>30</v>
      </c>
      <c r="BG265" s="1">
        <f>Resultats!E$37</f>
        <v>3</v>
      </c>
      <c r="BH265" s="1">
        <v>11</v>
      </c>
      <c r="BI265" s="1">
        <v>20</v>
      </c>
      <c r="BJ265" s="1" t="str">
        <f>CONCATENATE(DiaC[[#This Row],[Dia]],DiaC[[#This Row],[Mes]],DiaC[[#This Row],[Hora]],DiaC[[#This Row],[Min]])</f>
        <v>3031120</v>
      </c>
      <c r="BK265" s="1" t="str">
        <f>CONCATENATE(TEXT(DiaC[[#This Row],[Hora]],"00"),":",TEXT(DiaC[[#This Row],[Min]],"00"))</f>
        <v>11:20</v>
      </c>
      <c r="BL265" s="1" t="str">
        <f>IFERROR(VLOOKUP(DiaC[[#This Row],[CONCATENA]],Dades[[#All],[Columna1]:[LAT]],3,FALSE),"")</f>
        <v/>
      </c>
      <c r="BM265" s="1" t="str">
        <f>IFERROR(10^(DiaC[[#This Row],[LAT]]/10),"")</f>
        <v/>
      </c>
      <c r="BX265" s="4">
        <f>Resultats!C$37</f>
        <v>30</v>
      </c>
      <c r="BY265" s="12">
        <f>Resultats!E$37</f>
        <v>3</v>
      </c>
      <c r="BZ265" s="3">
        <v>2</v>
      </c>
      <c r="CA265" s="4">
        <v>20</v>
      </c>
      <c r="CB265" s="4" t="str">
        <f>CONCATENATE(NitC[[#This Row],[Dia]],NitC[[#This Row],[Mes]],NitC[[#This Row],[Hora]],NitC[[#This Row],[Min]])</f>
        <v>303220</v>
      </c>
      <c r="CC265" s="4" t="str">
        <f>CONCATENATE(TEXT(NitC[[#This Row],[Hora]],"00"),":",TEXT(NitC[[#This Row],[Min]],"00"))</f>
        <v>02:20</v>
      </c>
      <c r="CD265" s="12" t="str">
        <f>IFERROR(VLOOKUP(NitC[[#This Row],[CONCATENA]],Dades[[#All],[Columna1]:[LAT]],3,FALSE),"")</f>
        <v/>
      </c>
      <c r="CE265" s="12" t="str">
        <f>IFERROR(10^(NitC[[#This Row],[LAT]]/10),"")</f>
        <v/>
      </c>
    </row>
    <row r="266" spans="4:83" x14ac:dyDescent="0.35">
      <c r="D266" s="1">
        <f>Resultats!C$7</f>
        <v>30</v>
      </c>
      <c r="E266" s="1">
        <f>Resultats!E$7</f>
        <v>3</v>
      </c>
      <c r="F266" s="1">
        <v>11</v>
      </c>
      <c r="G266" s="1">
        <v>21</v>
      </c>
      <c r="H266" s="1" t="str">
        <f>CONCATENATE(DiaA[[#This Row],[Dia]],DiaA[[#This Row],[Mes]],DiaA[[#This Row],[Hora]],DiaA[[#This Row],[Min]])</f>
        <v>3031121</v>
      </c>
      <c r="I266" s="1" t="str">
        <f>CONCATENATE(TEXT(DiaA[[#This Row],[Hora]],"00"),":",TEXT(DiaA[[#This Row],[Min]],"00"))</f>
        <v>11:21</v>
      </c>
      <c r="J266" s="1" t="str">
        <f>IFERROR(VLOOKUP(DiaA[[#This Row],[CONCATENA]],Dades[[#All],[Columna1]:[LAT]],3,FALSE),"")</f>
        <v/>
      </c>
      <c r="K266" s="1" t="str">
        <f>IFERROR(10^(DiaA[[#This Row],[LAT]]/10),"")</f>
        <v/>
      </c>
      <c r="V266" s="4">
        <f>Resultats!C$7</f>
        <v>30</v>
      </c>
      <c r="W266" s="12">
        <f>Resultats!E$7</f>
        <v>3</v>
      </c>
      <c r="X266" s="3">
        <v>2</v>
      </c>
      <c r="Y266" s="4">
        <v>21</v>
      </c>
      <c r="Z266" s="4" t="str">
        <f>CONCATENATE(NitA[[#This Row],[Dia]],NitA[[#This Row],[Mes]],NitA[[#This Row],[Hora]],NitA[[#This Row],[Min]])</f>
        <v>303221</v>
      </c>
      <c r="AA266" s="4" t="str">
        <f>CONCATENATE(TEXT(NitA[[#This Row],[Hora]],"00"),":",TEXT(NitA[[#This Row],[Min]],"00"))</f>
        <v>02:21</v>
      </c>
      <c r="AB266" s="12" t="str">
        <f>IFERROR(VLOOKUP(NitA[[#This Row],[CONCATENA]],Dades[[#All],[Columna1]:[LAT]],3,FALSE),"")</f>
        <v/>
      </c>
      <c r="AC266" s="12" t="str">
        <f>IFERROR(10^(NitA[[#This Row],[LAT]]/10),"")</f>
        <v/>
      </c>
      <c r="AE266" s="1">
        <f>Resultats!C$22</f>
        <v>30</v>
      </c>
      <c r="AF266" s="1">
        <f>Resultats!E$22</f>
        <v>3</v>
      </c>
      <c r="AG266" s="1">
        <v>11</v>
      </c>
      <c r="AH266" s="1">
        <v>21</v>
      </c>
      <c r="AI266" s="1" t="str">
        <f>CONCATENATE(DiaB[[#This Row],[Dia]],DiaB[[#This Row],[Mes]],DiaB[[#This Row],[Hora]],DiaB[[#This Row],[Min]])</f>
        <v>3031121</v>
      </c>
      <c r="AJ266" s="1" t="str">
        <f>CONCATENATE(TEXT(DiaB[[#This Row],[Hora]],"00"),":",TEXT(DiaB[[#This Row],[Min]],"00"))</f>
        <v>11:21</v>
      </c>
      <c r="AK266" s="1" t="str">
        <f>IFERROR(VLOOKUP(DiaB[[#This Row],[CONCATENA]],Dades[[#All],[Columna1]:[LAT]],3,FALSE),"")</f>
        <v/>
      </c>
      <c r="AL266" s="1" t="str">
        <f>IFERROR(10^(DiaB[[#This Row],[LAT]]/10),"")</f>
        <v/>
      </c>
      <c r="AW266" s="4">
        <f>Resultats!C$22</f>
        <v>30</v>
      </c>
      <c r="AX266" s="12">
        <f>Resultats!E$22</f>
        <v>3</v>
      </c>
      <c r="AY266" s="3">
        <v>2</v>
      </c>
      <c r="AZ266" s="4">
        <v>21</v>
      </c>
      <c r="BA266" s="4" t="str">
        <f>CONCATENATE(NitB[[#This Row],[Dia]],NitB[[#This Row],[Mes]],NitB[[#This Row],[Hora]],NitB[[#This Row],[Min]])</f>
        <v>303221</v>
      </c>
      <c r="BB266" s="4" t="str">
        <f>CONCATENATE(TEXT(NitB[[#This Row],[Hora]],"00"),":",TEXT(NitB[[#This Row],[Min]],"00"))</f>
        <v>02:21</v>
      </c>
      <c r="BC266" s="12" t="str">
        <f>IFERROR(VLOOKUP(NitB[[#This Row],[CONCATENA]],Dades[[#All],[Columna1]:[LAT]],3,FALSE),"")</f>
        <v/>
      </c>
      <c r="BD266" s="12" t="str">
        <f>IFERROR(10^(NitB[[#This Row],[LAT]]/10),"")</f>
        <v/>
      </c>
      <c r="BF266" s="1">
        <f>Resultats!C$37</f>
        <v>30</v>
      </c>
      <c r="BG266" s="1">
        <f>Resultats!E$37</f>
        <v>3</v>
      </c>
      <c r="BH266" s="1">
        <v>11</v>
      </c>
      <c r="BI266" s="1">
        <v>21</v>
      </c>
      <c r="BJ266" s="1" t="str">
        <f>CONCATENATE(DiaC[[#This Row],[Dia]],DiaC[[#This Row],[Mes]],DiaC[[#This Row],[Hora]],DiaC[[#This Row],[Min]])</f>
        <v>3031121</v>
      </c>
      <c r="BK266" s="1" t="str">
        <f>CONCATENATE(TEXT(DiaC[[#This Row],[Hora]],"00"),":",TEXT(DiaC[[#This Row],[Min]],"00"))</f>
        <v>11:21</v>
      </c>
      <c r="BL266" s="1" t="str">
        <f>IFERROR(VLOOKUP(DiaC[[#This Row],[CONCATENA]],Dades[[#All],[Columna1]:[LAT]],3,FALSE),"")</f>
        <v/>
      </c>
      <c r="BM266" s="1" t="str">
        <f>IFERROR(10^(DiaC[[#This Row],[LAT]]/10),"")</f>
        <v/>
      </c>
      <c r="BX266" s="4">
        <f>Resultats!C$37</f>
        <v>30</v>
      </c>
      <c r="BY266" s="12">
        <f>Resultats!E$37</f>
        <v>3</v>
      </c>
      <c r="BZ266" s="3">
        <v>2</v>
      </c>
      <c r="CA266" s="4">
        <v>21</v>
      </c>
      <c r="CB266" s="4" t="str">
        <f>CONCATENATE(NitC[[#This Row],[Dia]],NitC[[#This Row],[Mes]],NitC[[#This Row],[Hora]],NitC[[#This Row],[Min]])</f>
        <v>303221</v>
      </c>
      <c r="CC266" s="4" t="str">
        <f>CONCATENATE(TEXT(NitC[[#This Row],[Hora]],"00"),":",TEXT(NitC[[#This Row],[Min]],"00"))</f>
        <v>02:21</v>
      </c>
      <c r="CD266" s="12" t="str">
        <f>IFERROR(VLOOKUP(NitC[[#This Row],[CONCATENA]],Dades[[#All],[Columna1]:[LAT]],3,FALSE),"")</f>
        <v/>
      </c>
      <c r="CE266" s="12" t="str">
        <f>IFERROR(10^(NitC[[#This Row],[LAT]]/10),"")</f>
        <v/>
      </c>
    </row>
    <row r="267" spans="4:83" x14ac:dyDescent="0.35">
      <c r="D267" s="1">
        <f>Resultats!C$7</f>
        <v>30</v>
      </c>
      <c r="E267" s="1">
        <f>Resultats!E$7</f>
        <v>3</v>
      </c>
      <c r="F267" s="1">
        <v>11</v>
      </c>
      <c r="G267" s="1">
        <v>22</v>
      </c>
      <c r="H267" s="1" t="str">
        <f>CONCATENATE(DiaA[[#This Row],[Dia]],DiaA[[#This Row],[Mes]],DiaA[[#This Row],[Hora]],DiaA[[#This Row],[Min]])</f>
        <v>3031122</v>
      </c>
      <c r="I267" s="1" t="str">
        <f>CONCATENATE(TEXT(DiaA[[#This Row],[Hora]],"00"),":",TEXT(DiaA[[#This Row],[Min]],"00"))</f>
        <v>11:22</v>
      </c>
      <c r="J267" s="1" t="str">
        <f>IFERROR(VLOOKUP(DiaA[[#This Row],[CONCATENA]],Dades[[#All],[Columna1]:[LAT]],3,FALSE),"")</f>
        <v/>
      </c>
      <c r="K267" s="1" t="str">
        <f>IFERROR(10^(DiaA[[#This Row],[LAT]]/10),"")</f>
        <v/>
      </c>
      <c r="V267" s="4">
        <f>Resultats!C$7</f>
        <v>30</v>
      </c>
      <c r="W267" s="12">
        <f>Resultats!E$7</f>
        <v>3</v>
      </c>
      <c r="X267" s="3">
        <v>2</v>
      </c>
      <c r="Y267" s="4">
        <v>22</v>
      </c>
      <c r="Z267" s="4" t="str">
        <f>CONCATENATE(NitA[[#This Row],[Dia]],NitA[[#This Row],[Mes]],NitA[[#This Row],[Hora]],NitA[[#This Row],[Min]])</f>
        <v>303222</v>
      </c>
      <c r="AA267" s="4" t="str">
        <f>CONCATENATE(TEXT(NitA[[#This Row],[Hora]],"00"),":",TEXT(NitA[[#This Row],[Min]],"00"))</f>
        <v>02:22</v>
      </c>
      <c r="AB267" s="12" t="str">
        <f>IFERROR(VLOOKUP(NitA[[#This Row],[CONCATENA]],Dades[[#All],[Columna1]:[LAT]],3,FALSE),"")</f>
        <v/>
      </c>
      <c r="AC267" s="12" t="str">
        <f>IFERROR(10^(NitA[[#This Row],[LAT]]/10),"")</f>
        <v/>
      </c>
      <c r="AE267" s="1">
        <f>Resultats!C$22</f>
        <v>30</v>
      </c>
      <c r="AF267" s="1">
        <f>Resultats!E$22</f>
        <v>3</v>
      </c>
      <c r="AG267" s="1">
        <v>11</v>
      </c>
      <c r="AH267" s="1">
        <v>22</v>
      </c>
      <c r="AI267" s="1" t="str">
        <f>CONCATENATE(DiaB[[#This Row],[Dia]],DiaB[[#This Row],[Mes]],DiaB[[#This Row],[Hora]],DiaB[[#This Row],[Min]])</f>
        <v>3031122</v>
      </c>
      <c r="AJ267" s="1" t="str">
        <f>CONCATENATE(TEXT(DiaB[[#This Row],[Hora]],"00"),":",TEXT(DiaB[[#This Row],[Min]],"00"))</f>
        <v>11:22</v>
      </c>
      <c r="AK267" s="1" t="str">
        <f>IFERROR(VLOOKUP(DiaB[[#This Row],[CONCATENA]],Dades[[#All],[Columna1]:[LAT]],3,FALSE),"")</f>
        <v/>
      </c>
      <c r="AL267" s="1" t="str">
        <f>IFERROR(10^(DiaB[[#This Row],[LAT]]/10),"")</f>
        <v/>
      </c>
      <c r="AW267" s="4">
        <f>Resultats!C$22</f>
        <v>30</v>
      </c>
      <c r="AX267" s="12">
        <f>Resultats!E$22</f>
        <v>3</v>
      </c>
      <c r="AY267" s="3">
        <v>2</v>
      </c>
      <c r="AZ267" s="4">
        <v>22</v>
      </c>
      <c r="BA267" s="4" t="str">
        <f>CONCATENATE(NitB[[#This Row],[Dia]],NitB[[#This Row],[Mes]],NitB[[#This Row],[Hora]],NitB[[#This Row],[Min]])</f>
        <v>303222</v>
      </c>
      <c r="BB267" s="4" t="str">
        <f>CONCATENATE(TEXT(NitB[[#This Row],[Hora]],"00"),":",TEXT(NitB[[#This Row],[Min]],"00"))</f>
        <v>02:22</v>
      </c>
      <c r="BC267" s="12" t="str">
        <f>IFERROR(VLOOKUP(NitB[[#This Row],[CONCATENA]],Dades[[#All],[Columna1]:[LAT]],3,FALSE),"")</f>
        <v/>
      </c>
      <c r="BD267" s="12" t="str">
        <f>IFERROR(10^(NitB[[#This Row],[LAT]]/10),"")</f>
        <v/>
      </c>
      <c r="BF267" s="1">
        <f>Resultats!C$37</f>
        <v>30</v>
      </c>
      <c r="BG267" s="1">
        <f>Resultats!E$37</f>
        <v>3</v>
      </c>
      <c r="BH267" s="1">
        <v>11</v>
      </c>
      <c r="BI267" s="1">
        <v>22</v>
      </c>
      <c r="BJ267" s="1" t="str">
        <f>CONCATENATE(DiaC[[#This Row],[Dia]],DiaC[[#This Row],[Mes]],DiaC[[#This Row],[Hora]],DiaC[[#This Row],[Min]])</f>
        <v>3031122</v>
      </c>
      <c r="BK267" s="1" t="str">
        <f>CONCATENATE(TEXT(DiaC[[#This Row],[Hora]],"00"),":",TEXT(DiaC[[#This Row],[Min]],"00"))</f>
        <v>11:22</v>
      </c>
      <c r="BL267" s="1" t="str">
        <f>IFERROR(VLOOKUP(DiaC[[#This Row],[CONCATENA]],Dades[[#All],[Columna1]:[LAT]],3,FALSE),"")</f>
        <v/>
      </c>
      <c r="BM267" s="1" t="str">
        <f>IFERROR(10^(DiaC[[#This Row],[LAT]]/10),"")</f>
        <v/>
      </c>
      <c r="BX267" s="4">
        <f>Resultats!C$37</f>
        <v>30</v>
      </c>
      <c r="BY267" s="12">
        <f>Resultats!E$37</f>
        <v>3</v>
      </c>
      <c r="BZ267" s="3">
        <v>2</v>
      </c>
      <c r="CA267" s="4">
        <v>22</v>
      </c>
      <c r="CB267" s="4" t="str">
        <f>CONCATENATE(NitC[[#This Row],[Dia]],NitC[[#This Row],[Mes]],NitC[[#This Row],[Hora]],NitC[[#This Row],[Min]])</f>
        <v>303222</v>
      </c>
      <c r="CC267" s="4" t="str">
        <f>CONCATENATE(TEXT(NitC[[#This Row],[Hora]],"00"),":",TEXT(NitC[[#This Row],[Min]],"00"))</f>
        <v>02:22</v>
      </c>
      <c r="CD267" s="12" t="str">
        <f>IFERROR(VLOOKUP(NitC[[#This Row],[CONCATENA]],Dades[[#All],[Columna1]:[LAT]],3,FALSE),"")</f>
        <v/>
      </c>
      <c r="CE267" s="12" t="str">
        <f>IFERROR(10^(NitC[[#This Row],[LAT]]/10),"")</f>
        <v/>
      </c>
    </row>
    <row r="268" spans="4:83" x14ac:dyDescent="0.35">
      <c r="D268" s="1">
        <f>Resultats!C$7</f>
        <v>30</v>
      </c>
      <c r="E268" s="1">
        <f>Resultats!E$7</f>
        <v>3</v>
      </c>
      <c r="F268" s="1">
        <v>11</v>
      </c>
      <c r="G268" s="1">
        <v>23</v>
      </c>
      <c r="H268" s="1" t="str">
        <f>CONCATENATE(DiaA[[#This Row],[Dia]],DiaA[[#This Row],[Mes]],DiaA[[#This Row],[Hora]],DiaA[[#This Row],[Min]])</f>
        <v>3031123</v>
      </c>
      <c r="I268" s="1" t="str">
        <f>CONCATENATE(TEXT(DiaA[[#This Row],[Hora]],"00"),":",TEXT(DiaA[[#This Row],[Min]],"00"))</f>
        <v>11:23</v>
      </c>
      <c r="J268" s="1" t="str">
        <f>IFERROR(VLOOKUP(DiaA[[#This Row],[CONCATENA]],Dades[[#All],[Columna1]:[LAT]],3,FALSE),"")</f>
        <v/>
      </c>
      <c r="K268" s="1" t="str">
        <f>IFERROR(10^(DiaA[[#This Row],[LAT]]/10),"")</f>
        <v/>
      </c>
      <c r="V268" s="4">
        <f>Resultats!C$7</f>
        <v>30</v>
      </c>
      <c r="W268" s="12">
        <f>Resultats!E$7</f>
        <v>3</v>
      </c>
      <c r="X268" s="3">
        <v>2</v>
      </c>
      <c r="Y268" s="4">
        <v>23</v>
      </c>
      <c r="Z268" s="4" t="str">
        <f>CONCATENATE(NitA[[#This Row],[Dia]],NitA[[#This Row],[Mes]],NitA[[#This Row],[Hora]],NitA[[#This Row],[Min]])</f>
        <v>303223</v>
      </c>
      <c r="AA268" s="4" t="str">
        <f>CONCATENATE(TEXT(NitA[[#This Row],[Hora]],"00"),":",TEXT(NitA[[#This Row],[Min]],"00"))</f>
        <v>02:23</v>
      </c>
      <c r="AB268" s="12" t="str">
        <f>IFERROR(VLOOKUP(NitA[[#This Row],[CONCATENA]],Dades[[#All],[Columna1]:[LAT]],3,FALSE),"")</f>
        <v/>
      </c>
      <c r="AC268" s="12" t="str">
        <f>IFERROR(10^(NitA[[#This Row],[LAT]]/10),"")</f>
        <v/>
      </c>
      <c r="AE268" s="1">
        <f>Resultats!C$22</f>
        <v>30</v>
      </c>
      <c r="AF268" s="1">
        <f>Resultats!E$22</f>
        <v>3</v>
      </c>
      <c r="AG268" s="1">
        <v>11</v>
      </c>
      <c r="AH268" s="1">
        <v>23</v>
      </c>
      <c r="AI268" s="1" t="str">
        <f>CONCATENATE(DiaB[[#This Row],[Dia]],DiaB[[#This Row],[Mes]],DiaB[[#This Row],[Hora]],DiaB[[#This Row],[Min]])</f>
        <v>3031123</v>
      </c>
      <c r="AJ268" s="1" t="str">
        <f>CONCATENATE(TEXT(DiaB[[#This Row],[Hora]],"00"),":",TEXT(DiaB[[#This Row],[Min]],"00"))</f>
        <v>11:23</v>
      </c>
      <c r="AK268" s="1" t="str">
        <f>IFERROR(VLOOKUP(DiaB[[#This Row],[CONCATENA]],Dades[[#All],[Columna1]:[LAT]],3,FALSE),"")</f>
        <v/>
      </c>
      <c r="AL268" s="1" t="str">
        <f>IFERROR(10^(DiaB[[#This Row],[LAT]]/10),"")</f>
        <v/>
      </c>
      <c r="AW268" s="4">
        <f>Resultats!C$22</f>
        <v>30</v>
      </c>
      <c r="AX268" s="12">
        <f>Resultats!E$22</f>
        <v>3</v>
      </c>
      <c r="AY268" s="3">
        <v>2</v>
      </c>
      <c r="AZ268" s="4">
        <v>23</v>
      </c>
      <c r="BA268" s="4" t="str">
        <f>CONCATENATE(NitB[[#This Row],[Dia]],NitB[[#This Row],[Mes]],NitB[[#This Row],[Hora]],NitB[[#This Row],[Min]])</f>
        <v>303223</v>
      </c>
      <c r="BB268" s="4" t="str">
        <f>CONCATENATE(TEXT(NitB[[#This Row],[Hora]],"00"),":",TEXT(NitB[[#This Row],[Min]],"00"))</f>
        <v>02:23</v>
      </c>
      <c r="BC268" s="12" t="str">
        <f>IFERROR(VLOOKUP(NitB[[#This Row],[CONCATENA]],Dades[[#All],[Columna1]:[LAT]],3,FALSE),"")</f>
        <v/>
      </c>
      <c r="BD268" s="12" t="str">
        <f>IFERROR(10^(NitB[[#This Row],[LAT]]/10),"")</f>
        <v/>
      </c>
      <c r="BF268" s="1">
        <f>Resultats!C$37</f>
        <v>30</v>
      </c>
      <c r="BG268" s="1">
        <f>Resultats!E$37</f>
        <v>3</v>
      </c>
      <c r="BH268" s="1">
        <v>11</v>
      </c>
      <c r="BI268" s="1">
        <v>23</v>
      </c>
      <c r="BJ268" s="1" t="str">
        <f>CONCATENATE(DiaC[[#This Row],[Dia]],DiaC[[#This Row],[Mes]],DiaC[[#This Row],[Hora]],DiaC[[#This Row],[Min]])</f>
        <v>3031123</v>
      </c>
      <c r="BK268" s="1" t="str">
        <f>CONCATENATE(TEXT(DiaC[[#This Row],[Hora]],"00"),":",TEXT(DiaC[[#This Row],[Min]],"00"))</f>
        <v>11:23</v>
      </c>
      <c r="BL268" s="1" t="str">
        <f>IFERROR(VLOOKUP(DiaC[[#This Row],[CONCATENA]],Dades[[#All],[Columna1]:[LAT]],3,FALSE),"")</f>
        <v/>
      </c>
      <c r="BM268" s="1" t="str">
        <f>IFERROR(10^(DiaC[[#This Row],[LAT]]/10),"")</f>
        <v/>
      </c>
      <c r="BX268" s="4">
        <f>Resultats!C$37</f>
        <v>30</v>
      </c>
      <c r="BY268" s="12">
        <f>Resultats!E$37</f>
        <v>3</v>
      </c>
      <c r="BZ268" s="3">
        <v>2</v>
      </c>
      <c r="CA268" s="4">
        <v>23</v>
      </c>
      <c r="CB268" s="4" t="str">
        <f>CONCATENATE(NitC[[#This Row],[Dia]],NitC[[#This Row],[Mes]],NitC[[#This Row],[Hora]],NitC[[#This Row],[Min]])</f>
        <v>303223</v>
      </c>
      <c r="CC268" s="4" t="str">
        <f>CONCATENATE(TEXT(NitC[[#This Row],[Hora]],"00"),":",TEXT(NitC[[#This Row],[Min]],"00"))</f>
        <v>02:23</v>
      </c>
      <c r="CD268" s="12" t="str">
        <f>IFERROR(VLOOKUP(NitC[[#This Row],[CONCATENA]],Dades[[#All],[Columna1]:[LAT]],3,FALSE),"")</f>
        <v/>
      </c>
      <c r="CE268" s="12" t="str">
        <f>IFERROR(10^(NitC[[#This Row],[LAT]]/10),"")</f>
        <v/>
      </c>
    </row>
    <row r="269" spans="4:83" x14ac:dyDescent="0.35">
      <c r="D269" s="1">
        <f>Resultats!C$7</f>
        <v>30</v>
      </c>
      <c r="E269" s="1">
        <f>Resultats!E$7</f>
        <v>3</v>
      </c>
      <c r="F269" s="1">
        <v>11</v>
      </c>
      <c r="G269" s="1">
        <v>24</v>
      </c>
      <c r="H269" s="1" t="str">
        <f>CONCATENATE(DiaA[[#This Row],[Dia]],DiaA[[#This Row],[Mes]],DiaA[[#This Row],[Hora]],DiaA[[#This Row],[Min]])</f>
        <v>3031124</v>
      </c>
      <c r="I269" s="1" t="str">
        <f>CONCATENATE(TEXT(DiaA[[#This Row],[Hora]],"00"),":",TEXT(DiaA[[#This Row],[Min]],"00"))</f>
        <v>11:24</v>
      </c>
      <c r="J269" s="1" t="str">
        <f>IFERROR(VLOOKUP(DiaA[[#This Row],[CONCATENA]],Dades[[#All],[Columna1]:[LAT]],3,FALSE),"")</f>
        <v/>
      </c>
      <c r="K269" s="1" t="str">
        <f>IFERROR(10^(DiaA[[#This Row],[LAT]]/10),"")</f>
        <v/>
      </c>
      <c r="V269" s="4">
        <f>Resultats!C$7</f>
        <v>30</v>
      </c>
      <c r="W269" s="12">
        <f>Resultats!E$7</f>
        <v>3</v>
      </c>
      <c r="X269" s="3">
        <v>2</v>
      </c>
      <c r="Y269" s="4">
        <v>24</v>
      </c>
      <c r="Z269" s="4" t="str">
        <f>CONCATENATE(NitA[[#This Row],[Dia]],NitA[[#This Row],[Mes]],NitA[[#This Row],[Hora]],NitA[[#This Row],[Min]])</f>
        <v>303224</v>
      </c>
      <c r="AA269" s="4" t="str">
        <f>CONCATENATE(TEXT(NitA[[#This Row],[Hora]],"00"),":",TEXT(NitA[[#This Row],[Min]],"00"))</f>
        <v>02:24</v>
      </c>
      <c r="AB269" s="12" t="str">
        <f>IFERROR(VLOOKUP(NitA[[#This Row],[CONCATENA]],Dades[[#All],[Columna1]:[LAT]],3,FALSE),"")</f>
        <v/>
      </c>
      <c r="AC269" s="12" t="str">
        <f>IFERROR(10^(NitA[[#This Row],[LAT]]/10),"")</f>
        <v/>
      </c>
      <c r="AE269" s="1">
        <f>Resultats!C$22</f>
        <v>30</v>
      </c>
      <c r="AF269" s="1">
        <f>Resultats!E$22</f>
        <v>3</v>
      </c>
      <c r="AG269" s="1">
        <v>11</v>
      </c>
      <c r="AH269" s="1">
        <v>24</v>
      </c>
      <c r="AI269" s="1" t="str">
        <f>CONCATENATE(DiaB[[#This Row],[Dia]],DiaB[[#This Row],[Mes]],DiaB[[#This Row],[Hora]],DiaB[[#This Row],[Min]])</f>
        <v>3031124</v>
      </c>
      <c r="AJ269" s="1" t="str">
        <f>CONCATENATE(TEXT(DiaB[[#This Row],[Hora]],"00"),":",TEXT(DiaB[[#This Row],[Min]],"00"))</f>
        <v>11:24</v>
      </c>
      <c r="AK269" s="1" t="str">
        <f>IFERROR(VLOOKUP(DiaB[[#This Row],[CONCATENA]],Dades[[#All],[Columna1]:[LAT]],3,FALSE),"")</f>
        <v/>
      </c>
      <c r="AL269" s="1" t="str">
        <f>IFERROR(10^(DiaB[[#This Row],[LAT]]/10),"")</f>
        <v/>
      </c>
      <c r="AW269" s="4">
        <f>Resultats!C$22</f>
        <v>30</v>
      </c>
      <c r="AX269" s="12">
        <f>Resultats!E$22</f>
        <v>3</v>
      </c>
      <c r="AY269" s="3">
        <v>2</v>
      </c>
      <c r="AZ269" s="4">
        <v>24</v>
      </c>
      <c r="BA269" s="4" t="str">
        <f>CONCATENATE(NitB[[#This Row],[Dia]],NitB[[#This Row],[Mes]],NitB[[#This Row],[Hora]],NitB[[#This Row],[Min]])</f>
        <v>303224</v>
      </c>
      <c r="BB269" s="4" t="str">
        <f>CONCATENATE(TEXT(NitB[[#This Row],[Hora]],"00"),":",TEXT(NitB[[#This Row],[Min]],"00"))</f>
        <v>02:24</v>
      </c>
      <c r="BC269" s="12" t="str">
        <f>IFERROR(VLOOKUP(NitB[[#This Row],[CONCATENA]],Dades[[#All],[Columna1]:[LAT]],3,FALSE),"")</f>
        <v/>
      </c>
      <c r="BD269" s="12" t="str">
        <f>IFERROR(10^(NitB[[#This Row],[LAT]]/10),"")</f>
        <v/>
      </c>
      <c r="BF269" s="1">
        <f>Resultats!C$37</f>
        <v>30</v>
      </c>
      <c r="BG269" s="1">
        <f>Resultats!E$37</f>
        <v>3</v>
      </c>
      <c r="BH269" s="1">
        <v>11</v>
      </c>
      <c r="BI269" s="1">
        <v>24</v>
      </c>
      <c r="BJ269" s="1" t="str">
        <f>CONCATENATE(DiaC[[#This Row],[Dia]],DiaC[[#This Row],[Mes]],DiaC[[#This Row],[Hora]],DiaC[[#This Row],[Min]])</f>
        <v>3031124</v>
      </c>
      <c r="BK269" s="1" t="str">
        <f>CONCATENATE(TEXT(DiaC[[#This Row],[Hora]],"00"),":",TEXT(DiaC[[#This Row],[Min]],"00"))</f>
        <v>11:24</v>
      </c>
      <c r="BL269" s="1" t="str">
        <f>IFERROR(VLOOKUP(DiaC[[#This Row],[CONCATENA]],Dades[[#All],[Columna1]:[LAT]],3,FALSE),"")</f>
        <v/>
      </c>
      <c r="BM269" s="1" t="str">
        <f>IFERROR(10^(DiaC[[#This Row],[LAT]]/10),"")</f>
        <v/>
      </c>
      <c r="BX269" s="4">
        <f>Resultats!C$37</f>
        <v>30</v>
      </c>
      <c r="BY269" s="12">
        <f>Resultats!E$37</f>
        <v>3</v>
      </c>
      <c r="BZ269" s="3">
        <v>2</v>
      </c>
      <c r="CA269" s="4">
        <v>24</v>
      </c>
      <c r="CB269" s="4" t="str">
        <f>CONCATENATE(NitC[[#This Row],[Dia]],NitC[[#This Row],[Mes]],NitC[[#This Row],[Hora]],NitC[[#This Row],[Min]])</f>
        <v>303224</v>
      </c>
      <c r="CC269" s="4" t="str">
        <f>CONCATENATE(TEXT(NitC[[#This Row],[Hora]],"00"),":",TEXT(NitC[[#This Row],[Min]],"00"))</f>
        <v>02:24</v>
      </c>
      <c r="CD269" s="12" t="str">
        <f>IFERROR(VLOOKUP(NitC[[#This Row],[CONCATENA]],Dades[[#All],[Columna1]:[LAT]],3,FALSE),"")</f>
        <v/>
      </c>
      <c r="CE269" s="12" t="str">
        <f>IFERROR(10^(NitC[[#This Row],[LAT]]/10),"")</f>
        <v/>
      </c>
    </row>
    <row r="270" spans="4:83" x14ac:dyDescent="0.35">
      <c r="D270" s="1">
        <f>Resultats!C$7</f>
        <v>30</v>
      </c>
      <c r="E270" s="1">
        <f>Resultats!E$7</f>
        <v>3</v>
      </c>
      <c r="F270" s="1">
        <v>11</v>
      </c>
      <c r="G270" s="1">
        <v>25</v>
      </c>
      <c r="H270" s="1" t="str">
        <f>CONCATENATE(DiaA[[#This Row],[Dia]],DiaA[[#This Row],[Mes]],DiaA[[#This Row],[Hora]],DiaA[[#This Row],[Min]])</f>
        <v>3031125</v>
      </c>
      <c r="I270" s="1" t="str">
        <f>CONCATENATE(TEXT(DiaA[[#This Row],[Hora]],"00"),":",TEXT(DiaA[[#This Row],[Min]],"00"))</f>
        <v>11:25</v>
      </c>
      <c r="J270" s="1" t="str">
        <f>IFERROR(VLOOKUP(DiaA[[#This Row],[CONCATENA]],Dades[[#All],[Columna1]:[LAT]],3,FALSE),"")</f>
        <v/>
      </c>
      <c r="K270" s="1" t="str">
        <f>IFERROR(10^(DiaA[[#This Row],[LAT]]/10),"")</f>
        <v/>
      </c>
      <c r="V270" s="4">
        <f>Resultats!C$7</f>
        <v>30</v>
      </c>
      <c r="W270" s="12">
        <f>Resultats!E$7</f>
        <v>3</v>
      </c>
      <c r="X270" s="3">
        <v>2</v>
      </c>
      <c r="Y270" s="4">
        <v>25</v>
      </c>
      <c r="Z270" s="4" t="str">
        <f>CONCATENATE(NitA[[#This Row],[Dia]],NitA[[#This Row],[Mes]],NitA[[#This Row],[Hora]],NitA[[#This Row],[Min]])</f>
        <v>303225</v>
      </c>
      <c r="AA270" s="4" t="str">
        <f>CONCATENATE(TEXT(NitA[[#This Row],[Hora]],"00"),":",TEXT(NitA[[#This Row],[Min]],"00"))</f>
        <v>02:25</v>
      </c>
      <c r="AB270" s="12" t="str">
        <f>IFERROR(VLOOKUP(NitA[[#This Row],[CONCATENA]],Dades[[#All],[Columna1]:[LAT]],3,FALSE),"")</f>
        <v/>
      </c>
      <c r="AC270" s="12" t="str">
        <f>IFERROR(10^(NitA[[#This Row],[LAT]]/10),"")</f>
        <v/>
      </c>
      <c r="AE270" s="1">
        <f>Resultats!C$22</f>
        <v>30</v>
      </c>
      <c r="AF270" s="1">
        <f>Resultats!E$22</f>
        <v>3</v>
      </c>
      <c r="AG270" s="1">
        <v>11</v>
      </c>
      <c r="AH270" s="1">
        <v>25</v>
      </c>
      <c r="AI270" s="1" t="str">
        <f>CONCATENATE(DiaB[[#This Row],[Dia]],DiaB[[#This Row],[Mes]],DiaB[[#This Row],[Hora]],DiaB[[#This Row],[Min]])</f>
        <v>3031125</v>
      </c>
      <c r="AJ270" s="1" t="str">
        <f>CONCATENATE(TEXT(DiaB[[#This Row],[Hora]],"00"),":",TEXT(DiaB[[#This Row],[Min]],"00"))</f>
        <v>11:25</v>
      </c>
      <c r="AK270" s="1" t="str">
        <f>IFERROR(VLOOKUP(DiaB[[#This Row],[CONCATENA]],Dades[[#All],[Columna1]:[LAT]],3,FALSE),"")</f>
        <v/>
      </c>
      <c r="AL270" s="1" t="str">
        <f>IFERROR(10^(DiaB[[#This Row],[LAT]]/10),"")</f>
        <v/>
      </c>
      <c r="AW270" s="4">
        <f>Resultats!C$22</f>
        <v>30</v>
      </c>
      <c r="AX270" s="12">
        <f>Resultats!E$22</f>
        <v>3</v>
      </c>
      <c r="AY270" s="3">
        <v>2</v>
      </c>
      <c r="AZ270" s="4">
        <v>25</v>
      </c>
      <c r="BA270" s="4" t="str">
        <f>CONCATENATE(NitB[[#This Row],[Dia]],NitB[[#This Row],[Mes]],NitB[[#This Row],[Hora]],NitB[[#This Row],[Min]])</f>
        <v>303225</v>
      </c>
      <c r="BB270" s="4" t="str">
        <f>CONCATENATE(TEXT(NitB[[#This Row],[Hora]],"00"),":",TEXT(NitB[[#This Row],[Min]],"00"))</f>
        <v>02:25</v>
      </c>
      <c r="BC270" s="12" t="str">
        <f>IFERROR(VLOOKUP(NitB[[#This Row],[CONCATENA]],Dades[[#All],[Columna1]:[LAT]],3,FALSE),"")</f>
        <v/>
      </c>
      <c r="BD270" s="12" t="str">
        <f>IFERROR(10^(NitB[[#This Row],[LAT]]/10),"")</f>
        <v/>
      </c>
      <c r="BF270" s="1">
        <f>Resultats!C$37</f>
        <v>30</v>
      </c>
      <c r="BG270" s="1">
        <f>Resultats!E$37</f>
        <v>3</v>
      </c>
      <c r="BH270" s="1">
        <v>11</v>
      </c>
      <c r="BI270" s="1">
        <v>25</v>
      </c>
      <c r="BJ270" s="1" t="str">
        <f>CONCATENATE(DiaC[[#This Row],[Dia]],DiaC[[#This Row],[Mes]],DiaC[[#This Row],[Hora]],DiaC[[#This Row],[Min]])</f>
        <v>3031125</v>
      </c>
      <c r="BK270" s="1" t="str">
        <f>CONCATENATE(TEXT(DiaC[[#This Row],[Hora]],"00"),":",TEXT(DiaC[[#This Row],[Min]],"00"))</f>
        <v>11:25</v>
      </c>
      <c r="BL270" s="1" t="str">
        <f>IFERROR(VLOOKUP(DiaC[[#This Row],[CONCATENA]],Dades[[#All],[Columna1]:[LAT]],3,FALSE),"")</f>
        <v/>
      </c>
      <c r="BM270" s="1" t="str">
        <f>IFERROR(10^(DiaC[[#This Row],[LAT]]/10),"")</f>
        <v/>
      </c>
      <c r="BX270" s="4">
        <f>Resultats!C$37</f>
        <v>30</v>
      </c>
      <c r="BY270" s="12">
        <f>Resultats!E$37</f>
        <v>3</v>
      </c>
      <c r="BZ270" s="3">
        <v>2</v>
      </c>
      <c r="CA270" s="4">
        <v>25</v>
      </c>
      <c r="CB270" s="4" t="str">
        <f>CONCATENATE(NitC[[#This Row],[Dia]],NitC[[#This Row],[Mes]],NitC[[#This Row],[Hora]],NitC[[#This Row],[Min]])</f>
        <v>303225</v>
      </c>
      <c r="CC270" s="4" t="str">
        <f>CONCATENATE(TEXT(NitC[[#This Row],[Hora]],"00"),":",TEXT(NitC[[#This Row],[Min]],"00"))</f>
        <v>02:25</v>
      </c>
      <c r="CD270" s="12" t="str">
        <f>IFERROR(VLOOKUP(NitC[[#This Row],[CONCATENA]],Dades[[#All],[Columna1]:[LAT]],3,FALSE),"")</f>
        <v/>
      </c>
      <c r="CE270" s="12" t="str">
        <f>IFERROR(10^(NitC[[#This Row],[LAT]]/10),"")</f>
        <v/>
      </c>
    </row>
    <row r="271" spans="4:83" x14ac:dyDescent="0.35">
      <c r="D271" s="1">
        <f>Resultats!C$7</f>
        <v>30</v>
      </c>
      <c r="E271" s="1">
        <f>Resultats!E$7</f>
        <v>3</v>
      </c>
      <c r="F271" s="1">
        <v>11</v>
      </c>
      <c r="G271" s="1">
        <v>26</v>
      </c>
      <c r="H271" s="1" t="str">
        <f>CONCATENATE(DiaA[[#This Row],[Dia]],DiaA[[#This Row],[Mes]],DiaA[[#This Row],[Hora]],DiaA[[#This Row],[Min]])</f>
        <v>3031126</v>
      </c>
      <c r="I271" s="1" t="str">
        <f>CONCATENATE(TEXT(DiaA[[#This Row],[Hora]],"00"),":",TEXT(DiaA[[#This Row],[Min]],"00"))</f>
        <v>11:26</v>
      </c>
      <c r="J271" s="1" t="str">
        <f>IFERROR(VLOOKUP(DiaA[[#This Row],[CONCATENA]],Dades[[#All],[Columna1]:[LAT]],3,FALSE),"")</f>
        <v/>
      </c>
      <c r="K271" s="1" t="str">
        <f>IFERROR(10^(DiaA[[#This Row],[LAT]]/10),"")</f>
        <v/>
      </c>
      <c r="V271" s="4">
        <f>Resultats!C$7</f>
        <v>30</v>
      </c>
      <c r="W271" s="12">
        <f>Resultats!E$7</f>
        <v>3</v>
      </c>
      <c r="X271" s="3">
        <v>2</v>
      </c>
      <c r="Y271" s="4">
        <v>26</v>
      </c>
      <c r="Z271" s="4" t="str">
        <f>CONCATENATE(NitA[[#This Row],[Dia]],NitA[[#This Row],[Mes]],NitA[[#This Row],[Hora]],NitA[[#This Row],[Min]])</f>
        <v>303226</v>
      </c>
      <c r="AA271" s="4" t="str">
        <f>CONCATENATE(TEXT(NitA[[#This Row],[Hora]],"00"),":",TEXT(NitA[[#This Row],[Min]],"00"))</f>
        <v>02:26</v>
      </c>
      <c r="AB271" s="12" t="str">
        <f>IFERROR(VLOOKUP(NitA[[#This Row],[CONCATENA]],Dades[[#All],[Columna1]:[LAT]],3,FALSE),"")</f>
        <v/>
      </c>
      <c r="AC271" s="12" t="str">
        <f>IFERROR(10^(NitA[[#This Row],[LAT]]/10),"")</f>
        <v/>
      </c>
      <c r="AE271" s="1">
        <f>Resultats!C$22</f>
        <v>30</v>
      </c>
      <c r="AF271" s="1">
        <f>Resultats!E$22</f>
        <v>3</v>
      </c>
      <c r="AG271" s="1">
        <v>11</v>
      </c>
      <c r="AH271" s="1">
        <v>26</v>
      </c>
      <c r="AI271" s="1" t="str">
        <f>CONCATENATE(DiaB[[#This Row],[Dia]],DiaB[[#This Row],[Mes]],DiaB[[#This Row],[Hora]],DiaB[[#This Row],[Min]])</f>
        <v>3031126</v>
      </c>
      <c r="AJ271" s="1" t="str">
        <f>CONCATENATE(TEXT(DiaB[[#This Row],[Hora]],"00"),":",TEXT(DiaB[[#This Row],[Min]],"00"))</f>
        <v>11:26</v>
      </c>
      <c r="AK271" s="1" t="str">
        <f>IFERROR(VLOOKUP(DiaB[[#This Row],[CONCATENA]],Dades[[#All],[Columna1]:[LAT]],3,FALSE),"")</f>
        <v/>
      </c>
      <c r="AL271" s="1" t="str">
        <f>IFERROR(10^(DiaB[[#This Row],[LAT]]/10),"")</f>
        <v/>
      </c>
      <c r="AW271" s="4">
        <f>Resultats!C$22</f>
        <v>30</v>
      </c>
      <c r="AX271" s="12">
        <f>Resultats!E$22</f>
        <v>3</v>
      </c>
      <c r="AY271" s="3">
        <v>2</v>
      </c>
      <c r="AZ271" s="4">
        <v>26</v>
      </c>
      <c r="BA271" s="4" t="str">
        <f>CONCATENATE(NitB[[#This Row],[Dia]],NitB[[#This Row],[Mes]],NitB[[#This Row],[Hora]],NitB[[#This Row],[Min]])</f>
        <v>303226</v>
      </c>
      <c r="BB271" s="4" t="str">
        <f>CONCATENATE(TEXT(NitB[[#This Row],[Hora]],"00"),":",TEXT(NitB[[#This Row],[Min]],"00"))</f>
        <v>02:26</v>
      </c>
      <c r="BC271" s="12" t="str">
        <f>IFERROR(VLOOKUP(NitB[[#This Row],[CONCATENA]],Dades[[#All],[Columna1]:[LAT]],3,FALSE),"")</f>
        <v/>
      </c>
      <c r="BD271" s="12" t="str">
        <f>IFERROR(10^(NitB[[#This Row],[LAT]]/10),"")</f>
        <v/>
      </c>
      <c r="BF271" s="1">
        <f>Resultats!C$37</f>
        <v>30</v>
      </c>
      <c r="BG271" s="1">
        <f>Resultats!E$37</f>
        <v>3</v>
      </c>
      <c r="BH271" s="1">
        <v>11</v>
      </c>
      <c r="BI271" s="1">
        <v>26</v>
      </c>
      <c r="BJ271" s="1" t="str">
        <f>CONCATENATE(DiaC[[#This Row],[Dia]],DiaC[[#This Row],[Mes]],DiaC[[#This Row],[Hora]],DiaC[[#This Row],[Min]])</f>
        <v>3031126</v>
      </c>
      <c r="BK271" s="1" t="str">
        <f>CONCATENATE(TEXT(DiaC[[#This Row],[Hora]],"00"),":",TEXT(DiaC[[#This Row],[Min]],"00"))</f>
        <v>11:26</v>
      </c>
      <c r="BL271" s="1" t="str">
        <f>IFERROR(VLOOKUP(DiaC[[#This Row],[CONCATENA]],Dades[[#All],[Columna1]:[LAT]],3,FALSE),"")</f>
        <v/>
      </c>
      <c r="BM271" s="1" t="str">
        <f>IFERROR(10^(DiaC[[#This Row],[LAT]]/10),"")</f>
        <v/>
      </c>
      <c r="BX271" s="4">
        <f>Resultats!C$37</f>
        <v>30</v>
      </c>
      <c r="BY271" s="12">
        <f>Resultats!E$37</f>
        <v>3</v>
      </c>
      <c r="BZ271" s="3">
        <v>2</v>
      </c>
      <c r="CA271" s="4">
        <v>26</v>
      </c>
      <c r="CB271" s="4" t="str">
        <f>CONCATENATE(NitC[[#This Row],[Dia]],NitC[[#This Row],[Mes]],NitC[[#This Row],[Hora]],NitC[[#This Row],[Min]])</f>
        <v>303226</v>
      </c>
      <c r="CC271" s="4" t="str">
        <f>CONCATENATE(TEXT(NitC[[#This Row],[Hora]],"00"),":",TEXT(NitC[[#This Row],[Min]],"00"))</f>
        <v>02:26</v>
      </c>
      <c r="CD271" s="12" t="str">
        <f>IFERROR(VLOOKUP(NitC[[#This Row],[CONCATENA]],Dades[[#All],[Columna1]:[LAT]],3,FALSE),"")</f>
        <v/>
      </c>
      <c r="CE271" s="12" t="str">
        <f>IFERROR(10^(NitC[[#This Row],[LAT]]/10),"")</f>
        <v/>
      </c>
    </row>
    <row r="272" spans="4:83" x14ac:dyDescent="0.35">
      <c r="D272" s="1">
        <f>Resultats!C$7</f>
        <v>30</v>
      </c>
      <c r="E272" s="1">
        <f>Resultats!E$7</f>
        <v>3</v>
      </c>
      <c r="F272" s="1">
        <v>11</v>
      </c>
      <c r="G272" s="1">
        <v>27</v>
      </c>
      <c r="H272" s="1" t="str">
        <f>CONCATENATE(DiaA[[#This Row],[Dia]],DiaA[[#This Row],[Mes]],DiaA[[#This Row],[Hora]],DiaA[[#This Row],[Min]])</f>
        <v>3031127</v>
      </c>
      <c r="I272" s="1" t="str">
        <f>CONCATENATE(TEXT(DiaA[[#This Row],[Hora]],"00"),":",TEXT(DiaA[[#This Row],[Min]],"00"))</f>
        <v>11:27</v>
      </c>
      <c r="J272" s="1" t="str">
        <f>IFERROR(VLOOKUP(DiaA[[#This Row],[CONCATENA]],Dades[[#All],[Columna1]:[LAT]],3,FALSE),"")</f>
        <v/>
      </c>
      <c r="K272" s="1" t="str">
        <f>IFERROR(10^(DiaA[[#This Row],[LAT]]/10),"")</f>
        <v/>
      </c>
      <c r="V272" s="4">
        <f>Resultats!C$7</f>
        <v>30</v>
      </c>
      <c r="W272" s="12">
        <f>Resultats!E$7</f>
        <v>3</v>
      </c>
      <c r="X272" s="3">
        <v>2</v>
      </c>
      <c r="Y272" s="4">
        <v>27</v>
      </c>
      <c r="Z272" s="4" t="str">
        <f>CONCATENATE(NitA[[#This Row],[Dia]],NitA[[#This Row],[Mes]],NitA[[#This Row],[Hora]],NitA[[#This Row],[Min]])</f>
        <v>303227</v>
      </c>
      <c r="AA272" s="4" t="str">
        <f>CONCATENATE(TEXT(NitA[[#This Row],[Hora]],"00"),":",TEXT(NitA[[#This Row],[Min]],"00"))</f>
        <v>02:27</v>
      </c>
      <c r="AB272" s="12" t="str">
        <f>IFERROR(VLOOKUP(NitA[[#This Row],[CONCATENA]],Dades[[#All],[Columna1]:[LAT]],3,FALSE),"")</f>
        <v/>
      </c>
      <c r="AC272" s="12" t="str">
        <f>IFERROR(10^(NitA[[#This Row],[LAT]]/10),"")</f>
        <v/>
      </c>
      <c r="AE272" s="1">
        <f>Resultats!C$22</f>
        <v>30</v>
      </c>
      <c r="AF272" s="1">
        <f>Resultats!E$22</f>
        <v>3</v>
      </c>
      <c r="AG272" s="1">
        <v>11</v>
      </c>
      <c r="AH272" s="1">
        <v>27</v>
      </c>
      <c r="AI272" s="1" t="str">
        <f>CONCATENATE(DiaB[[#This Row],[Dia]],DiaB[[#This Row],[Mes]],DiaB[[#This Row],[Hora]],DiaB[[#This Row],[Min]])</f>
        <v>3031127</v>
      </c>
      <c r="AJ272" s="1" t="str">
        <f>CONCATENATE(TEXT(DiaB[[#This Row],[Hora]],"00"),":",TEXT(DiaB[[#This Row],[Min]],"00"))</f>
        <v>11:27</v>
      </c>
      <c r="AK272" s="1" t="str">
        <f>IFERROR(VLOOKUP(DiaB[[#This Row],[CONCATENA]],Dades[[#All],[Columna1]:[LAT]],3,FALSE),"")</f>
        <v/>
      </c>
      <c r="AL272" s="1" t="str">
        <f>IFERROR(10^(DiaB[[#This Row],[LAT]]/10),"")</f>
        <v/>
      </c>
      <c r="AW272" s="4">
        <f>Resultats!C$22</f>
        <v>30</v>
      </c>
      <c r="AX272" s="12">
        <f>Resultats!E$22</f>
        <v>3</v>
      </c>
      <c r="AY272" s="3">
        <v>2</v>
      </c>
      <c r="AZ272" s="4">
        <v>27</v>
      </c>
      <c r="BA272" s="4" t="str">
        <f>CONCATENATE(NitB[[#This Row],[Dia]],NitB[[#This Row],[Mes]],NitB[[#This Row],[Hora]],NitB[[#This Row],[Min]])</f>
        <v>303227</v>
      </c>
      <c r="BB272" s="4" t="str">
        <f>CONCATENATE(TEXT(NitB[[#This Row],[Hora]],"00"),":",TEXT(NitB[[#This Row],[Min]],"00"))</f>
        <v>02:27</v>
      </c>
      <c r="BC272" s="12" t="str">
        <f>IFERROR(VLOOKUP(NitB[[#This Row],[CONCATENA]],Dades[[#All],[Columna1]:[LAT]],3,FALSE),"")</f>
        <v/>
      </c>
      <c r="BD272" s="12" t="str">
        <f>IFERROR(10^(NitB[[#This Row],[LAT]]/10),"")</f>
        <v/>
      </c>
      <c r="BF272" s="1">
        <f>Resultats!C$37</f>
        <v>30</v>
      </c>
      <c r="BG272" s="1">
        <f>Resultats!E$37</f>
        <v>3</v>
      </c>
      <c r="BH272" s="1">
        <v>11</v>
      </c>
      <c r="BI272" s="1">
        <v>27</v>
      </c>
      <c r="BJ272" s="1" t="str">
        <f>CONCATENATE(DiaC[[#This Row],[Dia]],DiaC[[#This Row],[Mes]],DiaC[[#This Row],[Hora]],DiaC[[#This Row],[Min]])</f>
        <v>3031127</v>
      </c>
      <c r="BK272" s="1" t="str">
        <f>CONCATENATE(TEXT(DiaC[[#This Row],[Hora]],"00"),":",TEXT(DiaC[[#This Row],[Min]],"00"))</f>
        <v>11:27</v>
      </c>
      <c r="BL272" s="1" t="str">
        <f>IFERROR(VLOOKUP(DiaC[[#This Row],[CONCATENA]],Dades[[#All],[Columna1]:[LAT]],3,FALSE),"")</f>
        <v/>
      </c>
      <c r="BM272" s="1" t="str">
        <f>IFERROR(10^(DiaC[[#This Row],[LAT]]/10),"")</f>
        <v/>
      </c>
      <c r="BX272" s="4">
        <f>Resultats!C$37</f>
        <v>30</v>
      </c>
      <c r="BY272" s="12">
        <f>Resultats!E$37</f>
        <v>3</v>
      </c>
      <c r="BZ272" s="3">
        <v>2</v>
      </c>
      <c r="CA272" s="4">
        <v>27</v>
      </c>
      <c r="CB272" s="4" t="str">
        <f>CONCATENATE(NitC[[#This Row],[Dia]],NitC[[#This Row],[Mes]],NitC[[#This Row],[Hora]],NitC[[#This Row],[Min]])</f>
        <v>303227</v>
      </c>
      <c r="CC272" s="4" t="str">
        <f>CONCATENATE(TEXT(NitC[[#This Row],[Hora]],"00"),":",TEXT(NitC[[#This Row],[Min]],"00"))</f>
        <v>02:27</v>
      </c>
      <c r="CD272" s="12" t="str">
        <f>IFERROR(VLOOKUP(NitC[[#This Row],[CONCATENA]],Dades[[#All],[Columna1]:[LAT]],3,FALSE),"")</f>
        <v/>
      </c>
      <c r="CE272" s="12" t="str">
        <f>IFERROR(10^(NitC[[#This Row],[LAT]]/10),"")</f>
        <v/>
      </c>
    </row>
    <row r="273" spans="4:83" x14ac:dyDescent="0.35">
      <c r="D273" s="1">
        <f>Resultats!C$7</f>
        <v>30</v>
      </c>
      <c r="E273" s="1">
        <f>Resultats!E$7</f>
        <v>3</v>
      </c>
      <c r="F273" s="1">
        <v>11</v>
      </c>
      <c r="G273" s="1">
        <v>28</v>
      </c>
      <c r="H273" s="1" t="str">
        <f>CONCATENATE(DiaA[[#This Row],[Dia]],DiaA[[#This Row],[Mes]],DiaA[[#This Row],[Hora]],DiaA[[#This Row],[Min]])</f>
        <v>3031128</v>
      </c>
      <c r="I273" s="1" t="str">
        <f>CONCATENATE(TEXT(DiaA[[#This Row],[Hora]],"00"),":",TEXT(DiaA[[#This Row],[Min]],"00"))</f>
        <v>11:28</v>
      </c>
      <c r="J273" s="1" t="str">
        <f>IFERROR(VLOOKUP(DiaA[[#This Row],[CONCATENA]],Dades[[#All],[Columna1]:[LAT]],3,FALSE),"")</f>
        <v/>
      </c>
      <c r="K273" s="1" t="str">
        <f>IFERROR(10^(DiaA[[#This Row],[LAT]]/10),"")</f>
        <v/>
      </c>
      <c r="V273" s="4">
        <f>Resultats!C$7</f>
        <v>30</v>
      </c>
      <c r="W273" s="12">
        <f>Resultats!E$7</f>
        <v>3</v>
      </c>
      <c r="X273" s="3">
        <v>2</v>
      </c>
      <c r="Y273" s="4">
        <v>28</v>
      </c>
      <c r="Z273" s="4" t="str">
        <f>CONCATENATE(NitA[[#This Row],[Dia]],NitA[[#This Row],[Mes]],NitA[[#This Row],[Hora]],NitA[[#This Row],[Min]])</f>
        <v>303228</v>
      </c>
      <c r="AA273" s="4" t="str">
        <f>CONCATENATE(TEXT(NitA[[#This Row],[Hora]],"00"),":",TEXT(NitA[[#This Row],[Min]],"00"))</f>
        <v>02:28</v>
      </c>
      <c r="AB273" s="12" t="str">
        <f>IFERROR(VLOOKUP(NitA[[#This Row],[CONCATENA]],Dades[[#All],[Columna1]:[LAT]],3,FALSE),"")</f>
        <v/>
      </c>
      <c r="AC273" s="12" t="str">
        <f>IFERROR(10^(NitA[[#This Row],[LAT]]/10),"")</f>
        <v/>
      </c>
      <c r="AE273" s="1">
        <f>Resultats!C$22</f>
        <v>30</v>
      </c>
      <c r="AF273" s="1">
        <f>Resultats!E$22</f>
        <v>3</v>
      </c>
      <c r="AG273" s="1">
        <v>11</v>
      </c>
      <c r="AH273" s="1">
        <v>28</v>
      </c>
      <c r="AI273" s="1" t="str">
        <f>CONCATENATE(DiaB[[#This Row],[Dia]],DiaB[[#This Row],[Mes]],DiaB[[#This Row],[Hora]],DiaB[[#This Row],[Min]])</f>
        <v>3031128</v>
      </c>
      <c r="AJ273" s="1" t="str">
        <f>CONCATENATE(TEXT(DiaB[[#This Row],[Hora]],"00"),":",TEXT(DiaB[[#This Row],[Min]],"00"))</f>
        <v>11:28</v>
      </c>
      <c r="AK273" s="1" t="str">
        <f>IFERROR(VLOOKUP(DiaB[[#This Row],[CONCATENA]],Dades[[#All],[Columna1]:[LAT]],3,FALSE),"")</f>
        <v/>
      </c>
      <c r="AL273" s="1" t="str">
        <f>IFERROR(10^(DiaB[[#This Row],[LAT]]/10),"")</f>
        <v/>
      </c>
      <c r="AW273" s="4">
        <f>Resultats!C$22</f>
        <v>30</v>
      </c>
      <c r="AX273" s="12">
        <f>Resultats!E$22</f>
        <v>3</v>
      </c>
      <c r="AY273" s="3">
        <v>2</v>
      </c>
      <c r="AZ273" s="4">
        <v>28</v>
      </c>
      <c r="BA273" s="4" t="str">
        <f>CONCATENATE(NitB[[#This Row],[Dia]],NitB[[#This Row],[Mes]],NitB[[#This Row],[Hora]],NitB[[#This Row],[Min]])</f>
        <v>303228</v>
      </c>
      <c r="BB273" s="4" t="str">
        <f>CONCATENATE(TEXT(NitB[[#This Row],[Hora]],"00"),":",TEXT(NitB[[#This Row],[Min]],"00"))</f>
        <v>02:28</v>
      </c>
      <c r="BC273" s="12" t="str">
        <f>IFERROR(VLOOKUP(NitB[[#This Row],[CONCATENA]],Dades[[#All],[Columna1]:[LAT]],3,FALSE),"")</f>
        <v/>
      </c>
      <c r="BD273" s="12" t="str">
        <f>IFERROR(10^(NitB[[#This Row],[LAT]]/10),"")</f>
        <v/>
      </c>
      <c r="BF273" s="1">
        <f>Resultats!C$37</f>
        <v>30</v>
      </c>
      <c r="BG273" s="1">
        <f>Resultats!E$37</f>
        <v>3</v>
      </c>
      <c r="BH273" s="1">
        <v>11</v>
      </c>
      <c r="BI273" s="1">
        <v>28</v>
      </c>
      <c r="BJ273" s="1" t="str">
        <f>CONCATENATE(DiaC[[#This Row],[Dia]],DiaC[[#This Row],[Mes]],DiaC[[#This Row],[Hora]],DiaC[[#This Row],[Min]])</f>
        <v>3031128</v>
      </c>
      <c r="BK273" s="1" t="str">
        <f>CONCATENATE(TEXT(DiaC[[#This Row],[Hora]],"00"),":",TEXT(DiaC[[#This Row],[Min]],"00"))</f>
        <v>11:28</v>
      </c>
      <c r="BL273" s="1" t="str">
        <f>IFERROR(VLOOKUP(DiaC[[#This Row],[CONCATENA]],Dades[[#All],[Columna1]:[LAT]],3,FALSE),"")</f>
        <v/>
      </c>
      <c r="BM273" s="1" t="str">
        <f>IFERROR(10^(DiaC[[#This Row],[LAT]]/10),"")</f>
        <v/>
      </c>
      <c r="BX273" s="4">
        <f>Resultats!C$37</f>
        <v>30</v>
      </c>
      <c r="BY273" s="12">
        <f>Resultats!E$37</f>
        <v>3</v>
      </c>
      <c r="BZ273" s="3">
        <v>2</v>
      </c>
      <c r="CA273" s="4">
        <v>28</v>
      </c>
      <c r="CB273" s="4" t="str">
        <f>CONCATENATE(NitC[[#This Row],[Dia]],NitC[[#This Row],[Mes]],NitC[[#This Row],[Hora]],NitC[[#This Row],[Min]])</f>
        <v>303228</v>
      </c>
      <c r="CC273" s="4" t="str">
        <f>CONCATENATE(TEXT(NitC[[#This Row],[Hora]],"00"),":",TEXT(NitC[[#This Row],[Min]],"00"))</f>
        <v>02:28</v>
      </c>
      <c r="CD273" s="12" t="str">
        <f>IFERROR(VLOOKUP(NitC[[#This Row],[CONCATENA]],Dades[[#All],[Columna1]:[LAT]],3,FALSE),"")</f>
        <v/>
      </c>
      <c r="CE273" s="12" t="str">
        <f>IFERROR(10^(NitC[[#This Row],[LAT]]/10),"")</f>
        <v/>
      </c>
    </row>
    <row r="274" spans="4:83" x14ac:dyDescent="0.35">
      <c r="D274" s="1">
        <f>Resultats!C$7</f>
        <v>30</v>
      </c>
      <c r="E274" s="1">
        <f>Resultats!E$7</f>
        <v>3</v>
      </c>
      <c r="F274" s="1">
        <v>11</v>
      </c>
      <c r="G274" s="1">
        <v>29</v>
      </c>
      <c r="H274" s="1" t="str">
        <f>CONCATENATE(DiaA[[#This Row],[Dia]],DiaA[[#This Row],[Mes]],DiaA[[#This Row],[Hora]],DiaA[[#This Row],[Min]])</f>
        <v>3031129</v>
      </c>
      <c r="I274" s="1" t="str">
        <f>CONCATENATE(TEXT(DiaA[[#This Row],[Hora]],"00"),":",TEXT(DiaA[[#This Row],[Min]],"00"))</f>
        <v>11:29</v>
      </c>
      <c r="J274" s="1" t="str">
        <f>IFERROR(VLOOKUP(DiaA[[#This Row],[CONCATENA]],Dades[[#All],[Columna1]:[LAT]],3,FALSE),"")</f>
        <v/>
      </c>
      <c r="K274" s="1" t="str">
        <f>IFERROR(10^(DiaA[[#This Row],[LAT]]/10),"")</f>
        <v/>
      </c>
      <c r="V274" s="4">
        <f>Resultats!C$7</f>
        <v>30</v>
      </c>
      <c r="W274" s="12">
        <f>Resultats!E$7</f>
        <v>3</v>
      </c>
      <c r="X274" s="3">
        <v>2</v>
      </c>
      <c r="Y274" s="4">
        <v>29</v>
      </c>
      <c r="Z274" s="4" t="str">
        <f>CONCATENATE(NitA[[#This Row],[Dia]],NitA[[#This Row],[Mes]],NitA[[#This Row],[Hora]],NitA[[#This Row],[Min]])</f>
        <v>303229</v>
      </c>
      <c r="AA274" s="4" t="str">
        <f>CONCATENATE(TEXT(NitA[[#This Row],[Hora]],"00"),":",TEXT(NitA[[#This Row],[Min]],"00"))</f>
        <v>02:29</v>
      </c>
      <c r="AB274" s="12" t="str">
        <f>IFERROR(VLOOKUP(NitA[[#This Row],[CONCATENA]],Dades[[#All],[Columna1]:[LAT]],3,FALSE),"")</f>
        <v/>
      </c>
      <c r="AC274" s="12" t="str">
        <f>IFERROR(10^(NitA[[#This Row],[LAT]]/10),"")</f>
        <v/>
      </c>
      <c r="AE274" s="1">
        <f>Resultats!C$22</f>
        <v>30</v>
      </c>
      <c r="AF274" s="1">
        <f>Resultats!E$22</f>
        <v>3</v>
      </c>
      <c r="AG274" s="1">
        <v>11</v>
      </c>
      <c r="AH274" s="1">
        <v>29</v>
      </c>
      <c r="AI274" s="1" t="str">
        <f>CONCATENATE(DiaB[[#This Row],[Dia]],DiaB[[#This Row],[Mes]],DiaB[[#This Row],[Hora]],DiaB[[#This Row],[Min]])</f>
        <v>3031129</v>
      </c>
      <c r="AJ274" s="1" t="str">
        <f>CONCATENATE(TEXT(DiaB[[#This Row],[Hora]],"00"),":",TEXT(DiaB[[#This Row],[Min]],"00"))</f>
        <v>11:29</v>
      </c>
      <c r="AK274" s="1" t="str">
        <f>IFERROR(VLOOKUP(DiaB[[#This Row],[CONCATENA]],Dades[[#All],[Columna1]:[LAT]],3,FALSE),"")</f>
        <v/>
      </c>
      <c r="AL274" s="1" t="str">
        <f>IFERROR(10^(DiaB[[#This Row],[LAT]]/10),"")</f>
        <v/>
      </c>
      <c r="AW274" s="4">
        <f>Resultats!C$22</f>
        <v>30</v>
      </c>
      <c r="AX274" s="12">
        <f>Resultats!E$22</f>
        <v>3</v>
      </c>
      <c r="AY274" s="3">
        <v>2</v>
      </c>
      <c r="AZ274" s="4">
        <v>29</v>
      </c>
      <c r="BA274" s="4" t="str">
        <f>CONCATENATE(NitB[[#This Row],[Dia]],NitB[[#This Row],[Mes]],NitB[[#This Row],[Hora]],NitB[[#This Row],[Min]])</f>
        <v>303229</v>
      </c>
      <c r="BB274" s="4" t="str">
        <f>CONCATENATE(TEXT(NitB[[#This Row],[Hora]],"00"),":",TEXT(NitB[[#This Row],[Min]],"00"))</f>
        <v>02:29</v>
      </c>
      <c r="BC274" s="12" t="str">
        <f>IFERROR(VLOOKUP(NitB[[#This Row],[CONCATENA]],Dades[[#All],[Columna1]:[LAT]],3,FALSE),"")</f>
        <v/>
      </c>
      <c r="BD274" s="12" t="str">
        <f>IFERROR(10^(NitB[[#This Row],[LAT]]/10),"")</f>
        <v/>
      </c>
      <c r="BF274" s="1">
        <f>Resultats!C$37</f>
        <v>30</v>
      </c>
      <c r="BG274" s="1">
        <f>Resultats!E$37</f>
        <v>3</v>
      </c>
      <c r="BH274" s="1">
        <v>11</v>
      </c>
      <c r="BI274" s="1">
        <v>29</v>
      </c>
      <c r="BJ274" s="1" t="str">
        <f>CONCATENATE(DiaC[[#This Row],[Dia]],DiaC[[#This Row],[Mes]],DiaC[[#This Row],[Hora]],DiaC[[#This Row],[Min]])</f>
        <v>3031129</v>
      </c>
      <c r="BK274" s="1" t="str">
        <f>CONCATENATE(TEXT(DiaC[[#This Row],[Hora]],"00"),":",TEXT(DiaC[[#This Row],[Min]],"00"))</f>
        <v>11:29</v>
      </c>
      <c r="BL274" s="1" t="str">
        <f>IFERROR(VLOOKUP(DiaC[[#This Row],[CONCATENA]],Dades[[#All],[Columna1]:[LAT]],3,FALSE),"")</f>
        <v/>
      </c>
      <c r="BM274" s="1" t="str">
        <f>IFERROR(10^(DiaC[[#This Row],[LAT]]/10),"")</f>
        <v/>
      </c>
      <c r="BX274" s="4">
        <f>Resultats!C$37</f>
        <v>30</v>
      </c>
      <c r="BY274" s="12">
        <f>Resultats!E$37</f>
        <v>3</v>
      </c>
      <c r="BZ274" s="3">
        <v>2</v>
      </c>
      <c r="CA274" s="4">
        <v>29</v>
      </c>
      <c r="CB274" s="4" t="str">
        <f>CONCATENATE(NitC[[#This Row],[Dia]],NitC[[#This Row],[Mes]],NitC[[#This Row],[Hora]],NitC[[#This Row],[Min]])</f>
        <v>303229</v>
      </c>
      <c r="CC274" s="4" t="str">
        <f>CONCATENATE(TEXT(NitC[[#This Row],[Hora]],"00"),":",TEXT(NitC[[#This Row],[Min]],"00"))</f>
        <v>02:29</v>
      </c>
      <c r="CD274" s="12" t="str">
        <f>IFERROR(VLOOKUP(NitC[[#This Row],[CONCATENA]],Dades[[#All],[Columna1]:[LAT]],3,FALSE),"")</f>
        <v/>
      </c>
      <c r="CE274" s="12" t="str">
        <f>IFERROR(10^(NitC[[#This Row],[LAT]]/10),"")</f>
        <v/>
      </c>
    </row>
    <row r="275" spans="4:83" x14ac:dyDescent="0.35">
      <c r="D275" s="1">
        <f>Resultats!C$7</f>
        <v>30</v>
      </c>
      <c r="E275" s="1">
        <f>Resultats!E$7</f>
        <v>3</v>
      </c>
      <c r="F275" s="1">
        <v>11</v>
      </c>
      <c r="G275" s="1">
        <v>30</v>
      </c>
      <c r="H275" s="1" t="str">
        <f>CONCATENATE(DiaA[[#This Row],[Dia]],DiaA[[#This Row],[Mes]],DiaA[[#This Row],[Hora]],DiaA[[#This Row],[Min]])</f>
        <v>3031130</v>
      </c>
      <c r="I275" s="1" t="str">
        <f>CONCATENATE(TEXT(DiaA[[#This Row],[Hora]],"00"),":",TEXT(DiaA[[#This Row],[Min]],"00"))</f>
        <v>11:30</v>
      </c>
      <c r="J275" s="1" t="str">
        <f>IFERROR(VLOOKUP(DiaA[[#This Row],[CONCATENA]],Dades[[#All],[Columna1]:[LAT]],3,FALSE),"")</f>
        <v/>
      </c>
      <c r="K275" s="1" t="str">
        <f>IFERROR(10^(DiaA[[#This Row],[LAT]]/10),"")</f>
        <v/>
      </c>
      <c r="V275" s="4">
        <f>Resultats!C$7</f>
        <v>30</v>
      </c>
      <c r="W275" s="12">
        <f>Resultats!E$7</f>
        <v>3</v>
      </c>
      <c r="X275" s="3">
        <v>2</v>
      </c>
      <c r="Y275" s="4">
        <v>30</v>
      </c>
      <c r="Z275" s="4" t="str">
        <f>CONCATENATE(NitA[[#This Row],[Dia]],NitA[[#This Row],[Mes]],NitA[[#This Row],[Hora]],NitA[[#This Row],[Min]])</f>
        <v>303230</v>
      </c>
      <c r="AA275" s="4" t="str">
        <f>CONCATENATE(TEXT(NitA[[#This Row],[Hora]],"00"),":",TEXT(NitA[[#This Row],[Min]],"00"))</f>
        <v>02:30</v>
      </c>
      <c r="AB275" s="12" t="str">
        <f>IFERROR(VLOOKUP(NitA[[#This Row],[CONCATENA]],Dades[[#All],[Columna1]:[LAT]],3,FALSE),"")</f>
        <v/>
      </c>
      <c r="AC275" s="12" t="str">
        <f>IFERROR(10^(NitA[[#This Row],[LAT]]/10),"")</f>
        <v/>
      </c>
      <c r="AE275" s="1">
        <f>Resultats!C$22</f>
        <v>30</v>
      </c>
      <c r="AF275" s="1">
        <f>Resultats!E$22</f>
        <v>3</v>
      </c>
      <c r="AG275" s="1">
        <v>11</v>
      </c>
      <c r="AH275" s="1">
        <v>30</v>
      </c>
      <c r="AI275" s="1" t="str">
        <f>CONCATENATE(DiaB[[#This Row],[Dia]],DiaB[[#This Row],[Mes]],DiaB[[#This Row],[Hora]],DiaB[[#This Row],[Min]])</f>
        <v>3031130</v>
      </c>
      <c r="AJ275" s="1" t="str">
        <f>CONCATENATE(TEXT(DiaB[[#This Row],[Hora]],"00"),":",TEXT(DiaB[[#This Row],[Min]],"00"))</f>
        <v>11:30</v>
      </c>
      <c r="AK275" s="1" t="str">
        <f>IFERROR(VLOOKUP(DiaB[[#This Row],[CONCATENA]],Dades[[#All],[Columna1]:[LAT]],3,FALSE),"")</f>
        <v/>
      </c>
      <c r="AL275" s="1" t="str">
        <f>IFERROR(10^(DiaB[[#This Row],[LAT]]/10),"")</f>
        <v/>
      </c>
      <c r="AW275" s="4">
        <f>Resultats!C$22</f>
        <v>30</v>
      </c>
      <c r="AX275" s="12">
        <f>Resultats!E$22</f>
        <v>3</v>
      </c>
      <c r="AY275" s="3">
        <v>2</v>
      </c>
      <c r="AZ275" s="4">
        <v>30</v>
      </c>
      <c r="BA275" s="4" t="str">
        <f>CONCATENATE(NitB[[#This Row],[Dia]],NitB[[#This Row],[Mes]],NitB[[#This Row],[Hora]],NitB[[#This Row],[Min]])</f>
        <v>303230</v>
      </c>
      <c r="BB275" s="4" t="str">
        <f>CONCATENATE(TEXT(NitB[[#This Row],[Hora]],"00"),":",TEXT(NitB[[#This Row],[Min]],"00"))</f>
        <v>02:30</v>
      </c>
      <c r="BC275" s="12" t="str">
        <f>IFERROR(VLOOKUP(NitB[[#This Row],[CONCATENA]],Dades[[#All],[Columna1]:[LAT]],3,FALSE),"")</f>
        <v/>
      </c>
      <c r="BD275" s="12" t="str">
        <f>IFERROR(10^(NitB[[#This Row],[LAT]]/10),"")</f>
        <v/>
      </c>
      <c r="BF275" s="1">
        <f>Resultats!C$37</f>
        <v>30</v>
      </c>
      <c r="BG275" s="1">
        <f>Resultats!E$37</f>
        <v>3</v>
      </c>
      <c r="BH275" s="1">
        <v>11</v>
      </c>
      <c r="BI275" s="1">
        <v>30</v>
      </c>
      <c r="BJ275" s="1" t="str">
        <f>CONCATENATE(DiaC[[#This Row],[Dia]],DiaC[[#This Row],[Mes]],DiaC[[#This Row],[Hora]],DiaC[[#This Row],[Min]])</f>
        <v>3031130</v>
      </c>
      <c r="BK275" s="1" t="str">
        <f>CONCATENATE(TEXT(DiaC[[#This Row],[Hora]],"00"),":",TEXT(DiaC[[#This Row],[Min]],"00"))</f>
        <v>11:30</v>
      </c>
      <c r="BL275" s="1" t="str">
        <f>IFERROR(VLOOKUP(DiaC[[#This Row],[CONCATENA]],Dades[[#All],[Columna1]:[LAT]],3,FALSE),"")</f>
        <v/>
      </c>
      <c r="BM275" s="1" t="str">
        <f>IFERROR(10^(DiaC[[#This Row],[LAT]]/10),"")</f>
        <v/>
      </c>
      <c r="BX275" s="4">
        <f>Resultats!C$37</f>
        <v>30</v>
      </c>
      <c r="BY275" s="12">
        <f>Resultats!E$37</f>
        <v>3</v>
      </c>
      <c r="BZ275" s="3">
        <v>2</v>
      </c>
      <c r="CA275" s="4">
        <v>30</v>
      </c>
      <c r="CB275" s="4" t="str">
        <f>CONCATENATE(NitC[[#This Row],[Dia]],NitC[[#This Row],[Mes]],NitC[[#This Row],[Hora]],NitC[[#This Row],[Min]])</f>
        <v>303230</v>
      </c>
      <c r="CC275" s="4" t="str">
        <f>CONCATENATE(TEXT(NitC[[#This Row],[Hora]],"00"),":",TEXT(NitC[[#This Row],[Min]],"00"))</f>
        <v>02:30</v>
      </c>
      <c r="CD275" s="12" t="str">
        <f>IFERROR(VLOOKUP(NitC[[#This Row],[CONCATENA]],Dades[[#All],[Columna1]:[LAT]],3,FALSE),"")</f>
        <v/>
      </c>
      <c r="CE275" s="12" t="str">
        <f>IFERROR(10^(NitC[[#This Row],[LAT]]/10),"")</f>
        <v/>
      </c>
    </row>
    <row r="276" spans="4:83" x14ac:dyDescent="0.35">
      <c r="D276" s="1">
        <f>Resultats!C$7</f>
        <v>30</v>
      </c>
      <c r="E276" s="1">
        <f>Resultats!E$7</f>
        <v>3</v>
      </c>
      <c r="F276" s="1">
        <v>11</v>
      </c>
      <c r="G276" s="1">
        <v>31</v>
      </c>
      <c r="H276" s="1" t="str">
        <f>CONCATENATE(DiaA[[#This Row],[Dia]],DiaA[[#This Row],[Mes]],DiaA[[#This Row],[Hora]],DiaA[[#This Row],[Min]])</f>
        <v>3031131</v>
      </c>
      <c r="I276" s="1" t="str">
        <f>CONCATENATE(TEXT(DiaA[[#This Row],[Hora]],"00"),":",TEXT(DiaA[[#This Row],[Min]],"00"))</f>
        <v>11:31</v>
      </c>
      <c r="J276" s="1" t="str">
        <f>IFERROR(VLOOKUP(DiaA[[#This Row],[CONCATENA]],Dades[[#All],[Columna1]:[LAT]],3,FALSE),"")</f>
        <v/>
      </c>
      <c r="K276" s="1" t="str">
        <f>IFERROR(10^(DiaA[[#This Row],[LAT]]/10),"")</f>
        <v/>
      </c>
      <c r="V276" s="4">
        <f>Resultats!C$7</f>
        <v>30</v>
      </c>
      <c r="W276" s="12">
        <f>Resultats!E$7</f>
        <v>3</v>
      </c>
      <c r="X276" s="3">
        <v>2</v>
      </c>
      <c r="Y276" s="4">
        <v>31</v>
      </c>
      <c r="Z276" s="4" t="str">
        <f>CONCATENATE(NitA[[#This Row],[Dia]],NitA[[#This Row],[Mes]],NitA[[#This Row],[Hora]],NitA[[#This Row],[Min]])</f>
        <v>303231</v>
      </c>
      <c r="AA276" s="4" t="str">
        <f>CONCATENATE(TEXT(NitA[[#This Row],[Hora]],"00"),":",TEXT(NitA[[#This Row],[Min]],"00"))</f>
        <v>02:31</v>
      </c>
      <c r="AB276" s="12" t="str">
        <f>IFERROR(VLOOKUP(NitA[[#This Row],[CONCATENA]],Dades[[#All],[Columna1]:[LAT]],3,FALSE),"")</f>
        <v/>
      </c>
      <c r="AC276" s="12" t="str">
        <f>IFERROR(10^(NitA[[#This Row],[LAT]]/10),"")</f>
        <v/>
      </c>
      <c r="AE276" s="1">
        <f>Resultats!C$22</f>
        <v>30</v>
      </c>
      <c r="AF276" s="1">
        <f>Resultats!E$22</f>
        <v>3</v>
      </c>
      <c r="AG276" s="1">
        <v>11</v>
      </c>
      <c r="AH276" s="1">
        <v>31</v>
      </c>
      <c r="AI276" s="1" t="str">
        <f>CONCATENATE(DiaB[[#This Row],[Dia]],DiaB[[#This Row],[Mes]],DiaB[[#This Row],[Hora]],DiaB[[#This Row],[Min]])</f>
        <v>3031131</v>
      </c>
      <c r="AJ276" s="1" t="str">
        <f>CONCATENATE(TEXT(DiaB[[#This Row],[Hora]],"00"),":",TEXT(DiaB[[#This Row],[Min]],"00"))</f>
        <v>11:31</v>
      </c>
      <c r="AK276" s="1" t="str">
        <f>IFERROR(VLOOKUP(DiaB[[#This Row],[CONCATENA]],Dades[[#All],[Columna1]:[LAT]],3,FALSE),"")</f>
        <v/>
      </c>
      <c r="AL276" s="1" t="str">
        <f>IFERROR(10^(DiaB[[#This Row],[LAT]]/10),"")</f>
        <v/>
      </c>
      <c r="AW276" s="4">
        <f>Resultats!C$22</f>
        <v>30</v>
      </c>
      <c r="AX276" s="12">
        <f>Resultats!E$22</f>
        <v>3</v>
      </c>
      <c r="AY276" s="3">
        <v>2</v>
      </c>
      <c r="AZ276" s="4">
        <v>31</v>
      </c>
      <c r="BA276" s="4" t="str">
        <f>CONCATENATE(NitB[[#This Row],[Dia]],NitB[[#This Row],[Mes]],NitB[[#This Row],[Hora]],NitB[[#This Row],[Min]])</f>
        <v>303231</v>
      </c>
      <c r="BB276" s="4" t="str">
        <f>CONCATENATE(TEXT(NitB[[#This Row],[Hora]],"00"),":",TEXT(NitB[[#This Row],[Min]],"00"))</f>
        <v>02:31</v>
      </c>
      <c r="BC276" s="12" t="str">
        <f>IFERROR(VLOOKUP(NitB[[#This Row],[CONCATENA]],Dades[[#All],[Columna1]:[LAT]],3,FALSE),"")</f>
        <v/>
      </c>
      <c r="BD276" s="12" t="str">
        <f>IFERROR(10^(NitB[[#This Row],[LAT]]/10),"")</f>
        <v/>
      </c>
      <c r="BF276" s="1">
        <f>Resultats!C$37</f>
        <v>30</v>
      </c>
      <c r="BG276" s="1">
        <f>Resultats!E$37</f>
        <v>3</v>
      </c>
      <c r="BH276" s="1">
        <v>11</v>
      </c>
      <c r="BI276" s="1">
        <v>31</v>
      </c>
      <c r="BJ276" s="1" t="str">
        <f>CONCATENATE(DiaC[[#This Row],[Dia]],DiaC[[#This Row],[Mes]],DiaC[[#This Row],[Hora]],DiaC[[#This Row],[Min]])</f>
        <v>3031131</v>
      </c>
      <c r="BK276" s="1" t="str">
        <f>CONCATENATE(TEXT(DiaC[[#This Row],[Hora]],"00"),":",TEXT(DiaC[[#This Row],[Min]],"00"))</f>
        <v>11:31</v>
      </c>
      <c r="BL276" s="1" t="str">
        <f>IFERROR(VLOOKUP(DiaC[[#This Row],[CONCATENA]],Dades[[#All],[Columna1]:[LAT]],3,FALSE),"")</f>
        <v/>
      </c>
      <c r="BM276" s="1" t="str">
        <f>IFERROR(10^(DiaC[[#This Row],[LAT]]/10),"")</f>
        <v/>
      </c>
      <c r="BX276" s="4">
        <f>Resultats!C$37</f>
        <v>30</v>
      </c>
      <c r="BY276" s="12">
        <f>Resultats!E$37</f>
        <v>3</v>
      </c>
      <c r="BZ276" s="3">
        <v>2</v>
      </c>
      <c r="CA276" s="4">
        <v>31</v>
      </c>
      <c r="CB276" s="4" t="str">
        <f>CONCATENATE(NitC[[#This Row],[Dia]],NitC[[#This Row],[Mes]],NitC[[#This Row],[Hora]],NitC[[#This Row],[Min]])</f>
        <v>303231</v>
      </c>
      <c r="CC276" s="4" t="str">
        <f>CONCATENATE(TEXT(NitC[[#This Row],[Hora]],"00"),":",TEXT(NitC[[#This Row],[Min]],"00"))</f>
        <v>02:31</v>
      </c>
      <c r="CD276" s="12" t="str">
        <f>IFERROR(VLOOKUP(NitC[[#This Row],[CONCATENA]],Dades[[#All],[Columna1]:[LAT]],3,FALSE),"")</f>
        <v/>
      </c>
      <c r="CE276" s="12" t="str">
        <f>IFERROR(10^(NitC[[#This Row],[LAT]]/10),"")</f>
        <v/>
      </c>
    </row>
    <row r="277" spans="4:83" x14ac:dyDescent="0.35">
      <c r="D277" s="1">
        <f>Resultats!C$7</f>
        <v>30</v>
      </c>
      <c r="E277" s="1">
        <f>Resultats!E$7</f>
        <v>3</v>
      </c>
      <c r="F277" s="1">
        <v>11</v>
      </c>
      <c r="G277" s="1">
        <v>32</v>
      </c>
      <c r="H277" s="1" t="str">
        <f>CONCATENATE(DiaA[[#This Row],[Dia]],DiaA[[#This Row],[Mes]],DiaA[[#This Row],[Hora]],DiaA[[#This Row],[Min]])</f>
        <v>3031132</v>
      </c>
      <c r="I277" s="1" t="str">
        <f>CONCATENATE(TEXT(DiaA[[#This Row],[Hora]],"00"),":",TEXT(DiaA[[#This Row],[Min]],"00"))</f>
        <v>11:32</v>
      </c>
      <c r="J277" s="1" t="str">
        <f>IFERROR(VLOOKUP(DiaA[[#This Row],[CONCATENA]],Dades[[#All],[Columna1]:[LAT]],3,FALSE),"")</f>
        <v/>
      </c>
      <c r="K277" s="1" t="str">
        <f>IFERROR(10^(DiaA[[#This Row],[LAT]]/10),"")</f>
        <v/>
      </c>
      <c r="V277" s="4">
        <f>Resultats!C$7</f>
        <v>30</v>
      </c>
      <c r="W277" s="12">
        <f>Resultats!E$7</f>
        <v>3</v>
      </c>
      <c r="X277" s="3">
        <v>2</v>
      </c>
      <c r="Y277" s="4">
        <v>32</v>
      </c>
      <c r="Z277" s="4" t="str">
        <f>CONCATENATE(NitA[[#This Row],[Dia]],NitA[[#This Row],[Mes]],NitA[[#This Row],[Hora]],NitA[[#This Row],[Min]])</f>
        <v>303232</v>
      </c>
      <c r="AA277" s="4" t="str">
        <f>CONCATENATE(TEXT(NitA[[#This Row],[Hora]],"00"),":",TEXT(NitA[[#This Row],[Min]],"00"))</f>
        <v>02:32</v>
      </c>
      <c r="AB277" s="12" t="str">
        <f>IFERROR(VLOOKUP(NitA[[#This Row],[CONCATENA]],Dades[[#All],[Columna1]:[LAT]],3,FALSE),"")</f>
        <v/>
      </c>
      <c r="AC277" s="12" t="str">
        <f>IFERROR(10^(NitA[[#This Row],[LAT]]/10),"")</f>
        <v/>
      </c>
      <c r="AE277" s="1">
        <f>Resultats!C$22</f>
        <v>30</v>
      </c>
      <c r="AF277" s="1">
        <f>Resultats!E$22</f>
        <v>3</v>
      </c>
      <c r="AG277" s="1">
        <v>11</v>
      </c>
      <c r="AH277" s="1">
        <v>32</v>
      </c>
      <c r="AI277" s="1" t="str">
        <f>CONCATENATE(DiaB[[#This Row],[Dia]],DiaB[[#This Row],[Mes]],DiaB[[#This Row],[Hora]],DiaB[[#This Row],[Min]])</f>
        <v>3031132</v>
      </c>
      <c r="AJ277" s="1" t="str">
        <f>CONCATENATE(TEXT(DiaB[[#This Row],[Hora]],"00"),":",TEXT(DiaB[[#This Row],[Min]],"00"))</f>
        <v>11:32</v>
      </c>
      <c r="AK277" s="1" t="str">
        <f>IFERROR(VLOOKUP(DiaB[[#This Row],[CONCATENA]],Dades[[#All],[Columna1]:[LAT]],3,FALSE),"")</f>
        <v/>
      </c>
      <c r="AL277" s="1" t="str">
        <f>IFERROR(10^(DiaB[[#This Row],[LAT]]/10),"")</f>
        <v/>
      </c>
      <c r="AW277" s="4">
        <f>Resultats!C$22</f>
        <v>30</v>
      </c>
      <c r="AX277" s="12">
        <f>Resultats!E$22</f>
        <v>3</v>
      </c>
      <c r="AY277" s="3">
        <v>2</v>
      </c>
      <c r="AZ277" s="4">
        <v>32</v>
      </c>
      <c r="BA277" s="4" t="str">
        <f>CONCATENATE(NitB[[#This Row],[Dia]],NitB[[#This Row],[Mes]],NitB[[#This Row],[Hora]],NitB[[#This Row],[Min]])</f>
        <v>303232</v>
      </c>
      <c r="BB277" s="4" t="str">
        <f>CONCATENATE(TEXT(NitB[[#This Row],[Hora]],"00"),":",TEXT(NitB[[#This Row],[Min]],"00"))</f>
        <v>02:32</v>
      </c>
      <c r="BC277" s="12" t="str">
        <f>IFERROR(VLOOKUP(NitB[[#This Row],[CONCATENA]],Dades[[#All],[Columna1]:[LAT]],3,FALSE),"")</f>
        <v/>
      </c>
      <c r="BD277" s="12" t="str">
        <f>IFERROR(10^(NitB[[#This Row],[LAT]]/10),"")</f>
        <v/>
      </c>
      <c r="BF277" s="1">
        <f>Resultats!C$37</f>
        <v>30</v>
      </c>
      <c r="BG277" s="1">
        <f>Resultats!E$37</f>
        <v>3</v>
      </c>
      <c r="BH277" s="1">
        <v>11</v>
      </c>
      <c r="BI277" s="1">
        <v>32</v>
      </c>
      <c r="BJ277" s="1" t="str">
        <f>CONCATENATE(DiaC[[#This Row],[Dia]],DiaC[[#This Row],[Mes]],DiaC[[#This Row],[Hora]],DiaC[[#This Row],[Min]])</f>
        <v>3031132</v>
      </c>
      <c r="BK277" s="1" t="str">
        <f>CONCATENATE(TEXT(DiaC[[#This Row],[Hora]],"00"),":",TEXT(DiaC[[#This Row],[Min]],"00"))</f>
        <v>11:32</v>
      </c>
      <c r="BL277" s="1" t="str">
        <f>IFERROR(VLOOKUP(DiaC[[#This Row],[CONCATENA]],Dades[[#All],[Columna1]:[LAT]],3,FALSE),"")</f>
        <v/>
      </c>
      <c r="BM277" s="1" t="str">
        <f>IFERROR(10^(DiaC[[#This Row],[LAT]]/10),"")</f>
        <v/>
      </c>
      <c r="BX277" s="4">
        <f>Resultats!C$37</f>
        <v>30</v>
      </c>
      <c r="BY277" s="12">
        <f>Resultats!E$37</f>
        <v>3</v>
      </c>
      <c r="BZ277" s="3">
        <v>2</v>
      </c>
      <c r="CA277" s="4">
        <v>32</v>
      </c>
      <c r="CB277" s="4" t="str">
        <f>CONCATENATE(NitC[[#This Row],[Dia]],NitC[[#This Row],[Mes]],NitC[[#This Row],[Hora]],NitC[[#This Row],[Min]])</f>
        <v>303232</v>
      </c>
      <c r="CC277" s="4" t="str">
        <f>CONCATENATE(TEXT(NitC[[#This Row],[Hora]],"00"),":",TEXT(NitC[[#This Row],[Min]],"00"))</f>
        <v>02:32</v>
      </c>
      <c r="CD277" s="12" t="str">
        <f>IFERROR(VLOOKUP(NitC[[#This Row],[CONCATENA]],Dades[[#All],[Columna1]:[LAT]],3,FALSE),"")</f>
        <v/>
      </c>
      <c r="CE277" s="12" t="str">
        <f>IFERROR(10^(NitC[[#This Row],[LAT]]/10),"")</f>
        <v/>
      </c>
    </row>
    <row r="278" spans="4:83" x14ac:dyDescent="0.35">
      <c r="D278" s="1">
        <f>Resultats!C$7</f>
        <v>30</v>
      </c>
      <c r="E278" s="1">
        <f>Resultats!E$7</f>
        <v>3</v>
      </c>
      <c r="F278" s="1">
        <v>11</v>
      </c>
      <c r="G278" s="1">
        <v>33</v>
      </c>
      <c r="H278" s="1" t="str">
        <f>CONCATENATE(DiaA[[#This Row],[Dia]],DiaA[[#This Row],[Mes]],DiaA[[#This Row],[Hora]],DiaA[[#This Row],[Min]])</f>
        <v>3031133</v>
      </c>
      <c r="I278" s="1" t="str">
        <f>CONCATENATE(TEXT(DiaA[[#This Row],[Hora]],"00"),":",TEXT(DiaA[[#This Row],[Min]],"00"))</f>
        <v>11:33</v>
      </c>
      <c r="J278" s="1" t="str">
        <f>IFERROR(VLOOKUP(DiaA[[#This Row],[CONCATENA]],Dades[[#All],[Columna1]:[LAT]],3,FALSE),"")</f>
        <v/>
      </c>
      <c r="K278" s="1" t="str">
        <f>IFERROR(10^(DiaA[[#This Row],[LAT]]/10),"")</f>
        <v/>
      </c>
      <c r="V278" s="4">
        <f>Resultats!C$7</f>
        <v>30</v>
      </c>
      <c r="W278" s="12">
        <f>Resultats!E$7</f>
        <v>3</v>
      </c>
      <c r="X278" s="3">
        <v>2</v>
      </c>
      <c r="Y278" s="4">
        <v>33</v>
      </c>
      <c r="Z278" s="4" t="str">
        <f>CONCATENATE(NitA[[#This Row],[Dia]],NitA[[#This Row],[Mes]],NitA[[#This Row],[Hora]],NitA[[#This Row],[Min]])</f>
        <v>303233</v>
      </c>
      <c r="AA278" s="4" t="str">
        <f>CONCATENATE(TEXT(NitA[[#This Row],[Hora]],"00"),":",TEXT(NitA[[#This Row],[Min]],"00"))</f>
        <v>02:33</v>
      </c>
      <c r="AB278" s="12" t="str">
        <f>IFERROR(VLOOKUP(NitA[[#This Row],[CONCATENA]],Dades[[#All],[Columna1]:[LAT]],3,FALSE),"")</f>
        <v/>
      </c>
      <c r="AC278" s="12" t="str">
        <f>IFERROR(10^(NitA[[#This Row],[LAT]]/10),"")</f>
        <v/>
      </c>
      <c r="AE278" s="1">
        <f>Resultats!C$22</f>
        <v>30</v>
      </c>
      <c r="AF278" s="1">
        <f>Resultats!E$22</f>
        <v>3</v>
      </c>
      <c r="AG278" s="1">
        <v>11</v>
      </c>
      <c r="AH278" s="1">
        <v>33</v>
      </c>
      <c r="AI278" s="1" t="str">
        <f>CONCATENATE(DiaB[[#This Row],[Dia]],DiaB[[#This Row],[Mes]],DiaB[[#This Row],[Hora]],DiaB[[#This Row],[Min]])</f>
        <v>3031133</v>
      </c>
      <c r="AJ278" s="1" t="str">
        <f>CONCATENATE(TEXT(DiaB[[#This Row],[Hora]],"00"),":",TEXT(DiaB[[#This Row],[Min]],"00"))</f>
        <v>11:33</v>
      </c>
      <c r="AK278" s="1" t="str">
        <f>IFERROR(VLOOKUP(DiaB[[#This Row],[CONCATENA]],Dades[[#All],[Columna1]:[LAT]],3,FALSE),"")</f>
        <v/>
      </c>
      <c r="AL278" s="1" t="str">
        <f>IFERROR(10^(DiaB[[#This Row],[LAT]]/10),"")</f>
        <v/>
      </c>
      <c r="AW278" s="4">
        <f>Resultats!C$22</f>
        <v>30</v>
      </c>
      <c r="AX278" s="12">
        <f>Resultats!E$22</f>
        <v>3</v>
      </c>
      <c r="AY278" s="3">
        <v>2</v>
      </c>
      <c r="AZ278" s="4">
        <v>33</v>
      </c>
      <c r="BA278" s="4" t="str">
        <f>CONCATENATE(NitB[[#This Row],[Dia]],NitB[[#This Row],[Mes]],NitB[[#This Row],[Hora]],NitB[[#This Row],[Min]])</f>
        <v>303233</v>
      </c>
      <c r="BB278" s="4" t="str">
        <f>CONCATENATE(TEXT(NitB[[#This Row],[Hora]],"00"),":",TEXT(NitB[[#This Row],[Min]],"00"))</f>
        <v>02:33</v>
      </c>
      <c r="BC278" s="12" t="str">
        <f>IFERROR(VLOOKUP(NitB[[#This Row],[CONCATENA]],Dades[[#All],[Columna1]:[LAT]],3,FALSE),"")</f>
        <v/>
      </c>
      <c r="BD278" s="12" t="str">
        <f>IFERROR(10^(NitB[[#This Row],[LAT]]/10),"")</f>
        <v/>
      </c>
      <c r="BF278" s="1">
        <f>Resultats!C$37</f>
        <v>30</v>
      </c>
      <c r="BG278" s="1">
        <f>Resultats!E$37</f>
        <v>3</v>
      </c>
      <c r="BH278" s="1">
        <v>11</v>
      </c>
      <c r="BI278" s="1">
        <v>33</v>
      </c>
      <c r="BJ278" s="1" t="str">
        <f>CONCATENATE(DiaC[[#This Row],[Dia]],DiaC[[#This Row],[Mes]],DiaC[[#This Row],[Hora]],DiaC[[#This Row],[Min]])</f>
        <v>3031133</v>
      </c>
      <c r="BK278" s="1" t="str">
        <f>CONCATENATE(TEXT(DiaC[[#This Row],[Hora]],"00"),":",TEXT(DiaC[[#This Row],[Min]],"00"))</f>
        <v>11:33</v>
      </c>
      <c r="BL278" s="1" t="str">
        <f>IFERROR(VLOOKUP(DiaC[[#This Row],[CONCATENA]],Dades[[#All],[Columna1]:[LAT]],3,FALSE),"")</f>
        <v/>
      </c>
      <c r="BM278" s="1" t="str">
        <f>IFERROR(10^(DiaC[[#This Row],[LAT]]/10),"")</f>
        <v/>
      </c>
      <c r="BX278" s="4">
        <f>Resultats!C$37</f>
        <v>30</v>
      </c>
      <c r="BY278" s="12">
        <f>Resultats!E$37</f>
        <v>3</v>
      </c>
      <c r="BZ278" s="3">
        <v>2</v>
      </c>
      <c r="CA278" s="4">
        <v>33</v>
      </c>
      <c r="CB278" s="4" t="str">
        <f>CONCATENATE(NitC[[#This Row],[Dia]],NitC[[#This Row],[Mes]],NitC[[#This Row],[Hora]],NitC[[#This Row],[Min]])</f>
        <v>303233</v>
      </c>
      <c r="CC278" s="4" t="str">
        <f>CONCATENATE(TEXT(NitC[[#This Row],[Hora]],"00"),":",TEXT(NitC[[#This Row],[Min]],"00"))</f>
        <v>02:33</v>
      </c>
      <c r="CD278" s="12" t="str">
        <f>IFERROR(VLOOKUP(NitC[[#This Row],[CONCATENA]],Dades[[#All],[Columna1]:[LAT]],3,FALSE),"")</f>
        <v/>
      </c>
      <c r="CE278" s="12" t="str">
        <f>IFERROR(10^(NitC[[#This Row],[LAT]]/10),"")</f>
        <v/>
      </c>
    </row>
    <row r="279" spans="4:83" x14ac:dyDescent="0.35">
      <c r="D279" s="1">
        <f>Resultats!C$7</f>
        <v>30</v>
      </c>
      <c r="E279" s="1">
        <f>Resultats!E$7</f>
        <v>3</v>
      </c>
      <c r="F279" s="1">
        <v>11</v>
      </c>
      <c r="G279" s="1">
        <v>34</v>
      </c>
      <c r="H279" s="1" t="str">
        <f>CONCATENATE(DiaA[[#This Row],[Dia]],DiaA[[#This Row],[Mes]],DiaA[[#This Row],[Hora]],DiaA[[#This Row],[Min]])</f>
        <v>3031134</v>
      </c>
      <c r="I279" s="1" t="str">
        <f>CONCATENATE(TEXT(DiaA[[#This Row],[Hora]],"00"),":",TEXT(DiaA[[#This Row],[Min]],"00"))</f>
        <v>11:34</v>
      </c>
      <c r="J279" s="1" t="str">
        <f>IFERROR(VLOOKUP(DiaA[[#This Row],[CONCATENA]],Dades[[#All],[Columna1]:[LAT]],3,FALSE),"")</f>
        <v/>
      </c>
      <c r="K279" s="1" t="str">
        <f>IFERROR(10^(DiaA[[#This Row],[LAT]]/10),"")</f>
        <v/>
      </c>
      <c r="V279" s="4">
        <f>Resultats!C$7</f>
        <v>30</v>
      </c>
      <c r="W279" s="12">
        <f>Resultats!E$7</f>
        <v>3</v>
      </c>
      <c r="X279" s="3">
        <v>2</v>
      </c>
      <c r="Y279" s="4">
        <v>34</v>
      </c>
      <c r="Z279" s="4" t="str">
        <f>CONCATENATE(NitA[[#This Row],[Dia]],NitA[[#This Row],[Mes]],NitA[[#This Row],[Hora]],NitA[[#This Row],[Min]])</f>
        <v>303234</v>
      </c>
      <c r="AA279" s="4" t="str">
        <f>CONCATENATE(TEXT(NitA[[#This Row],[Hora]],"00"),":",TEXT(NitA[[#This Row],[Min]],"00"))</f>
        <v>02:34</v>
      </c>
      <c r="AB279" s="12" t="str">
        <f>IFERROR(VLOOKUP(NitA[[#This Row],[CONCATENA]],Dades[[#All],[Columna1]:[LAT]],3,FALSE),"")</f>
        <v/>
      </c>
      <c r="AC279" s="12" t="str">
        <f>IFERROR(10^(NitA[[#This Row],[LAT]]/10),"")</f>
        <v/>
      </c>
      <c r="AE279" s="1">
        <f>Resultats!C$22</f>
        <v>30</v>
      </c>
      <c r="AF279" s="1">
        <f>Resultats!E$22</f>
        <v>3</v>
      </c>
      <c r="AG279" s="1">
        <v>11</v>
      </c>
      <c r="AH279" s="1">
        <v>34</v>
      </c>
      <c r="AI279" s="1" t="str">
        <f>CONCATENATE(DiaB[[#This Row],[Dia]],DiaB[[#This Row],[Mes]],DiaB[[#This Row],[Hora]],DiaB[[#This Row],[Min]])</f>
        <v>3031134</v>
      </c>
      <c r="AJ279" s="1" t="str">
        <f>CONCATENATE(TEXT(DiaB[[#This Row],[Hora]],"00"),":",TEXT(DiaB[[#This Row],[Min]],"00"))</f>
        <v>11:34</v>
      </c>
      <c r="AK279" s="1" t="str">
        <f>IFERROR(VLOOKUP(DiaB[[#This Row],[CONCATENA]],Dades[[#All],[Columna1]:[LAT]],3,FALSE),"")</f>
        <v/>
      </c>
      <c r="AL279" s="1" t="str">
        <f>IFERROR(10^(DiaB[[#This Row],[LAT]]/10),"")</f>
        <v/>
      </c>
      <c r="AW279" s="4">
        <f>Resultats!C$22</f>
        <v>30</v>
      </c>
      <c r="AX279" s="12">
        <f>Resultats!E$22</f>
        <v>3</v>
      </c>
      <c r="AY279" s="3">
        <v>2</v>
      </c>
      <c r="AZ279" s="4">
        <v>34</v>
      </c>
      <c r="BA279" s="4" t="str">
        <f>CONCATENATE(NitB[[#This Row],[Dia]],NitB[[#This Row],[Mes]],NitB[[#This Row],[Hora]],NitB[[#This Row],[Min]])</f>
        <v>303234</v>
      </c>
      <c r="BB279" s="4" t="str">
        <f>CONCATENATE(TEXT(NitB[[#This Row],[Hora]],"00"),":",TEXT(NitB[[#This Row],[Min]],"00"))</f>
        <v>02:34</v>
      </c>
      <c r="BC279" s="12" t="str">
        <f>IFERROR(VLOOKUP(NitB[[#This Row],[CONCATENA]],Dades[[#All],[Columna1]:[LAT]],3,FALSE),"")</f>
        <v/>
      </c>
      <c r="BD279" s="12" t="str">
        <f>IFERROR(10^(NitB[[#This Row],[LAT]]/10),"")</f>
        <v/>
      </c>
      <c r="BF279" s="1">
        <f>Resultats!C$37</f>
        <v>30</v>
      </c>
      <c r="BG279" s="1">
        <f>Resultats!E$37</f>
        <v>3</v>
      </c>
      <c r="BH279" s="1">
        <v>11</v>
      </c>
      <c r="BI279" s="1">
        <v>34</v>
      </c>
      <c r="BJ279" s="1" t="str">
        <f>CONCATENATE(DiaC[[#This Row],[Dia]],DiaC[[#This Row],[Mes]],DiaC[[#This Row],[Hora]],DiaC[[#This Row],[Min]])</f>
        <v>3031134</v>
      </c>
      <c r="BK279" s="1" t="str">
        <f>CONCATENATE(TEXT(DiaC[[#This Row],[Hora]],"00"),":",TEXT(DiaC[[#This Row],[Min]],"00"))</f>
        <v>11:34</v>
      </c>
      <c r="BL279" s="1" t="str">
        <f>IFERROR(VLOOKUP(DiaC[[#This Row],[CONCATENA]],Dades[[#All],[Columna1]:[LAT]],3,FALSE),"")</f>
        <v/>
      </c>
      <c r="BM279" s="1" t="str">
        <f>IFERROR(10^(DiaC[[#This Row],[LAT]]/10),"")</f>
        <v/>
      </c>
      <c r="BX279" s="4">
        <f>Resultats!C$37</f>
        <v>30</v>
      </c>
      <c r="BY279" s="12">
        <f>Resultats!E$37</f>
        <v>3</v>
      </c>
      <c r="BZ279" s="3">
        <v>2</v>
      </c>
      <c r="CA279" s="4">
        <v>34</v>
      </c>
      <c r="CB279" s="4" t="str">
        <f>CONCATENATE(NitC[[#This Row],[Dia]],NitC[[#This Row],[Mes]],NitC[[#This Row],[Hora]],NitC[[#This Row],[Min]])</f>
        <v>303234</v>
      </c>
      <c r="CC279" s="4" t="str">
        <f>CONCATENATE(TEXT(NitC[[#This Row],[Hora]],"00"),":",TEXT(NitC[[#This Row],[Min]],"00"))</f>
        <v>02:34</v>
      </c>
      <c r="CD279" s="12" t="str">
        <f>IFERROR(VLOOKUP(NitC[[#This Row],[CONCATENA]],Dades[[#All],[Columna1]:[LAT]],3,FALSE),"")</f>
        <v/>
      </c>
      <c r="CE279" s="12" t="str">
        <f>IFERROR(10^(NitC[[#This Row],[LAT]]/10),"")</f>
        <v/>
      </c>
    </row>
    <row r="280" spans="4:83" x14ac:dyDescent="0.35">
      <c r="D280" s="1">
        <f>Resultats!C$7</f>
        <v>30</v>
      </c>
      <c r="E280" s="1">
        <f>Resultats!E$7</f>
        <v>3</v>
      </c>
      <c r="F280" s="1">
        <v>11</v>
      </c>
      <c r="G280" s="1">
        <v>35</v>
      </c>
      <c r="H280" s="1" t="str">
        <f>CONCATENATE(DiaA[[#This Row],[Dia]],DiaA[[#This Row],[Mes]],DiaA[[#This Row],[Hora]],DiaA[[#This Row],[Min]])</f>
        <v>3031135</v>
      </c>
      <c r="I280" s="1" t="str">
        <f>CONCATENATE(TEXT(DiaA[[#This Row],[Hora]],"00"),":",TEXT(DiaA[[#This Row],[Min]],"00"))</f>
        <v>11:35</v>
      </c>
      <c r="J280" s="1" t="str">
        <f>IFERROR(VLOOKUP(DiaA[[#This Row],[CONCATENA]],Dades[[#All],[Columna1]:[LAT]],3,FALSE),"")</f>
        <v/>
      </c>
      <c r="K280" s="1" t="str">
        <f>IFERROR(10^(DiaA[[#This Row],[LAT]]/10),"")</f>
        <v/>
      </c>
      <c r="V280" s="4">
        <f>Resultats!C$7</f>
        <v>30</v>
      </c>
      <c r="W280" s="12">
        <f>Resultats!E$7</f>
        <v>3</v>
      </c>
      <c r="X280" s="3">
        <v>2</v>
      </c>
      <c r="Y280" s="4">
        <v>35</v>
      </c>
      <c r="Z280" s="4" t="str">
        <f>CONCATENATE(NitA[[#This Row],[Dia]],NitA[[#This Row],[Mes]],NitA[[#This Row],[Hora]],NitA[[#This Row],[Min]])</f>
        <v>303235</v>
      </c>
      <c r="AA280" s="4" t="str">
        <f>CONCATENATE(TEXT(NitA[[#This Row],[Hora]],"00"),":",TEXT(NitA[[#This Row],[Min]],"00"))</f>
        <v>02:35</v>
      </c>
      <c r="AB280" s="12" t="str">
        <f>IFERROR(VLOOKUP(NitA[[#This Row],[CONCATENA]],Dades[[#All],[Columna1]:[LAT]],3,FALSE),"")</f>
        <v/>
      </c>
      <c r="AC280" s="12" t="str">
        <f>IFERROR(10^(NitA[[#This Row],[LAT]]/10),"")</f>
        <v/>
      </c>
      <c r="AE280" s="1">
        <f>Resultats!C$22</f>
        <v>30</v>
      </c>
      <c r="AF280" s="1">
        <f>Resultats!E$22</f>
        <v>3</v>
      </c>
      <c r="AG280" s="1">
        <v>11</v>
      </c>
      <c r="AH280" s="1">
        <v>35</v>
      </c>
      <c r="AI280" s="1" t="str">
        <f>CONCATENATE(DiaB[[#This Row],[Dia]],DiaB[[#This Row],[Mes]],DiaB[[#This Row],[Hora]],DiaB[[#This Row],[Min]])</f>
        <v>3031135</v>
      </c>
      <c r="AJ280" s="1" t="str">
        <f>CONCATENATE(TEXT(DiaB[[#This Row],[Hora]],"00"),":",TEXT(DiaB[[#This Row],[Min]],"00"))</f>
        <v>11:35</v>
      </c>
      <c r="AK280" s="1" t="str">
        <f>IFERROR(VLOOKUP(DiaB[[#This Row],[CONCATENA]],Dades[[#All],[Columna1]:[LAT]],3,FALSE),"")</f>
        <v/>
      </c>
      <c r="AL280" s="1" t="str">
        <f>IFERROR(10^(DiaB[[#This Row],[LAT]]/10),"")</f>
        <v/>
      </c>
      <c r="AW280" s="4">
        <f>Resultats!C$22</f>
        <v>30</v>
      </c>
      <c r="AX280" s="12">
        <f>Resultats!E$22</f>
        <v>3</v>
      </c>
      <c r="AY280" s="3">
        <v>2</v>
      </c>
      <c r="AZ280" s="4">
        <v>35</v>
      </c>
      <c r="BA280" s="4" t="str">
        <f>CONCATENATE(NitB[[#This Row],[Dia]],NitB[[#This Row],[Mes]],NitB[[#This Row],[Hora]],NitB[[#This Row],[Min]])</f>
        <v>303235</v>
      </c>
      <c r="BB280" s="4" t="str">
        <f>CONCATENATE(TEXT(NitB[[#This Row],[Hora]],"00"),":",TEXT(NitB[[#This Row],[Min]],"00"))</f>
        <v>02:35</v>
      </c>
      <c r="BC280" s="12" t="str">
        <f>IFERROR(VLOOKUP(NitB[[#This Row],[CONCATENA]],Dades[[#All],[Columna1]:[LAT]],3,FALSE),"")</f>
        <v/>
      </c>
      <c r="BD280" s="12" t="str">
        <f>IFERROR(10^(NitB[[#This Row],[LAT]]/10),"")</f>
        <v/>
      </c>
      <c r="BF280" s="1">
        <f>Resultats!C$37</f>
        <v>30</v>
      </c>
      <c r="BG280" s="1">
        <f>Resultats!E$37</f>
        <v>3</v>
      </c>
      <c r="BH280" s="1">
        <v>11</v>
      </c>
      <c r="BI280" s="1">
        <v>35</v>
      </c>
      <c r="BJ280" s="1" t="str">
        <f>CONCATENATE(DiaC[[#This Row],[Dia]],DiaC[[#This Row],[Mes]],DiaC[[#This Row],[Hora]],DiaC[[#This Row],[Min]])</f>
        <v>3031135</v>
      </c>
      <c r="BK280" s="1" t="str">
        <f>CONCATENATE(TEXT(DiaC[[#This Row],[Hora]],"00"),":",TEXT(DiaC[[#This Row],[Min]],"00"))</f>
        <v>11:35</v>
      </c>
      <c r="BL280" s="1" t="str">
        <f>IFERROR(VLOOKUP(DiaC[[#This Row],[CONCATENA]],Dades[[#All],[Columna1]:[LAT]],3,FALSE),"")</f>
        <v/>
      </c>
      <c r="BM280" s="1" t="str">
        <f>IFERROR(10^(DiaC[[#This Row],[LAT]]/10),"")</f>
        <v/>
      </c>
      <c r="BX280" s="4">
        <f>Resultats!C$37</f>
        <v>30</v>
      </c>
      <c r="BY280" s="12">
        <f>Resultats!E$37</f>
        <v>3</v>
      </c>
      <c r="BZ280" s="3">
        <v>2</v>
      </c>
      <c r="CA280" s="4">
        <v>35</v>
      </c>
      <c r="CB280" s="4" t="str">
        <f>CONCATENATE(NitC[[#This Row],[Dia]],NitC[[#This Row],[Mes]],NitC[[#This Row],[Hora]],NitC[[#This Row],[Min]])</f>
        <v>303235</v>
      </c>
      <c r="CC280" s="4" t="str">
        <f>CONCATENATE(TEXT(NitC[[#This Row],[Hora]],"00"),":",TEXT(NitC[[#This Row],[Min]],"00"))</f>
        <v>02:35</v>
      </c>
      <c r="CD280" s="12" t="str">
        <f>IFERROR(VLOOKUP(NitC[[#This Row],[CONCATENA]],Dades[[#All],[Columna1]:[LAT]],3,FALSE),"")</f>
        <v/>
      </c>
      <c r="CE280" s="12" t="str">
        <f>IFERROR(10^(NitC[[#This Row],[LAT]]/10),"")</f>
        <v/>
      </c>
    </row>
    <row r="281" spans="4:83" x14ac:dyDescent="0.35">
      <c r="D281" s="1">
        <f>Resultats!C$7</f>
        <v>30</v>
      </c>
      <c r="E281" s="1">
        <f>Resultats!E$7</f>
        <v>3</v>
      </c>
      <c r="F281" s="1">
        <v>11</v>
      </c>
      <c r="G281" s="1">
        <v>36</v>
      </c>
      <c r="H281" s="1" t="str">
        <f>CONCATENATE(DiaA[[#This Row],[Dia]],DiaA[[#This Row],[Mes]],DiaA[[#This Row],[Hora]],DiaA[[#This Row],[Min]])</f>
        <v>3031136</v>
      </c>
      <c r="I281" s="1" t="str">
        <f>CONCATENATE(TEXT(DiaA[[#This Row],[Hora]],"00"),":",TEXT(DiaA[[#This Row],[Min]],"00"))</f>
        <v>11:36</v>
      </c>
      <c r="J281" s="1" t="str">
        <f>IFERROR(VLOOKUP(DiaA[[#This Row],[CONCATENA]],Dades[[#All],[Columna1]:[LAT]],3,FALSE),"")</f>
        <v/>
      </c>
      <c r="K281" s="1" t="str">
        <f>IFERROR(10^(DiaA[[#This Row],[LAT]]/10),"")</f>
        <v/>
      </c>
      <c r="V281" s="4">
        <f>Resultats!C$7</f>
        <v>30</v>
      </c>
      <c r="W281" s="12">
        <f>Resultats!E$7</f>
        <v>3</v>
      </c>
      <c r="X281" s="3">
        <v>2</v>
      </c>
      <c r="Y281" s="4">
        <v>36</v>
      </c>
      <c r="Z281" s="4" t="str">
        <f>CONCATENATE(NitA[[#This Row],[Dia]],NitA[[#This Row],[Mes]],NitA[[#This Row],[Hora]],NitA[[#This Row],[Min]])</f>
        <v>303236</v>
      </c>
      <c r="AA281" s="4" t="str">
        <f>CONCATENATE(TEXT(NitA[[#This Row],[Hora]],"00"),":",TEXT(NitA[[#This Row],[Min]],"00"))</f>
        <v>02:36</v>
      </c>
      <c r="AB281" s="12" t="str">
        <f>IFERROR(VLOOKUP(NitA[[#This Row],[CONCATENA]],Dades[[#All],[Columna1]:[LAT]],3,FALSE),"")</f>
        <v/>
      </c>
      <c r="AC281" s="12" t="str">
        <f>IFERROR(10^(NitA[[#This Row],[LAT]]/10),"")</f>
        <v/>
      </c>
      <c r="AE281" s="1">
        <f>Resultats!C$22</f>
        <v>30</v>
      </c>
      <c r="AF281" s="1">
        <f>Resultats!E$22</f>
        <v>3</v>
      </c>
      <c r="AG281" s="1">
        <v>11</v>
      </c>
      <c r="AH281" s="1">
        <v>36</v>
      </c>
      <c r="AI281" s="1" t="str">
        <f>CONCATENATE(DiaB[[#This Row],[Dia]],DiaB[[#This Row],[Mes]],DiaB[[#This Row],[Hora]],DiaB[[#This Row],[Min]])</f>
        <v>3031136</v>
      </c>
      <c r="AJ281" s="1" t="str">
        <f>CONCATENATE(TEXT(DiaB[[#This Row],[Hora]],"00"),":",TEXT(DiaB[[#This Row],[Min]],"00"))</f>
        <v>11:36</v>
      </c>
      <c r="AK281" s="1" t="str">
        <f>IFERROR(VLOOKUP(DiaB[[#This Row],[CONCATENA]],Dades[[#All],[Columna1]:[LAT]],3,FALSE),"")</f>
        <v/>
      </c>
      <c r="AL281" s="1" t="str">
        <f>IFERROR(10^(DiaB[[#This Row],[LAT]]/10),"")</f>
        <v/>
      </c>
      <c r="AW281" s="4">
        <f>Resultats!C$22</f>
        <v>30</v>
      </c>
      <c r="AX281" s="12">
        <f>Resultats!E$22</f>
        <v>3</v>
      </c>
      <c r="AY281" s="3">
        <v>2</v>
      </c>
      <c r="AZ281" s="4">
        <v>36</v>
      </c>
      <c r="BA281" s="4" t="str">
        <f>CONCATENATE(NitB[[#This Row],[Dia]],NitB[[#This Row],[Mes]],NitB[[#This Row],[Hora]],NitB[[#This Row],[Min]])</f>
        <v>303236</v>
      </c>
      <c r="BB281" s="4" t="str">
        <f>CONCATENATE(TEXT(NitB[[#This Row],[Hora]],"00"),":",TEXT(NitB[[#This Row],[Min]],"00"))</f>
        <v>02:36</v>
      </c>
      <c r="BC281" s="12" t="str">
        <f>IFERROR(VLOOKUP(NitB[[#This Row],[CONCATENA]],Dades[[#All],[Columna1]:[LAT]],3,FALSE),"")</f>
        <v/>
      </c>
      <c r="BD281" s="12" t="str">
        <f>IFERROR(10^(NitB[[#This Row],[LAT]]/10),"")</f>
        <v/>
      </c>
      <c r="BF281" s="1">
        <f>Resultats!C$37</f>
        <v>30</v>
      </c>
      <c r="BG281" s="1">
        <f>Resultats!E$37</f>
        <v>3</v>
      </c>
      <c r="BH281" s="1">
        <v>11</v>
      </c>
      <c r="BI281" s="1">
        <v>36</v>
      </c>
      <c r="BJ281" s="1" t="str">
        <f>CONCATENATE(DiaC[[#This Row],[Dia]],DiaC[[#This Row],[Mes]],DiaC[[#This Row],[Hora]],DiaC[[#This Row],[Min]])</f>
        <v>3031136</v>
      </c>
      <c r="BK281" s="1" t="str">
        <f>CONCATENATE(TEXT(DiaC[[#This Row],[Hora]],"00"),":",TEXT(DiaC[[#This Row],[Min]],"00"))</f>
        <v>11:36</v>
      </c>
      <c r="BL281" s="1" t="str">
        <f>IFERROR(VLOOKUP(DiaC[[#This Row],[CONCATENA]],Dades[[#All],[Columna1]:[LAT]],3,FALSE),"")</f>
        <v/>
      </c>
      <c r="BM281" s="1" t="str">
        <f>IFERROR(10^(DiaC[[#This Row],[LAT]]/10),"")</f>
        <v/>
      </c>
      <c r="BX281" s="4">
        <f>Resultats!C$37</f>
        <v>30</v>
      </c>
      <c r="BY281" s="12">
        <f>Resultats!E$37</f>
        <v>3</v>
      </c>
      <c r="BZ281" s="3">
        <v>2</v>
      </c>
      <c r="CA281" s="4">
        <v>36</v>
      </c>
      <c r="CB281" s="4" t="str">
        <f>CONCATENATE(NitC[[#This Row],[Dia]],NitC[[#This Row],[Mes]],NitC[[#This Row],[Hora]],NitC[[#This Row],[Min]])</f>
        <v>303236</v>
      </c>
      <c r="CC281" s="4" t="str">
        <f>CONCATENATE(TEXT(NitC[[#This Row],[Hora]],"00"),":",TEXT(NitC[[#This Row],[Min]],"00"))</f>
        <v>02:36</v>
      </c>
      <c r="CD281" s="12" t="str">
        <f>IFERROR(VLOOKUP(NitC[[#This Row],[CONCATENA]],Dades[[#All],[Columna1]:[LAT]],3,FALSE),"")</f>
        <v/>
      </c>
      <c r="CE281" s="12" t="str">
        <f>IFERROR(10^(NitC[[#This Row],[LAT]]/10),"")</f>
        <v/>
      </c>
    </row>
    <row r="282" spans="4:83" x14ac:dyDescent="0.35">
      <c r="D282" s="1">
        <f>Resultats!C$7</f>
        <v>30</v>
      </c>
      <c r="E282" s="1">
        <f>Resultats!E$7</f>
        <v>3</v>
      </c>
      <c r="F282" s="1">
        <v>11</v>
      </c>
      <c r="G282" s="1">
        <v>37</v>
      </c>
      <c r="H282" s="1" t="str">
        <f>CONCATENATE(DiaA[[#This Row],[Dia]],DiaA[[#This Row],[Mes]],DiaA[[#This Row],[Hora]],DiaA[[#This Row],[Min]])</f>
        <v>3031137</v>
      </c>
      <c r="I282" s="1" t="str">
        <f>CONCATENATE(TEXT(DiaA[[#This Row],[Hora]],"00"),":",TEXT(DiaA[[#This Row],[Min]],"00"))</f>
        <v>11:37</v>
      </c>
      <c r="J282" s="1" t="str">
        <f>IFERROR(VLOOKUP(DiaA[[#This Row],[CONCATENA]],Dades[[#All],[Columna1]:[LAT]],3,FALSE),"")</f>
        <v/>
      </c>
      <c r="K282" s="1" t="str">
        <f>IFERROR(10^(DiaA[[#This Row],[LAT]]/10),"")</f>
        <v/>
      </c>
      <c r="V282" s="4">
        <f>Resultats!C$7</f>
        <v>30</v>
      </c>
      <c r="W282" s="12">
        <f>Resultats!E$7</f>
        <v>3</v>
      </c>
      <c r="X282" s="3">
        <v>2</v>
      </c>
      <c r="Y282" s="4">
        <v>37</v>
      </c>
      <c r="Z282" s="4" t="str">
        <f>CONCATENATE(NitA[[#This Row],[Dia]],NitA[[#This Row],[Mes]],NitA[[#This Row],[Hora]],NitA[[#This Row],[Min]])</f>
        <v>303237</v>
      </c>
      <c r="AA282" s="4" t="str">
        <f>CONCATENATE(TEXT(NitA[[#This Row],[Hora]],"00"),":",TEXT(NitA[[#This Row],[Min]],"00"))</f>
        <v>02:37</v>
      </c>
      <c r="AB282" s="12" t="str">
        <f>IFERROR(VLOOKUP(NitA[[#This Row],[CONCATENA]],Dades[[#All],[Columna1]:[LAT]],3,FALSE),"")</f>
        <v/>
      </c>
      <c r="AC282" s="12" t="str">
        <f>IFERROR(10^(NitA[[#This Row],[LAT]]/10),"")</f>
        <v/>
      </c>
      <c r="AE282" s="1">
        <f>Resultats!C$22</f>
        <v>30</v>
      </c>
      <c r="AF282" s="1">
        <f>Resultats!E$22</f>
        <v>3</v>
      </c>
      <c r="AG282" s="1">
        <v>11</v>
      </c>
      <c r="AH282" s="1">
        <v>37</v>
      </c>
      <c r="AI282" s="1" t="str">
        <f>CONCATENATE(DiaB[[#This Row],[Dia]],DiaB[[#This Row],[Mes]],DiaB[[#This Row],[Hora]],DiaB[[#This Row],[Min]])</f>
        <v>3031137</v>
      </c>
      <c r="AJ282" s="1" t="str">
        <f>CONCATENATE(TEXT(DiaB[[#This Row],[Hora]],"00"),":",TEXT(DiaB[[#This Row],[Min]],"00"))</f>
        <v>11:37</v>
      </c>
      <c r="AK282" s="1" t="str">
        <f>IFERROR(VLOOKUP(DiaB[[#This Row],[CONCATENA]],Dades[[#All],[Columna1]:[LAT]],3,FALSE),"")</f>
        <v/>
      </c>
      <c r="AL282" s="1" t="str">
        <f>IFERROR(10^(DiaB[[#This Row],[LAT]]/10),"")</f>
        <v/>
      </c>
      <c r="AW282" s="4">
        <f>Resultats!C$22</f>
        <v>30</v>
      </c>
      <c r="AX282" s="12">
        <f>Resultats!E$22</f>
        <v>3</v>
      </c>
      <c r="AY282" s="3">
        <v>2</v>
      </c>
      <c r="AZ282" s="4">
        <v>37</v>
      </c>
      <c r="BA282" s="4" t="str">
        <f>CONCATENATE(NitB[[#This Row],[Dia]],NitB[[#This Row],[Mes]],NitB[[#This Row],[Hora]],NitB[[#This Row],[Min]])</f>
        <v>303237</v>
      </c>
      <c r="BB282" s="4" t="str">
        <f>CONCATENATE(TEXT(NitB[[#This Row],[Hora]],"00"),":",TEXT(NitB[[#This Row],[Min]],"00"))</f>
        <v>02:37</v>
      </c>
      <c r="BC282" s="12" t="str">
        <f>IFERROR(VLOOKUP(NitB[[#This Row],[CONCATENA]],Dades[[#All],[Columna1]:[LAT]],3,FALSE),"")</f>
        <v/>
      </c>
      <c r="BD282" s="12" t="str">
        <f>IFERROR(10^(NitB[[#This Row],[LAT]]/10),"")</f>
        <v/>
      </c>
      <c r="BF282" s="1">
        <f>Resultats!C$37</f>
        <v>30</v>
      </c>
      <c r="BG282" s="1">
        <f>Resultats!E$37</f>
        <v>3</v>
      </c>
      <c r="BH282" s="1">
        <v>11</v>
      </c>
      <c r="BI282" s="1">
        <v>37</v>
      </c>
      <c r="BJ282" s="1" t="str">
        <f>CONCATENATE(DiaC[[#This Row],[Dia]],DiaC[[#This Row],[Mes]],DiaC[[#This Row],[Hora]],DiaC[[#This Row],[Min]])</f>
        <v>3031137</v>
      </c>
      <c r="BK282" s="1" t="str">
        <f>CONCATENATE(TEXT(DiaC[[#This Row],[Hora]],"00"),":",TEXT(DiaC[[#This Row],[Min]],"00"))</f>
        <v>11:37</v>
      </c>
      <c r="BL282" s="1" t="str">
        <f>IFERROR(VLOOKUP(DiaC[[#This Row],[CONCATENA]],Dades[[#All],[Columna1]:[LAT]],3,FALSE),"")</f>
        <v/>
      </c>
      <c r="BM282" s="1" t="str">
        <f>IFERROR(10^(DiaC[[#This Row],[LAT]]/10),"")</f>
        <v/>
      </c>
      <c r="BX282" s="4">
        <f>Resultats!C$37</f>
        <v>30</v>
      </c>
      <c r="BY282" s="12">
        <f>Resultats!E$37</f>
        <v>3</v>
      </c>
      <c r="BZ282" s="3">
        <v>2</v>
      </c>
      <c r="CA282" s="4">
        <v>37</v>
      </c>
      <c r="CB282" s="4" t="str">
        <f>CONCATENATE(NitC[[#This Row],[Dia]],NitC[[#This Row],[Mes]],NitC[[#This Row],[Hora]],NitC[[#This Row],[Min]])</f>
        <v>303237</v>
      </c>
      <c r="CC282" s="4" t="str">
        <f>CONCATENATE(TEXT(NitC[[#This Row],[Hora]],"00"),":",TEXT(NitC[[#This Row],[Min]],"00"))</f>
        <v>02:37</v>
      </c>
      <c r="CD282" s="12" t="str">
        <f>IFERROR(VLOOKUP(NitC[[#This Row],[CONCATENA]],Dades[[#All],[Columna1]:[LAT]],3,FALSE),"")</f>
        <v/>
      </c>
      <c r="CE282" s="12" t="str">
        <f>IFERROR(10^(NitC[[#This Row],[LAT]]/10),"")</f>
        <v/>
      </c>
    </row>
    <row r="283" spans="4:83" x14ac:dyDescent="0.35">
      <c r="D283" s="1">
        <f>Resultats!C$7</f>
        <v>30</v>
      </c>
      <c r="E283" s="1">
        <f>Resultats!E$7</f>
        <v>3</v>
      </c>
      <c r="F283" s="1">
        <v>11</v>
      </c>
      <c r="G283" s="1">
        <v>38</v>
      </c>
      <c r="H283" s="1" t="str">
        <f>CONCATENATE(DiaA[[#This Row],[Dia]],DiaA[[#This Row],[Mes]],DiaA[[#This Row],[Hora]],DiaA[[#This Row],[Min]])</f>
        <v>3031138</v>
      </c>
      <c r="I283" s="1" t="str">
        <f>CONCATENATE(TEXT(DiaA[[#This Row],[Hora]],"00"),":",TEXT(DiaA[[#This Row],[Min]],"00"))</f>
        <v>11:38</v>
      </c>
      <c r="J283" s="1" t="str">
        <f>IFERROR(VLOOKUP(DiaA[[#This Row],[CONCATENA]],Dades[[#All],[Columna1]:[LAT]],3,FALSE),"")</f>
        <v/>
      </c>
      <c r="K283" s="1" t="str">
        <f>IFERROR(10^(DiaA[[#This Row],[LAT]]/10),"")</f>
        <v/>
      </c>
      <c r="V283" s="4">
        <f>Resultats!C$7</f>
        <v>30</v>
      </c>
      <c r="W283" s="12">
        <f>Resultats!E$7</f>
        <v>3</v>
      </c>
      <c r="X283" s="3">
        <v>2</v>
      </c>
      <c r="Y283" s="4">
        <v>38</v>
      </c>
      <c r="Z283" s="4" t="str">
        <f>CONCATENATE(NitA[[#This Row],[Dia]],NitA[[#This Row],[Mes]],NitA[[#This Row],[Hora]],NitA[[#This Row],[Min]])</f>
        <v>303238</v>
      </c>
      <c r="AA283" s="4" t="str">
        <f>CONCATENATE(TEXT(NitA[[#This Row],[Hora]],"00"),":",TEXT(NitA[[#This Row],[Min]],"00"))</f>
        <v>02:38</v>
      </c>
      <c r="AB283" s="12" t="str">
        <f>IFERROR(VLOOKUP(NitA[[#This Row],[CONCATENA]],Dades[[#All],[Columna1]:[LAT]],3,FALSE),"")</f>
        <v/>
      </c>
      <c r="AC283" s="12" t="str">
        <f>IFERROR(10^(NitA[[#This Row],[LAT]]/10),"")</f>
        <v/>
      </c>
      <c r="AE283" s="1">
        <f>Resultats!C$22</f>
        <v>30</v>
      </c>
      <c r="AF283" s="1">
        <f>Resultats!E$22</f>
        <v>3</v>
      </c>
      <c r="AG283" s="1">
        <v>11</v>
      </c>
      <c r="AH283" s="1">
        <v>38</v>
      </c>
      <c r="AI283" s="1" t="str">
        <f>CONCATENATE(DiaB[[#This Row],[Dia]],DiaB[[#This Row],[Mes]],DiaB[[#This Row],[Hora]],DiaB[[#This Row],[Min]])</f>
        <v>3031138</v>
      </c>
      <c r="AJ283" s="1" t="str">
        <f>CONCATENATE(TEXT(DiaB[[#This Row],[Hora]],"00"),":",TEXT(DiaB[[#This Row],[Min]],"00"))</f>
        <v>11:38</v>
      </c>
      <c r="AK283" s="1" t="str">
        <f>IFERROR(VLOOKUP(DiaB[[#This Row],[CONCATENA]],Dades[[#All],[Columna1]:[LAT]],3,FALSE),"")</f>
        <v/>
      </c>
      <c r="AL283" s="1" t="str">
        <f>IFERROR(10^(DiaB[[#This Row],[LAT]]/10),"")</f>
        <v/>
      </c>
      <c r="AW283" s="4">
        <f>Resultats!C$22</f>
        <v>30</v>
      </c>
      <c r="AX283" s="12">
        <f>Resultats!E$22</f>
        <v>3</v>
      </c>
      <c r="AY283" s="3">
        <v>2</v>
      </c>
      <c r="AZ283" s="4">
        <v>38</v>
      </c>
      <c r="BA283" s="4" t="str">
        <f>CONCATENATE(NitB[[#This Row],[Dia]],NitB[[#This Row],[Mes]],NitB[[#This Row],[Hora]],NitB[[#This Row],[Min]])</f>
        <v>303238</v>
      </c>
      <c r="BB283" s="4" t="str">
        <f>CONCATENATE(TEXT(NitB[[#This Row],[Hora]],"00"),":",TEXT(NitB[[#This Row],[Min]],"00"))</f>
        <v>02:38</v>
      </c>
      <c r="BC283" s="12" t="str">
        <f>IFERROR(VLOOKUP(NitB[[#This Row],[CONCATENA]],Dades[[#All],[Columna1]:[LAT]],3,FALSE),"")</f>
        <v/>
      </c>
      <c r="BD283" s="12" t="str">
        <f>IFERROR(10^(NitB[[#This Row],[LAT]]/10),"")</f>
        <v/>
      </c>
      <c r="BF283" s="1">
        <f>Resultats!C$37</f>
        <v>30</v>
      </c>
      <c r="BG283" s="1">
        <f>Resultats!E$37</f>
        <v>3</v>
      </c>
      <c r="BH283" s="1">
        <v>11</v>
      </c>
      <c r="BI283" s="1">
        <v>38</v>
      </c>
      <c r="BJ283" s="1" t="str">
        <f>CONCATENATE(DiaC[[#This Row],[Dia]],DiaC[[#This Row],[Mes]],DiaC[[#This Row],[Hora]],DiaC[[#This Row],[Min]])</f>
        <v>3031138</v>
      </c>
      <c r="BK283" s="1" t="str">
        <f>CONCATENATE(TEXT(DiaC[[#This Row],[Hora]],"00"),":",TEXT(DiaC[[#This Row],[Min]],"00"))</f>
        <v>11:38</v>
      </c>
      <c r="BL283" s="1" t="str">
        <f>IFERROR(VLOOKUP(DiaC[[#This Row],[CONCATENA]],Dades[[#All],[Columna1]:[LAT]],3,FALSE),"")</f>
        <v/>
      </c>
      <c r="BM283" s="1" t="str">
        <f>IFERROR(10^(DiaC[[#This Row],[LAT]]/10),"")</f>
        <v/>
      </c>
      <c r="BX283" s="4">
        <f>Resultats!C$37</f>
        <v>30</v>
      </c>
      <c r="BY283" s="12">
        <f>Resultats!E$37</f>
        <v>3</v>
      </c>
      <c r="BZ283" s="3">
        <v>2</v>
      </c>
      <c r="CA283" s="4">
        <v>38</v>
      </c>
      <c r="CB283" s="4" t="str">
        <f>CONCATENATE(NitC[[#This Row],[Dia]],NitC[[#This Row],[Mes]],NitC[[#This Row],[Hora]],NitC[[#This Row],[Min]])</f>
        <v>303238</v>
      </c>
      <c r="CC283" s="4" t="str">
        <f>CONCATENATE(TEXT(NitC[[#This Row],[Hora]],"00"),":",TEXT(NitC[[#This Row],[Min]],"00"))</f>
        <v>02:38</v>
      </c>
      <c r="CD283" s="12" t="str">
        <f>IFERROR(VLOOKUP(NitC[[#This Row],[CONCATENA]],Dades[[#All],[Columna1]:[LAT]],3,FALSE),"")</f>
        <v/>
      </c>
      <c r="CE283" s="12" t="str">
        <f>IFERROR(10^(NitC[[#This Row],[LAT]]/10),"")</f>
        <v/>
      </c>
    </row>
    <row r="284" spans="4:83" x14ac:dyDescent="0.35">
      <c r="D284" s="1">
        <f>Resultats!C$7</f>
        <v>30</v>
      </c>
      <c r="E284" s="1">
        <f>Resultats!E$7</f>
        <v>3</v>
      </c>
      <c r="F284" s="1">
        <v>11</v>
      </c>
      <c r="G284" s="1">
        <v>39</v>
      </c>
      <c r="H284" s="1" t="str">
        <f>CONCATENATE(DiaA[[#This Row],[Dia]],DiaA[[#This Row],[Mes]],DiaA[[#This Row],[Hora]],DiaA[[#This Row],[Min]])</f>
        <v>3031139</v>
      </c>
      <c r="I284" s="1" t="str">
        <f>CONCATENATE(TEXT(DiaA[[#This Row],[Hora]],"00"),":",TEXT(DiaA[[#This Row],[Min]],"00"))</f>
        <v>11:39</v>
      </c>
      <c r="J284" s="1" t="str">
        <f>IFERROR(VLOOKUP(DiaA[[#This Row],[CONCATENA]],Dades[[#All],[Columna1]:[LAT]],3,FALSE),"")</f>
        <v/>
      </c>
      <c r="K284" s="1" t="str">
        <f>IFERROR(10^(DiaA[[#This Row],[LAT]]/10),"")</f>
        <v/>
      </c>
      <c r="V284" s="4">
        <f>Resultats!C$7</f>
        <v>30</v>
      </c>
      <c r="W284" s="12">
        <f>Resultats!E$7</f>
        <v>3</v>
      </c>
      <c r="X284" s="3">
        <v>2</v>
      </c>
      <c r="Y284" s="4">
        <v>39</v>
      </c>
      <c r="Z284" s="4" t="str">
        <f>CONCATENATE(NitA[[#This Row],[Dia]],NitA[[#This Row],[Mes]],NitA[[#This Row],[Hora]],NitA[[#This Row],[Min]])</f>
        <v>303239</v>
      </c>
      <c r="AA284" s="4" t="str">
        <f>CONCATENATE(TEXT(NitA[[#This Row],[Hora]],"00"),":",TEXT(NitA[[#This Row],[Min]],"00"))</f>
        <v>02:39</v>
      </c>
      <c r="AB284" s="12" t="str">
        <f>IFERROR(VLOOKUP(NitA[[#This Row],[CONCATENA]],Dades[[#All],[Columna1]:[LAT]],3,FALSE),"")</f>
        <v/>
      </c>
      <c r="AC284" s="12" t="str">
        <f>IFERROR(10^(NitA[[#This Row],[LAT]]/10),"")</f>
        <v/>
      </c>
      <c r="AE284" s="1">
        <f>Resultats!C$22</f>
        <v>30</v>
      </c>
      <c r="AF284" s="1">
        <f>Resultats!E$22</f>
        <v>3</v>
      </c>
      <c r="AG284" s="1">
        <v>11</v>
      </c>
      <c r="AH284" s="1">
        <v>39</v>
      </c>
      <c r="AI284" s="1" t="str">
        <f>CONCATENATE(DiaB[[#This Row],[Dia]],DiaB[[#This Row],[Mes]],DiaB[[#This Row],[Hora]],DiaB[[#This Row],[Min]])</f>
        <v>3031139</v>
      </c>
      <c r="AJ284" s="1" t="str">
        <f>CONCATENATE(TEXT(DiaB[[#This Row],[Hora]],"00"),":",TEXT(DiaB[[#This Row],[Min]],"00"))</f>
        <v>11:39</v>
      </c>
      <c r="AK284" s="1" t="str">
        <f>IFERROR(VLOOKUP(DiaB[[#This Row],[CONCATENA]],Dades[[#All],[Columna1]:[LAT]],3,FALSE),"")</f>
        <v/>
      </c>
      <c r="AL284" s="1" t="str">
        <f>IFERROR(10^(DiaB[[#This Row],[LAT]]/10),"")</f>
        <v/>
      </c>
      <c r="AW284" s="4">
        <f>Resultats!C$22</f>
        <v>30</v>
      </c>
      <c r="AX284" s="12">
        <f>Resultats!E$22</f>
        <v>3</v>
      </c>
      <c r="AY284" s="3">
        <v>2</v>
      </c>
      <c r="AZ284" s="4">
        <v>39</v>
      </c>
      <c r="BA284" s="4" t="str">
        <f>CONCATENATE(NitB[[#This Row],[Dia]],NitB[[#This Row],[Mes]],NitB[[#This Row],[Hora]],NitB[[#This Row],[Min]])</f>
        <v>303239</v>
      </c>
      <c r="BB284" s="4" t="str">
        <f>CONCATENATE(TEXT(NitB[[#This Row],[Hora]],"00"),":",TEXT(NitB[[#This Row],[Min]],"00"))</f>
        <v>02:39</v>
      </c>
      <c r="BC284" s="12" t="str">
        <f>IFERROR(VLOOKUP(NitB[[#This Row],[CONCATENA]],Dades[[#All],[Columna1]:[LAT]],3,FALSE),"")</f>
        <v/>
      </c>
      <c r="BD284" s="12" t="str">
        <f>IFERROR(10^(NitB[[#This Row],[LAT]]/10),"")</f>
        <v/>
      </c>
      <c r="BF284" s="1">
        <f>Resultats!C$37</f>
        <v>30</v>
      </c>
      <c r="BG284" s="1">
        <f>Resultats!E$37</f>
        <v>3</v>
      </c>
      <c r="BH284" s="1">
        <v>11</v>
      </c>
      <c r="BI284" s="1">
        <v>39</v>
      </c>
      <c r="BJ284" s="1" t="str">
        <f>CONCATENATE(DiaC[[#This Row],[Dia]],DiaC[[#This Row],[Mes]],DiaC[[#This Row],[Hora]],DiaC[[#This Row],[Min]])</f>
        <v>3031139</v>
      </c>
      <c r="BK284" s="1" t="str">
        <f>CONCATENATE(TEXT(DiaC[[#This Row],[Hora]],"00"),":",TEXT(DiaC[[#This Row],[Min]],"00"))</f>
        <v>11:39</v>
      </c>
      <c r="BL284" s="1" t="str">
        <f>IFERROR(VLOOKUP(DiaC[[#This Row],[CONCATENA]],Dades[[#All],[Columna1]:[LAT]],3,FALSE),"")</f>
        <v/>
      </c>
      <c r="BM284" s="1" t="str">
        <f>IFERROR(10^(DiaC[[#This Row],[LAT]]/10),"")</f>
        <v/>
      </c>
      <c r="BX284" s="4">
        <f>Resultats!C$37</f>
        <v>30</v>
      </c>
      <c r="BY284" s="12">
        <f>Resultats!E$37</f>
        <v>3</v>
      </c>
      <c r="BZ284" s="3">
        <v>2</v>
      </c>
      <c r="CA284" s="4">
        <v>39</v>
      </c>
      <c r="CB284" s="4" t="str">
        <f>CONCATENATE(NitC[[#This Row],[Dia]],NitC[[#This Row],[Mes]],NitC[[#This Row],[Hora]],NitC[[#This Row],[Min]])</f>
        <v>303239</v>
      </c>
      <c r="CC284" s="4" t="str">
        <f>CONCATENATE(TEXT(NitC[[#This Row],[Hora]],"00"),":",TEXT(NitC[[#This Row],[Min]],"00"))</f>
        <v>02:39</v>
      </c>
      <c r="CD284" s="12" t="str">
        <f>IFERROR(VLOOKUP(NitC[[#This Row],[CONCATENA]],Dades[[#All],[Columna1]:[LAT]],3,FALSE),"")</f>
        <v/>
      </c>
      <c r="CE284" s="12" t="str">
        <f>IFERROR(10^(NitC[[#This Row],[LAT]]/10),"")</f>
        <v/>
      </c>
    </row>
    <row r="285" spans="4:83" x14ac:dyDescent="0.35">
      <c r="D285" s="1">
        <f>Resultats!C$7</f>
        <v>30</v>
      </c>
      <c r="E285" s="1">
        <f>Resultats!E$7</f>
        <v>3</v>
      </c>
      <c r="F285" s="1">
        <v>11</v>
      </c>
      <c r="G285" s="1">
        <v>40</v>
      </c>
      <c r="H285" s="1" t="str">
        <f>CONCATENATE(DiaA[[#This Row],[Dia]],DiaA[[#This Row],[Mes]],DiaA[[#This Row],[Hora]],DiaA[[#This Row],[Min]])</f>
        <v>3031140</v>
      </c>
      <c r="I285" s="1" t="str">
        <f>CONCATENATE(TEXT(DiaA[[#This Row],[Hora]],"00"),":",TEXT(DiaA[[#This Row],[Min]],"00"))</f>
        <v>11:40</v>
      </c>
      <c r="J285" s="1" t="str">
        <f>IFERROR(VLOOKUP(DiaA[[#This Row],[CONCATENA]],Dades[[#All],[Columna1]:[LAT]],3,FALSE),"")</f>
        <v/>
      </c>
      <c r="K285" s="1" t="str">
        <f>IFERROR(10^(DiaA[[#This Row],[LAT]]/10),"")</f>
        <v/>
      </c>
      <c r="V285" s="4">
        <f>Resultats!C$7</f>
        <v>30</v>
      </c>
      <c r="W285" s="12">
        <f>Resultats!E$7</f>
        <v>3</v>
      </c>
      <c r="X285" s="3">
        <v>2</v>
      </c>
      <c r="Y285" s="4">
        <v>40</v>
      </c>
      <c r="Z285" s="4" t="str">
        <f>CONCATENATE(NitA[[#This Row],[Dia]],NitA[[#This Row],[Mes]],NitA[[#This Row],[Hora]],NitA[[#This Row],[Min]])</f>
        <v>303240</v>
      </c>
      <c r="AA285" s="4" t="str">
        <f>CONCATENATE(TEXT(NitA[[#This Row],[Hora]],"00"),":",TEXT(NitA[[#This Row],[Min]],"00"))</f>
        <v>02:40</v>
      </c>
      <c r="AB285" s="12" t="str">
        <f>IFERROR(VLOOKUP(NitA[[#This Row],[CONCATENA]],Dades[[#All],[Columna1]:[LAT]],3,FALSE),"")</f>
        <v/>
      </c>
      <c r="AC285" s="12" t="str">
        <f>IFERROR(10^(NitA[[#This Row],[LAT]]/10),"")</f>
        <v/>
      </c>
      <c r="AE285" s="1">
        <f>Resultats!C$22</f>
        <v>30</v>
      </c>
      <c r="AF285" s="1">
        <f>Resultats!E$22</f>
        <v>3</v>
      </c>
      <c r="AG285" s="1">
        <v>11</v>
      </c>
      <c r="AH285" s="1">
        <v>40</v>
      </c>
      <c r="AI285" s="1" t="str">
        <f>CONCATENATE(DiaB[[#This Row],[Dia]],DiaB[[#This Row],[Mes]],DiaB[[#This Row],[Hora]],DiaB[[#This Row],[Min]])</f>
        <v>3031140</v>
      </c>
      <c r="AJ285" s="1" t="str">
        <f>CONCATENATE(TEXT(DiaB[[#This Row],[Hora]],"00"),":",TEXT(DiaB[[#This Row],[Min]],"00"))</f>
        <v>11:40</v>
      </c>
      <c r="AK285" s="1" t="str">
        <f>IFERROR(VLOOKUP(DiaB[[#This Row],[CONCATENA]],Dades[[#All],[Columna1]:[LAT]],3,FALSE),"")</f>
        <v/>
      </c>
      <c r="AL285" s="1" t="str">
        <f>IFERROR(10^(DiaB[[#This Row],[LAT]]/10),"")</f>
        <v/>
      </c>
      <c r="AW285" s="4">
        <f>Resultats!C$22</f>
        <v>30</v>
      </c>
      <c r="AX285" s="12">
        <f>Resultats!E$22</f>
        <v>3</v>
      </c>
      <c r="AY285" s="3">
        <v>2</v>
      </c>
      <c r="AZ285" s="4">
        <v>40</v>
      </c>
      <c r="BA285" s="4" t="str">
        <f>CONCATENATE(NitB[[#This Row],[Dia]],NitB[[#This Row],[Mes]],NitB[[#This Row],[Hora]],NitB[[#This Row],[Min]])</f>
        <v>303240</v>
      </c>
      <c r="BB285" s="4" t="str">
        <f>CONCATENATE(TEXT(NitB[[#This Row],[Hora]],"00"),":",TEXT(NitB[[#This Row],[Min]],"00"))</f>
        <v>02:40</v>
      </c>
      <c r="BC285" s="12" t="str">
        <f>IFERROR(VLOOKUP(NitB[[#This Row],[CONCATENA]],Dades[[#All],[Columna1]:[LAT]],3,FALSE),"")</f>
        <v/>
      </c>
      <c r="BD285" s="12" t="str">
        <f>IFERROR(10^(NitB[[#This Row],[LAT]]/10),"")</f>
        <v/>
      </c>
      <c r="BF285" s="1">
        <f>Resultats!C$37</f>
        <v>30</v>
      </c>
      <c r="BG285" s="1">
        <f>Resultats!E$37</f>
        <v>3</v>
      </c>
      <c r="BH285" s="1">
        <v>11</v>
      </c>
      <c r="BI285" s="1">
        <v>40</v>
      </c>
      <c r="BJ285" s="1" t="str">
        <f>CONCATENATE(DiaC[[#This Row],[Dia]],DiaC[[#This Row],[Mes]],DiaC[[#This Row],[Hora]],DiaC[[#This Row],[Min]])</f>
        <v>3031140</v>
      </c>
      <c r="BK285" s="1" t="str">
        <f>CONCATENATE(TEXT(DiaC[[#This Row],[Hora]],"00"),":",TEXT(DiaC[[#This Row],[Min]],"00"))</f>
        <v>11:40</v>
      </c>
      <c r="BL285" s="1" t="str">
        <f>IFERROR(VLOOKUP(DiaC[[#This Row],[CONCATENA]],Dades[[#All],[Columna1]:[LAT]],3,FALSE),"")</f>
        <v/>
      </c>
      <c r="BM285" s="1" t="str">
        <f>IFERROR(10^(DiaC[[#This Row],[LAT]]/10),"")</f>
        <v/>
      </c>
      <c r="BX285" s="4">
        <f>Resultats!C$37</f>
        <v>30</v>
      </c>
      <c r="BY285" s="12">
        <f>Resultats!E$37</f>
        <v>3</v>
      </c>
      <c r="BZ285" s="3">
        <v>2</v>
      </c>
      <c r="CA285" s="4">
        <v>40</v>
      </c>
      <c r="CB285" s="4" t="str">
        <f>CONCATENATE(NitC[[#This Row],[Dia]],NitC[[#This Row],[Mes]],NitC[[#This Row],[Hora]],NitC[[#This Row],[Min]])</f>
        <v>303240</v>
      </c>
      <c r="CC285" s="4" t="str">
        <f>CONCATENATE(TEXT(NitC[[#This Row],[Hora]],"00"),":",TEXT(NitC[[#This Row],[Min]],"00"))</f>
        <v>02:40</v>
      </c>
      <c r="CD285" s="12" t="str">
        <f>IFERROR(VLOOKUP(NitC[[#This Row],[CONCATENA]],Dades[[#All],[Columna1]:[LAT]],3,FALSE),"")</f>
        <v/>
      </c>
      <c r="CE285" s="12" t="str">
        <f>IFERROR(10^(NitC[[#This Row],[LAT]]/10),"")</f>
        <v/>
      </c>
    </row>
    <row r="286" spans="4:83" x14ac:dyDescent="0.35">
      <c r="D286" s="1">
        <f>Resultats!C$7</f>
        <v>30</v>
      </c>
      <c r="E286" s="1">
        <f>Resultats!E$7</f>
        <v>3</v>
      </c>
      <c r="F286" s="1">
        <v>11</v>
      </c>
      <c r="G286" s="1">
        <v>41</v>
      </c>
      <c r="H286" s="1" t="str">
        <f>CONCATENATE(DiaA[[#This Row],[Dia]],DiaA[[#This Row],[Mes]],DiaA[[#This Row],[Hora]],DiaA[[#This Row],[Min]])</f>
        <v>3031141</v>
      </c>
      <c r="I286" s="1" t="str">
        <f>CONCATENATE(TEXT(DiaA[[#This Row],[Hora]],"00"),":",TEXT(DiaA[[#This Row],[Min]],"00"))</f>
        <v>11:41</v>
      </c>
      <c r="J286" s="1" t="str">
        <f>IFERROR(VLOOKUP(DiaA[[#This Row],[CONCATENA]],Dades[[#All],[Columna1]:[LAT]],3,FALSE),"")</f>
        <v/>
      </c>
      <c r="K286" s="1" t="str">
        <f>IFERROR(10^(DiaA[[#This Row],[LAT]]/10),"")</f>
        <v/>
      </c>
      <c r="V286" s="4">
        <f>Resultats!C$7</f>
        <v>30</v>
      </c>
      <c r="W286" s="12">
        <f>Resultats!E$7</f>
        <v>3</v>
      </c>
      <c r="X286" s="3">
        <v>2</v>
      </c>
      <c r="Y286" s="4">
        <v>41</v>
      </c>
      <c r="Z286" s="4" t="str">
        <f>CONCATENATE(NitA[[#This Row],[Dia]],NitA[[#This Row],[Mes]],NitA[[#This Row],[Hora]],NitA[[#This Row],[Min]])</f>
        <v>303241</v>
      </c>
      <c r="AA286" s="4" t="str">
        <f>CONCATENATE(TEXT(NitA[[#This Row],[Hora]],"00"),":",TEXT(NitA[[#This Row],[Min]],"00"))</f>
        <v>02:41</v>
      </c>
      <c r="AB286" s="12" t="str">
        <f>IFERROR(VLOOKUP(NitA[[#This Row],[CONCATENA]],Dades[[#All],[Columna1]:[LAT]],3,FALSE),"")</f>
        <v/>
      </c>
      <c r="AC286" s="12" t="str">
        <f>IFERROR(10^(NitA[[#This Row],[LAT]]/10),"")</f>
        <v/>
      </c>
      <c r="AE286" s="1">
        <f>Resultats!C$22</f>
        <v>30</v>
      </c>
      <c r="AF286" s="1">
        <f>Resultats!E$22</f>
        <v>3</v>
      </c>
      <c r="AG286" s="1">
        <v>11</v>
      </c>
      <c r="AH286" s="1">
        <v>41</v>
      </c>
      <c r="AI286" s="1" t="str">
        <f>CONCATENATE(DiaB[[#This Row],[Dia]],DiaB[[#This Row],[Mes]],DiaB[[#This Row],[Hora]],DiaB[[#This Row],[Min]])</f>
        <v>3031141</v>
      </c>
      <c r="AJ286" s="1" t="str">
        <f>CONCATENATE(TEXT(DiaB[[#This Row],[Hora]],"00"),":",TEXT(DiaB[[#This Row],[Min]],"00"))</f>
        <v>11:41</v>
      </c>
      <c r="AK286" s="1" t="str">
        <f>IFERROR(VLOOKUP(DiaB[[#This Row],[CONCATENA]],Dades[[#All],[Columna1]:[LAT]],3,FALSE),"")</f>
        <v/>
      </c>
      <c r="AL286" s="1" t="str">
        <f>IFERROR(10^(DiaB[[#This Row],[LAT]]/10),"")</f>
        <v/>
      </c>
      <c r="AW286" s="4">
        <f>Resultats!C$22</f>
        <v>30</v>
      </c>
      <c r="AX286" s="12">
        <f>Resultats!E$22</f>
        <v>3</v>
      </c>
      <c r="AY286" s="3">
        <v>2</v>
      </c>
      <c r="AZ286" s="4">
        <v>41</v>
      </c>
      <c r="BA286" s="4" t="str">
        <f>CONCATENATE(NitB[[#This Row],[Dia]],NitB[[#This Row],[Mes]],NitB[[#This Row],[Hora]],NitB[[#This Row],[Min]])</f>
        <v>303241</v>
      </c>
      <c r="BB286" s="4" t="str">
        <f>CONCATENATE(TEXT(NitB[[#This Row],[Hora]],"00"),":",TEXT(NitB[[#This Row],[Min]],"00"))</f>
        <v>02:41</v>
      </c>
      <c r="BC286" s="12" t="str">
        <f>IFERROR(VLOOKUP(NitB[[#This Row],[CONCATENA]],Dades[[#All],[Columna1]:[LAT]],3,FALSE),"")</f>
        <v/>
      </c>
      <c r="BD286" s="12" t="str">
        <f>IFERROR(10^(NitB[[#This Row],[LAT]]/10),"")</f>
        <v/>
      </c>
      <c r="BF286" s="1">
        <f>Resultats!C$37</f>
        <v>30</v>
      </c>
      <c r="BG286" s="1">
        <f>Resultats!E$37</f>
        <v>3</v>
      </c>
      <c r="BH286" s="1">
        <v>11</v>
      </c>
      <c r="BI286" s="1">
        <v>41</v>
      </c>
      <c r="BJ286" s="1" t="str">
        <f>CONCATENATE(DiaC[[#This Row],[Dia]],DiaC[[#This Row],[Mes]],DiaC[[#This Row],[Hora]],DiaC[[#This Row],[Min]])</f>
        <v>3031141</v>
      </c>
      <c r="BK286" s="1" t="str">
        <f>CONCATENATE(TEXT(DiaC[[#This Row],[Hora]],"00"),":",TEXT(DiaC[[#This Row],[Min]],"00"))</f>
        <v>11:41</v>
      </c>
      <c r="BL286" s="1" t="str">
        <f>IFERROR(VLOOKUP(DiaC[[#This Row],[CONCATENA]],Dades[[#All],[Columna1]:[LAT]],3,FALSE),"")</f>
        <v/>
      </c>
      <c r="BM286" s="1" t="str">
        <f>IFERROR(10^(DiaC[[#This Row],[LAT]]/10),"")</f>
        <v/>
      </c>
      <c r="BX286" s="4">
        <f>Resultats!C$37</f>
        <v>30</v>
      </c>
      <c r="BY286" s="12">
        <f>Resultats!E$37</f>
        <v>3</v>
      </c>
      <c r="BZ286" s="3">
        <v>2</v>
      </c>
      <c r="CA286" s="4">
        <v>41</v>
      </c>
      <c r="CB286" s="4" t="str">
        <f>CONCATENATE(NitC[[#This Row],[Dia]],NitC[[#This Row],[Mes]],NitC[[#This Row],[Hora]],NitC[[#This Row],[Min]])</f>
        <v>303241</v>
      </c>
      <c r="CC286" s="4" t="str">
        <f>CONCATENATE(TEXT(NitC[[#This Row],[Hora]],"00"),":",TEXT(NitC[[#This Row],[Min]],"00"))</f>
        <v>02:41</v>
      </c>
      <c r="CD286" s="12" t="str">
        <f>IFERROR(VLOOKUP(NitC[[#This Row],[CONCATENA]],Dades[[#All],[Columna1]:[LAT]],3,FALSE),"")</f>
        <v/>
      </c>
      <c r="CE286" s="12" t="str">
        <f>IFERROR(10^(NitC[[#This Row],[LAT]]/10),"")</f>
        <v/>
      </c>
    </row>
    <row r="287" spans="4:83" x14ac:dyDescent="0.35">
      <c r="D287" s="1">
        <f>Resultats!C$7</f>
        <v>30</v>
      </c>
      <c r="E287" s="1">
        <f>Resultats!E$7</f>
        <v>3</v>
      </c>
      <c r="F287" s="1">
        <v>11</v>
      </c>
      <c r="G287" s="1">
        <v>42</v>
      </c>
      <c r="H287" s="1" t="str">
        <f>CONCATENATE(DiaA[[#This Row],[Dia]],DiaA[[#This Row],[Mes]],DiaA[[#This Row],[Hora]],DiaA[[#This Row],[Min]])</f>
        <v>3031142</v>
      </c>
      <c r="I287" s="1" t="str">
        <f>CONCATENATE(TEXT(DiaA[[#This Row],[Hora]],"00"),":",TEXT(DiaA[[#This Row],[Min]],"00"))</f>
        <v>11:42</v>
      </c>
      <c r="J287" s="1" t="str">
        <f>IFERROR(VLOOKUP(DiaA[[#This Row],[CONCATENA]],Dades[[#All],[Columna1]:[LAT]],3,FALSE),"")</f>
        <v/>
      </c>
      <c r="K287" s="1" t="str">
        <f>IFERROR(10^(DiaA[[#This Row],[LAT]]/10),"")</f>
        <v/>
      </c>
      <c r="V287" s="4">
        <f>Resultats!C$7</f>
        <v>30</v>
      </c>
      <c r="W287" s="12">
        <f>Resultats!E$7</f>
        <v>3</v>
      </c>
      <c r="X287" s="3">
        <v>2</v>
      </c>
      <c r="Y287" s="4">
        <v>42</v>
      </c>
      <c r="Z287" s="4" t="str">
        <f>CONCATENATE(NitA[[#This Row],[Dia]],NitA[[#This Row],[Mes]],NitA[[#This Row],[Hora]],NitA[[#This Row],[Min]])</f>
        <v>303242</v>
      </c>
      <c r="AA287" s="4" t="str">
        <f>CONCATENATE(TEXT(NitA[[#This Row],[Hora]],"00"),":",TEXT(NitA[[#This Row],[Min]],"00"))</f>
        <v>02:42</v>
      </c>
      <c r="AB287" s="12" t="str">
        <f>IFERROR(VLOOKUP(NitA[[#This Row],[CONCATENA]],Dades[[#All],[Columna1]:[LAT]],3,FALSE),"")</f>
        <v/>
      </c>
      <c r="AC287" s="12" t="str">
        <f>IFERROR(10^(NitA[[#This Row],[LAT]]/10),"")</f>
        <v/>
      </c>
      <c r="AE287" s="1">
        <f>Resultats!C$22</f>
        <v>30</v>
      </c>
      <c r="AF287" s="1">
        <f>Resultats!E$22</f>
        <v>3</v>
      </c>
      <c r="AG287" s="1">
        <v>11</v>
      </c>
      <c r="AH287" s="1">
        <v>42</v>
      </c>
      <c r="AI287" s="1" t="str">
        <f>CONCATENATE(DiaB[[#This Row],[Dia]],DiaB[[#This Row],[Mes]],DiaB[[#This Row],[Hora]],DiaB[[#This Row],[Min]])</f>
        <v>3031142</v>
      </c>
      <c r="AJ287" s="1" t="str">
        <f>CONCATENATE(TEXT(DiaB[[#This Row],[Hora]],"00"),":",TEXT(DiaB[[#This Row],[Min]],"00"))</f>
        <v>11:42</v>
      </c>
      <c r="AK287" s="1" t="str">
        <f>IFERROR(VLOOKUP(DiaB[[#This Row],[CONCATENA]],Dades[[#All],[Columna1]:[LAT]],3,FALSE),"")</f>
        <v/>
      </c>
      <c r="AL287" s="1" t="str">
        <f>IFERROR(10^(DiaB[[#This Row],[LAT]]/10),"")</f>
        <v/>
      </c>
      <c r="AW287" s="4">
        <f>Resultats!C$22</f>
        <v>30</v>
      </c>
      <c r="AX287" s="12">
        <f>Resultats!E$22</f>
        <v>3</v>
      </c>
      <c r="AY287" s="3">
        <v>2</v>
      </c>
      <c r="AZ287" s="4">
        <v>42</v>
      </c>
      <c r="BA287" s="4" t="str">
        <f>CONCATENATE(NitB[[#This Row],[Dia]],NitB[[#This Row],[Mes]],NitB[[#This Row],[Hora]],NitB[[#This Row],[Min]])</f>
        <v>303242</v>
      </c>
      <c r="BB287" s="4" t="str">
        <f>CONCATENATE(TEXT(NitB[[#This Row],[Hora]],"00"),":",TEXT(NitB[[#This Row],[Min]],"00"))</f>
        <v>02:42</v>
      </c>
      <c r="BC287" s="12" t="str">
        <f>IFERROR(VLOOKUP(NitB[[#This Row],[CONCATENA]],Dades[[#All],[Columna1]:[LAT]],3,FALSE),"")</f>
        <v/>
      </c>
      <c r="BD287" s="12" t="str">
        <f>IFERROR(10^(NitB[[#This Row],[LAT]]/10),"")</f>
        <v/>
      </c>
      <c r="BF287" s="1">
        <f>Resultats!C$37</f>
        <v>30</v>
      </c>
      <c r="BG287" s="1">
        <f>Resultats!E$37</f>
        <v>3</v>
      </c>
      <c r="BH287" s="1">
        <v>11</v>
      </c>
      <c r="BI287" s="1">
        <v>42</v>
      </c>
      <c r="BJ287" s="1" t="str">
        <f>CONCATENATE(DiaC[[#This Row],[Dia]],DiaC[[#This Row],[Mes]],DiaC[[#This Row],[Hora]],DiaC[[#This Row],[Min]])</f>
        <v>3031142</v>
      </c>
      <c r="BK287" s="1" t="str">
        <f>CONCATENATE(TEXT(DiaC[[#This Row],[Hora]],"00"),":",TEXT(DiaC[[#This Row],[Min]],"00"))</f>
        <v>11:42</v>
      </c>
      <c r="BL287" s="1" t="str">
        <f>IFERROR(VLOOKUP(DiaC[[#This Row],[CONCATENA]],Dades[[#All],[Columna1]:[LAT]],3,FALSE),"")</f>
        <v/>
      </c>
      <c r="BM287" s="1" t="str">
        <f>IFERROR(10^(DiaC[[#This Row],[LAT]]/10),"")</f>
        <v/>
      </c>
      <c r="BX287" s="4">
        <f>Resultats!C$37</f>
        <v>30</v>
      </c>
      <c r="BY287" s="12">
        <f>Resultats!E$37</f>
        <v>3</v>
      </c>
      <c r="BZ287" s="3">
        <v>2</v>
      </c>
      <c r="CA287" s="4">
        <v>42</v>
      </c>
      <c r="CB287" s="4" t="str">
        <f>CONCATENATE(NitC[[#This Row],[Dia]],NitC[[#This Row],[Mes]],NitC[[#This Row],[Hora]],NitC[[#This Row],[Min]])</f>
        <v>303242</v>
      </c>
      <c r="CC287" s="4" t="str">
        <f>CONCATENATE(TEXT(NitC[[#This Row],[Hora]],"00"),":",TEXT(NitC[[#This Row],[Min]],"00"))</f>
        <v>02:42</v>
      </c>
      <c r="CD287" s="12" t="str">
        <f>IFERROR(VLOOKUP(NitC[[#This Row],[CONCATENA]],Dades[[#All],[Columna1]:[LAT]],3,FALSE),"")</f>
        <v/>
      </c>
      <c r="CE287" s="12" t="str">
        <f>IFERROR(10^(NitC[[#This Row],[LAT]]/10),"")</f>
        <v/>
      </c>
    </row>
    <row r="288" spans="4:83" x14ac:dyDescent="0.35">
      <c r="D288" s="1">
        <f>Resultats!C$7</f>
        <v>30</v>
      </c>
      <c r="E288" s="1">
        <f>Resultats!E$7</f>
        <v>3</v>
      </c>
      <c r="F288" s="1">
        <v>11</v>
      </c>
      <c r="G288" s="1">
        <v>43</v>
      </c>
      <c r="H288" s="1" t="str">
        <f>CONCATENATE(DiaA[[#This Row],[Dia]],DiaA[[#This Row],[Mes]],DiaA[[#This Row],[Hora]],DiaA[[#This Row],[Min]])</f>
        <v>3031143</v>
      </c>
      <c r="I288" s="1" t="str">
        <f>CONCATENATE(TEXT(DiaA[[#This Row],[Hora]],"00"),":",TEXT(DiaA[[#This Row],[Min]],"00"))</f>
        <v>11:43</v>
      </c>
      <c r="J288" s="1" t="str">
        <f>IFERROR(VLOOKUP(DiaA[[#This Row],[CONCATENA]],Dades[[#All],[Columna1]:[LAT]],3,FALSE),"")</f>
        <v/>
      </c>
      <c r="K288" s="1" t="str">
        <f>IFERROR(10^(DiaA[[#This Row],[LAT]]/10),"")</f>
        <v/>
      </c>
      <c r="V288" s="4">
        <f>Resultats!C$7</f>
        <v>30</v>
      </c>
      <c r="W288" s="12">
        <f>Resultats!E$7</f>
        <v>3</v>
      </c>
      <c r="X288" s="3">
        <v>2</v>
      </c>
      <c r="Y288" s="4">
        <v>43</v>
      </c>
      <c r="Z288" s="4" t="str">
        <f>CONCATENATE(NitA[[#This Row],[Dia]],NitA[[#This Row],[Mes]],NitA[[#This Row],[Hora]],NitA[[#This Row],[Min]])</f>
        <v>303243</v>
      </c>
      <c r="AA288" s="4" t="str">
        <f>CONCATENATE(TEXT(NitA[[#This Row],[Hora]],"00"),":",TEXT(NitA[[#This Row],[Min]],"00"))</f>
        <v>02:43</v>
      </c>
      <c r="AB288" s="12" t="str">
        <f>IFERROR(VLOOKUP(NitA[[#This Row],[CONCATENA]],Dades[[#All],[Columna1]:[LAT]],3,FALSE),"")</f>
        <v/>
      </c>
      <c r="AC288" s="12" t="str">
        <f>IFERROR(10^(NitA[[#This Row],[LAT]]/10),"")</f>
        <v/>
      </c>
      <c r="AE288" s="1">
        <f>Resultats!C$22</f>
        <v>30</v>
      </c>
      <c r="AF288" s="1">
        <f>Resultats!E$22</f>
        <v>3</v>
      </c>
      <c r="AG288" s="1">
        <v>11</v>
      </c>
      <c r="AH288" s="1">
        <v>43</v>
      </c>
      <c r="AI288" s="1" t="str">
        <f>CONCATENATE(DiaB[[#This Row],[Dia]],DiaB[[#This Row],[Mes]],DiaB[[#This Row],[Hora]],DiaB[[#This Row],[Min]])</f>
        <v>3031143</v>
      </c>
      <c r="AJ288" s="1" t="str">
        <f>CONCATENATE(TEXT(DiaB[[#This Row],[Hora]],"00"),":",TEXT(DiaB[[#This Row],[Min]],"00"))</f>
        <v>11:43</v>
      </c>
      <c r="AK288" s="1" t="str">
        <f>IFERROR(VLOOKUP(DiaB[[#This Row],[CONCATENA]],Dades[[#All],[Columna1]:[LAT]],3,FALSE),"")</f>
        <v/>
      </c>
      <c r="AL288" s="1" t="str">
        <f>IFERROR(10^(DiaB[[#This Row],[LAT]]/10),"")</f>
        <v/>
      </c>
      <c r="AW288" s="4">
        <f>Resultats!C$22</f>
        <v>30</v>
      </c>
      <c r="AX288" s="12">
        <f>Resultats!E$22</f>
        <v>3</v>
      </c>
      <c r="AY288" s="3">
        <v>2</v>
      </c>
      <c r="AZ288" s="4">
        <v>43</v>
      </c>
      <c r="BA288" s="4" t="str">
        <f>CONCATENATE(NitB[[#This Row],[Dia]],NitB[[#This Row],[Mes]],NitB[[#This Row],[Hora]],NitB[[#This Row],[Min]])</f>
        <v>303243</v>
      </c>
      <c r="BB288" s="4" t="str">
        <f>CONCATENATE(TEXT(NitB[[#This Row],[Hora]],"00"),":",TEXT(NitB[[#This Row],[Min]],"00"))</f>
        <v>02:43</v>
      </c>
      <c r="BC288" s="12" t="str">
        <f>IFERROR(VLOOKUP(NitB[[#This Row],[CONCATENA]],Dades[[#All],[Columna1]:[LAT]],3,FALSE),"")</f>
        <v/>
      </c>
      <c r="BD288" s="12" t="str">
        <f>IFERROR(10^(NitB[[#This Row],[LAT]]/10),"")</f>
        <v/>
      </c>
      <c r="BF288" s="1">
        <f>Resultats!C$37</f>
        <v>30</v>
      </c>
      <c r="BG288" s="1">
        <f>Resultats!E$37</f>
        <v>3</v>
      </c>
      <c r="BH288" s="1">
        <v>11</v>
      </c>
      <c r="BI288" s="1">
        <v>43</v>
      </c>
      <c r="BJ288" s="1" t="str">
        <f>CONCATENATE(DiaC[[#This Row],[Dia]],DiaC[[#This Row],[Mes]],DiaC[[#This Row],[Hora]],DiaC[[#This Row],[Min]])</f>
        <v>3031143</v>
      </c>
      <c r="BK288" s="1" t="str">
        <f>CONCATENATE(TEXT(DiaC[[#This Row],[Hora]],"00"),":",TEXT(DiaC[[#This Row],[Min]],"00"))</f>
        <v>11:43</v>
      </c>
      <c r="BL288" s="1" t="str">
        <f>IFERROR(VLOOKUP(DiaC[[#This Row],[CONCATENA]],Dades[[#All],[Columna1]:[LAT]],3,FALSE),"")</f>
        <v/>
      </c>
      <c r="BM288" s="1" t="str">
        <f>IFERROR(10^(DiaC[[#This Row],[LAT]]/10),"")</f>
        <v/>
      </c>
      <c r="BX288" s="4">
        <f>Resultats!C$37</f>
        <v>30</v>
      </c>
      <c r="BY288" s="12">
        <f>Resultats!E$37</f>
        <v>3</v>
      </c>
      <c r="BZ288" s="3">
        <v>2</v>
      </c>
      <c r="CA288" s="4">
        <v>43</v>
      </c>
      <c r="CB288" s="4" t="str">
        <f>CONCATENATE(NitC[[#This Row],[Dia]],NitC[[#This Row],[Mes]],NitC[[#This Row],[Hora]],NitC[[#This Row],[Min]])</f>
        <v>303243</v>
      </c>
      <c r="CC288" s="4" t="str">
        <f>CONCATENATE(TEXT(NitC[[#This Row],[Hora]],"00"),":",TEXT(NitC[[#This Row],[Min]],"00"))</f>
        <v>02:43</v>
      </c>
      <c r="CD288" s="12" t="str">
        <f>IFERROR(VLOOKUP(NitC[[#This Row],[CONCATENA]],Dades[[#All],[Columna1]:[LAT]],3,FALSE),"")</f>
        <v/>
      </c>
      <c r="CE288" s="12" t="str">
        <f>IFERROR(10^(NitC[[#This Row],[LAT]]/10),"")</f>
        <v/>
      </c>
    </row>
    <row r="289" spans="4:83" x14ac:dyDescent="0.35">
      <c r="D289" s="1">
        <f>Resultats!C$7</f>
        <v>30</v>
      </c>
      <c r="E289" s="1">
        <f>Resultats!E$7</f>
        <v>3</v>
      </c>
      <c r="F289" s="1">
        <v>11</v>
      </c>
      <c r="G289" s="1">
        <v>44</v>
      </c>
      <c r="H289" s="1" t="str">
        <f>CONCATENATE(DiaA[[#This Row],[Dia]],DiaA[[#This Row],[Mes]],DiaA[[#This Row],[Hora]],DiaA[[#This Row],[Min]])</f>
        <v>3031144</v>
      </c>
      <c r="I289" s="1" t="str">
        <f>CONCATENATE(TEXT(DiaA[[#This Row],[Hora]],"00"),":",TEXT(DiaA[[#This Row],[Min]],"00"))</f>
        <v>11:44</v>
      </c>
      <c r="J289" s="1" t="str">
        <f>IFERROR(VLOOKUP(DiaA[[#This Row],[CONCATENA]],Dades[[#All],[Columna1]:[LAT]],3,FALSE),"")</f>
        <v/>
      </c>
      <c r="K289" s="1" t="str">
        <f>IFERROR(10^(DiaA[[#This Row],[LAT]]/10),"")</f>
        <v/>
      </c>
      <c r="V289" s="4">
        <f>Resultats!C$7</f>
        <v>30</v>
      </c>
      <c r="W289" s="12">
        <f>Resultats!E$7</f>
        <v>3</v>
      </c>
      <c r="X289" s="3">
        <v>2</v>
      </c>
      <c r="Y289" s="4">
        <v>44</v>
      </c>
      <c r="Z289" s="4" t="str">
        <f>CONCATENATE(NitA[[#This Row],[Dia]],NitA[[#This Row],[Mes]],NitA[[#This Row],[Hora]],NitA[[#This Row],[Min]])</f>
        <v>303244</v>
      </c>
      <c r="AA289" s="4" t="str">
        <f>CONCATENATE(TEXT(NitA[[#This Row],[Hora]],"00"),":",TEXT(NitA[[#This Row],[Min]],"00"))</f>
        <v>02:44</v>
      </c>
      <c r="AB289" s="12" t="str">
        <f>IFERROR(VLOOKUP(NitA[[#This Row],[CONCATENA]],Dades[[#All],[Columna1]:[LAT]],3,FALSE),"")</f>
        <v/>
      </c>
      <c r="AC289" s="12" t="str">
        <f>IFERROR(10^(NitA[[#This Row],[LAT]]/10),"")</f>
        <v/>
      </c>
      <c r="AE289" s="1">
        <f>Resultats!C$22</f>
        <v>30</v>
      </c>
      <c r="AF289" s="1">
        <f>Resultats!E$22</f>
        <v>3</v>
      </c>
      <c r="AG289" s="1">
        <v>11</v>
      </c>
      <c r="AH289" s="1">
        <v>44</v>
      </c>
      <c r="AI289" s="1" t="str">
        <f>CONCATENATE(DiaB[[#This Row],[Dia]],DiaB[[#This Row],[Mes]],DiaB[[#This Row],[Hora]],DiaB[[#This Row],[Min]])</f>
        <v>3031144</v>
      </c>
      <c r="AJ289" s="1" t="str">
        <f>CONCATENATE(TEXT(DiaB[[#This Row],[Hora]],"00"),":",TEXT(DiaB[[#This Row],[Min]],"00"))</f>
        <v>11:44</v>
      </c>
      <c r="AK289" s="1" t="str">
        <f>IFERROR(VLOOKUP(DiaB[[#This Row],[CONCATENA]],Dades[[#All],[Columna1]:[LAT]],3,FALSE),"")</f>
        <v/>
      </c>
      <c r="AL289" s="1" t="str">
        <f>IFERROR(10^(DiaB[[#This Row],[LAT]]/10),"")</f>
        <v/>
      </c>
      <c r="AW289" s="4">
        <f>Resultats!C$22</f>
        <v>30</v>
      </c>
      <c r="AX289" s="12">
        <f>Resultats!E$22</f>
        <v>3</v>
      </c>
      <c r="AY289" s="3">
        <v>2</v>
      </c>
      <c r="AZ289" s="4">
        <v>44</v>
      </c>
      <c r="BA289" s="4" t="str">
        <f>CONCATENATE(NitB[[#This Row],[Dia]],NitB[[#This Row],[Mes]],NitB[[#This Row],[Hora]],NitB[[#This Row],[Min]])</f>
        <v>303244</v>
      </c>
      <c r="BB289" s="4" t="str">
        <f>CONCATENATE(TEXT(NitB[[#This Row],[Hora]],"00"),":",TEXT(NitB[[#This Row],[Min]],"00"))</f>
        <v>02:44</v>
      </c>
      <c r="BC289" s="12" t="str">
        <f>IFERROR(VLOOKUP(NitB[[#This Row],[CONCATENA]],Dades[[#All],[Columna1]:[LAT]],3,FALSE),"")</f>
        <v/>
      </c>
      <c r="BD289" s="12" t="str">
        <f>IFERROR(10^(NitB[[#This Row],[LAT]]/10),"")</f>
        <v/>
      </c>
      <c r="BF289" s="1">
        <f>Resultats!C$37</f>
        <v>30</v>
      </c>
      <c r="BG289" s="1">
        <f>Resultats!E$37</f>
        <v>3</v>
      </c>
      <c r="BH289" s="1">
        <v>11</v>
      </c>
      <c r="BI289" s="1">
        <v>44</v>
      </c>
      <c r="BJ289" s="1" t="str">
        <f>CONCATENATE(DiaC[[#This Row],[Dia]],DiaC[[#This Row],[Mes]],DiaC[[#This Row],[Hora]],DiaC[[#This Row],[Min]])</f>
        <v>3031144</v>
      </c>
      <c r="BK289" s="1" t="str">
        <f>CONCATENATE(TEXT(DiaC[[#This Row],[Hora]],"00"),":",TEXT(DiaC[[#This Row],[Min]],"00"))</f>
        <v>11:44</v>
      </c>
      <c r="BL289" s="1" t="str">
        <f>IFERROR(VLOOKUP(DiaC[[#This Row],[CONCATENA]],Dades[[#All],[Columna1]:[LAT]],3,FALSE),"")</f>
        <v/>
      </c>
      <c r="BM289" s="1" t="str">
        <f>IFERROR(10^(DiaC[[#This Row],[LAT]]/10),"")</f>
        <v/>
      </c>
      <c r="BX289" s="4">
        <f>Resultats!C$37</f>
        <v>30</v>
      </c>
      <c r="BY289" s="12">
        <f>Resultats!E$37</f>
        <v>3</v>
      </c>
      <c r="BZ289" s="3">
        <v>2</v>
      </c>
      <c r="CA289" s="4">
        <v>44</v>
      </c>
      <c r="CB289" s="4" t="str">
        <f>CONCATENATE(NitC[[#This Row],[Dia]],NitC[[#This Row],[Mes]],NitC[[#This Row],[Hora]],NitC[[#This Row],[Min]])</f>
        <v>303244</v>
      </c>
      <c r="CC289" s="4" t="str">
        <f>CONCATENATE(TEXT(NitC[[#This Row],[Hora]],"00"),":",TEXT(NitC[[#This Row],[Min]],"00"))</f>
        <v>02:44</v>
      </c>
      <c r="CD289" s="12" t="str">
        <f>IFERROR(VLOOKUP(NitC[[#This Row],[CONCATENA]],Dades[[#All],[Columna1]:[LAT]],3,FALSE),"")</f>
        <v/>
      </c>
      <c r="CE289" s="12" t="str">
        <f>IFERROR(10^(NitC[[#This Row],[LAT]]/10),"")</f>
        <v/>
      </c>
    </row>
    <row r="290" spans="4:83" x14ac:dyDescent="0.35">
      <c r="D290" s="1">
        <f>Resultats!C$7</f>
        <v>30</v>
      </c>
      <c r="E290" s="1">
        <f>Resultats!E$7</f>
        <v>3</v>
      </c>
      <c r="F290" s="1">
        <v>11</v>
      </c>
      <c r="G290" s="1">
        <v>45</v>
      </c>
      <c r="H290" s="1" t="str">
        <f>CONCATENATE(DiaA[[#This Row],[Dia]],DiaA[[#This Row],[Mes]],DiaA[[#This Row],[Hora]],DiaA[[#This Row],[Min]])</f>
        <v>3031145</v>
      </c>
      <c r="I290" s="1" t="str">
        <f>CONCATENATE(TEXT(DiaA[[#This Row],[Hora]],"00"),":",TEXT(DiaA[[#This Row],[Min]],"00"))</f>
        <v>11:45</v>
      </c>
      <c r="J290" s="1" t="str">
        <f>IFERROR(VLOOKUP(DiaA[[#This Row],[CONCATENA]],Dades[[#All],[Columna1]:[LAT]],3,FALSE),"")</f>
        <v/>
      </c>
      <c r="K290" s="1" t="str">
        <f>IFERROR(10^(DiaA[[#This Row],[LAT]]/10),"")</f>
        <v/>
      </c>
      <c r="V290" s="4">
        <f>Resultats!C$7</f>
        <v>30</v>
      </c>
      <c r="W290" s="12">
        <f>Resultats!E$7</f>
        <v>3</v>
      </c>
      <c r="X290" s="3">
        <v>2</v>
      </c>
      <c r="Y290" s="4">
        <v>45</v>
      </c>
      <c r="Z290" s="4" t="str">
        <f>CONCATENATE(NitA[[#This Row],[Dia]],NitA[[#This Row],[Mes]],NitA[[#This Row],[Hora]],NitA[[#This Row],[Min]])</f>
        <v>303245</v>
      </c>
      <c r="AA290" s="4" t="str">
        <f>CONCATENATE(TEXT(NitA[[#This Row],[Hora]],"00"),":",TEXT(NitA[[#This Row],[Min]],"00"))</f>
        <v>02:45</v>
      </c>
      <c r="AB290" s="12" t="str">
        <f>IFERROR(VLOOKUP(NitA[[#This Row],[CONCATENA]],Dades[[#All],[Columna1]:[LAT]],3,FALSE),"")</f>
        <v/>
      </c>
      <c r="AC290" s="12" t="str">
        <f>IFERROR(10^(NitA[[#This Row],[LAT]]/10),"")</f>
        <v/>
      </c>
      <c r="AE290" s="1">
        <f>Resultats!C$22</f>
        <v>30</v>
      </c>
      <c r="AF290" s="1">
        <f>Resultats!E$22</f>
        <v>3</v>
      </c>
      <c r="AG290" s="1">
        <v>11</v>
      </c>
      <c r="AH290" s="1">
        <v>45</v>
      </c>
      <c r="AI290" s="1" t="str">
        <f>CONCATENATE(DiaB[[#This Row],[Dia]],DiaB[[#This Row],[Mes]],DiaB[[#This Row],[Hora]],DiaB[[#This Row],[Min]])</f>
        <v>3031145</v>
      </c>
      <c r="AJ290" s="1" t="str">
        <f>CONCATENATE(TEXT(DiaB[[#This Row],[Hora]],"00"),":",TEXT(DiaB[[#This Row],[Min]],"00"))</f>
        <v>11:45</v>
      </c>
      <c r="AK290" s="1" t="str">
        <f>IFERROR(VLOOKUP(DiaB[[#This Row],[CONCATENA]],Dades[[#All],[Columna1]:[LAT]],3,FALSE),"")</f>
        <v/>
      </c>
      <c r="AL290" s="1" t="str">
        <f>IFERROR(10^(DiaB[[#This Row],[LAT]]/10),"")</f>
        <v/>
      </c>
      <c r="AW290" s="4">
        <f>Resultats!C$22</f>
        <v>30</v>
      </c>
      <c r="AX290" s="12">
        <f>Resultats!E$22</f>
        <v>3</v>
      </c>
      <c r="AY290" s="3">
        <v>2</v>
      </c>
      <c r="AZ290" s="4">
        <v>45</v>
      </c>
      <c r="BA290" s="4" t="str">
        <f>CONCATENATE(NitB[[#This Row],[Dia]],NitB[[#This Row],[Mes]],NitB[[#This Row],[Hora]],NitB[[#This Row],[Min]])</f>
        <v>303245</v>
      </c>
      <c r="BB290" s="4" t="str">
        <f>CONCATENATE(TEXT(NitB[[#This Row],[Hora]],"00"),":",TEXT(NitB[[#This Row],[Min]],"00"))</f>
        <v>02:45</v>
      </c>
      <c r="BC290" s="12" t="str">
        <f>IFERROR(VLOOKUP(NitB[[#This Row],[CONCATENA]],Dades[[#All],[Columna1]:[LAT]],3,FALSE),"")</f>
        <v/>
      </c>
      <c r="BD290" s="12" t="str">
        <f>IFERROR(10^(NitB[[#This Row],[LAT]]/10),"")</f>
        <v/>
      </c>
      <c r="BF290" s="1">
        <f>Resultats!C$37</f>
        <v>30</v>
      </c>
      <c r="BG290" s="1">
        <f>Resultats!E$37</f>
        <v>3</v>
      </c>
      <c r="BH290" s="1">
        <v>11</v>
      </c>
      <c r="BI290" s="1">
        <v>45</v>
      </c>
      <c r="BJ290" s="1" t="str">
        <f>CONCATENATE(DiaC[[#This Row],[Dia]],DiaC[[#This Row],[Mes]],DiaC[[#This Row],[Hora]],DiaC[[#This Row],[Min]])</f>
        <v>3031145</v>
      </c>
      <c r="BK290" s="1" t="str">
        <f>CONCATENATE(TEXT(DiaC[[#This Row],[Hora]],"00"),":",TEXT(DiaC[[#This Row],[Min]],"00"))</f>
        <v>11:45</v>
      </c>
      <c r="BL290" s="1" t="str">
        <f>IFERROR(VLOOKUP(DiaC[[#This Row],[CONCATENA]],Dades[[#All],[Columna1]:[LAT]],3,FALSE),"")</f>
        <v/>
      </c>
      <c r="BM290" s="1" t="str">
        <f>IFERROR(10^(DiaC[[#This Row],[LAT]]/10),"")</f>
        <v/>
      </c>
      <c r="BX290" s="4">
        <f>Resultats!C$37</f>
        <v>30</v>
      </c>
      <c r="BY290" s="12">
        <f>Resultats!E$37</f>
        <v>3</v>
      </c>
      <c r="BZ290" s="3">
        <v>2</v>
      </c>
      <c r="CA290" s="4">
        <v>45</v>
      </c>
      <c r="CB290" s="4" t="str">
        <f>CONCATENATE(NitC[[#This Row],[Dia]],NitC[[#This Row],[Mes]],NitC[[#This Row],[Hora]],NitC[[#This Row],[Min]])</f>
        <v>303245</v>
      </c>
      <c r="CC290" s="4" t="str">
        <f>CONCATENATE(TEXT(NitC[[#This Row],[Hora]],"00"),":",TEXT(NitC[[#This Row],[Min]],"00"))</f>
        <v>02:45</v>
      </c>
      <c r="CD290" s="12" t="str">
        <f>IFERROR(VLOOKUP(NitC[[#This Row],[CONCATENA]],Dades[[#All],[Columna1]:[LAT]],3,FALSE),"")</f>
        <v/>
      </c>
      <c r="CE290" s="12" t="str">
        <f>IFERROR(10^(NitC[[#This Row],[LAT]]/10),"")</f>
        <v/>
      </c>
    </row>
    <row r="291" spans="4:83" x14ac:dyDescent="0.35">
      <c r="D291" s="1">
        <f>Resultats!C$7</f>
        <v>30</v>
      </c>
      <c r="E291" s="1">
        <f>Resultats!E$7</f>
        <v>3</v>
      </c>
      <c r="F291" s="1">
        <v>11</v>
      </c>
      <c r="G291" s="1">
        <v>46</v>
      </c>
      <c r="H291" s="1" t="str">
        <f>CONCATENATE(DiaA[[#This Row],[Dia]],DiaA[[#This Row],[Mes]],DiaA[[#This Row],[Hora]],DiaA[[#This Row],[Min]])</f>
        <v>3031146</v>
      </c>
      <c r="I291" s="1" t="str">
        <f>CONCATENATE(TEXT(DiaA[[#This Row],[Hora]],"00"),":",TEXT(DiaA[[#This Row],[Min]],"00"))</f>
        <v>11:46</v>
      </c>
      <c r="J291" s="1" t="str">
        <f>IFERROR(VLOOKUP(DiaA[[#This Row],[CONCATENA]],Dades[[#All],[Columna1]:[LAT]],3,FALSE),"")</f>
        <v/>
      </c>
      <c r="K291" s="1" t="str">
        <f>IFERROR(10^(DiaA[[#This Row],[LAT]]/10),"")</f>
        <v/>
      </c>
      <c r="V291" s="4">
        <f>Resultats!C$7</f>
        <v>30</v>
      </c>
      <c r="W291" s="12">
        <f>Resultats!E$7</f>
        <v>3</v>
      </c>
      <c r="X291" s="3">
        <v>2</v>
      </c>
      <c r="Y291" s="4">
        <v>46</v>
      </c>
      <c r="Z291" s="4" t="str">
        <f>CONCATENATE(NitA[[#This Row],[Dia]],NitA[[#This Row],[Mes]],NitA[[#This Row],[Hora]],NitA[[#This Row],[Min]])</f>
        <v>303246</v>
      </c>
      <c r="AA291" s="4" t="str">
        <f>CONCATENATE(TEXT(NitA[[#This Row],[Hora]],"00"),":",TEXT(NitA[[#This Row],[Min]],"00"))</f>
        <v>02:46</v>
      </c>
      <c r="AB291" s="12" t="str">
        <f>IFERROR(VLOOKUP(NitA[[#This Row],[CONCATENA]],Dades[[#All],[Columna1]:[LAT]],3,FALSE),"")</f>
        <v/>
      </c>
      <c r="AC291" s="12" t="str">
        <f>IFERROR(10^(NitA[[#This Row],[LAT]]/10),"")</f>
        <v/>
      </c>
      <c r="AE291" s="1">
        <f>Resultats!C$22</f>
        <v>30</v>
      </c>
      <c r="AF291" s="1">
        <f>Resultats!E$22</f>
        <v>3</v>
      </c>
      <c r="AG291" s="1">
        <v>11</v>
      </c>
      <c r="AH291" s="1">
        <v>46</v>
      </c>
      <c r="AI291" s="1" t="str">
        <f>CONCATENATE(DiaB[[#This Row],[Dia]],DiaB[[#This Row],[Mes]],DiaB[[#This Row],[Hora]],DiaB[[#This Row],[Min]])</f>
        <v>3031146</v>
      </c>
      <c r="AJ291" s="1" t="str">
        <f>CONCATENATE(TEXT(DiaB[[#This Row],[Hora]],"00"),":",TEXT(DiaB[[#This Row],[Min]],"00"))</f>
        <v>11:46</v>
      </c>
      <c r="AK291" s="1" t="str">
        <f>IFERROR(VLOOKUP(DiaB[[#This Row],[CONCATENA]],Dades[[#All],[Columna1]:[LAT]],3,FALSE),"")</f>
        <v/>
      </c>
      <c r="AL291" s="1" t="str">
        <f>IFERROR(10^(DiaB[[#This Row],[LAT]]/10),"")</f>
        <v/>
      </c>
      <c r="AW291" s="4">
        <f>Resultats!C$22</f>
        <v>30</v>
      </c>
      <c r="AX291" s="12">
        <f>Resultats!E$22</f>
        <v>3</v>
      </c>
      <c r="AY291" s="3">
        <v>2</v>
      </c>
      <c r="AZ291" s="4">
        <v>46</v>
      </c>
      <c r="BA291" s="4" t="str">
        <f>CONCATENATE(NitB[[#This Row],[Dia]],NitB[[#This Row],[Mes]],NitB[[#This Row],[Hora]],NitB[[#This Row],[Min]])</f>
        <v>303246</v>
      </c>
      <c r="BB291" s="4" t="str">
        <f>CONCATENATE(TEXT(NitB[[#This Row],[Hora]],"00"),":",TEXT(NitB[[#This Row],[Min]],"00"))</f>
        <v>02:46</v>
      </c>
      <c r="BC291" s="12" t="str">
        <f>IFERROR(VLOOKUP(NitB[[#This Row],[CONCATENA]],Dades[[#All],[Columna1]:[LAT]],3,FALSE),"")</f>
        <v/>
      </c>
      <c r="BD291" s="12" t="str">
        <f>IFERROR(10^(NitB[[#This Row],[LAT]]/10),"")</f>
        <v/>
      </c>
      <c r="BF291" s="1">
        <f>Resultats!C$37</f>
        <v>30</v>
      </c>
      <c r="BG291" s="1">
        <f>Resultats!E$37</f>
        <v>3</v>
      </c>
      <c r="BH291" s="1">
        <v>11</v>
      </c>
      <c r="BI291" s="1">
        <v>46</v>
      </c>
      <c r="BJ291" s="1" t="str">
        <f>CONCATENATE(DiaC[[#This Row],[Dia]],DiaC[[#This Row],[Mes]],DiaC[[#This Row],[Hora]],DiaC[[#This Row],[Min]])</f>
        <v>3031146</v>
      </c>
      <c r="BK291" s="1" t="str">
        <f>CONCATENATE(TEXT(DiaC[[#This Row],[Hora]],"00"),":",TEXT(DiaC[[#This Row],[Min]],"00"))</f>
        <v>11:46</v>
      </c>
      <c r="BL291" s="1" t="str">
        <f>IFERROR(VLOOKUP(DiaC[[#This Row],[CONCATENA]],Dades[[#All],[Columna1]:[LAT]],3,FALSE),"")</f>
        <v/>
      </c>
      <c r="BM291" s="1" t="str">
        <f>IFERROR(10^(DiaC[[#This Row],[LAT]]/10),"")</f>
        <v/>
      </c>
      <c r="BX291" s="4">
        <f>Resultats!C$37</f>
        <v>30</v>
      </c>
      <c r="BY291" s="12">
        <f>Resultats!E$37</f>
        <v>3</v>
      </c>
      <c r="BZ291" s="3">
        <v>2</v>
      </c>
      <c r="CA291" s="4">
        <v>46</v>
      </c>
      <c r="CB291" s="4" t="str">
        <f>CONCATENATE(NitC[[#This Row],[Dia]],NitC[[#This Row],[Mes]],NitC[[#This Row],[Hora]],NitC[[#This Row],[Min]])</f>
        <v>303246</v>
      </c>
      <c r="CC291" s="4" t="str">
        <f>CONCATENATE(TEXT(NitC[[#This Row],[Hora]],"00"),":",TEXT(NitC[[#This Row],[Min]],"00"))</f>
        <v>02:46</v>
      </c>
      <c r="CD291" s="12" t="str">
        <f>IFERROR(VLOOKUP(NitC[[#This Row],[CONCATENA]],Dades[[#All],[Columna1]:[LAT]],3,FALSE),"")</f>
        <v/>
      </c>
      <c r="CE291" s="12" t="str">
        <f>IFERROR(10^(NitC[[#This Row],[LAT]]/10),"")</f>
        <v/>
      </c>
    </row>
    <row r="292" spans="4:83" x14ac:dyDescent="0.35">
      <c r="D292" s="1">
        <f>Resultats!C$7</f>
        <v>30</v>
      </c>
      <c r="E292" s="1">
        <f>Resultats!E$7</f>
        <v>3</v>
      </c>
      <c r="F292" s="1">
        <v>11</v>
      </c>
      <c r="G292" s="1">
        <v>47</v>
      </c>
      <c r="H292" s="1" t="str">
        <f>CONCATENATE(DiaA[[#This Row],[Dia]],DiaA[[#This Row],[Mes]],DiaA[[#This Row],[Hora]],DiaA[[#This Row],[Min]])</f>
        <v>3031147</v>
      </c>
      <c r="I292" s="1" t="str">
        <f>CONCATENATE(TEXT(DiaA[[#This Row],[Hora]],"00"),":",TEXT(DiaA[[#This Row],[Min]],"00"))</f>
        <v>11:47</v>
      </c>
      <c r="J292" s="1" t="str">
        <f>IFERROR(VLOOKUP(DiaA[[#This Row],[CONCATENA]],Dades[[#All],[Columna1]:[LAT]],3,FALSE),"")</f>
        <v/>
      </c>
      <c r="K292" s="1" t="str">
        <f>IFERROR(10^(DiaA[[#This Row],[LAT]]/10),"")</f>
        <v/>
      </c>
      <c r="V292" s="4">
        <f>Resultats!C$7</f>
        <v>30</v>
      </c>
      <c r="W292" s="12">
        <f>Resultats!E$7</f>
        <v>3</v>
      </c>
      <c r="X292" s="3">
        <v>2</v>
      </c>
      <c r="Y292" s="4">
        <v>47</v>
      </c>
      <c r="Z292" s="4" t="str">
        <f>CONCATENATE(NitA[[#This Row],[Dia]],NitA[[#This Row],[Mes]],NitA[[#This Row],[Hora]],NitA[[#This Row],[Min]])</f>
        <v>303247</v>
      </c>
      <c r="AA292" s="4" t="str">
        <f>CONCATENATE(TEXT(NitA[[#This Row],[Hora]],"00"),":",TEXT(NitA[[#This Row],[Min]],"00"))</f>
        <v>02:47</v>
      </c>
      <c r="AB292" s="12" t="str">
        <f>IFERROR(VLOOKUP(NitA[[#This Row],[CONCATENA]],Dades[[#All],[Columna1]:[LAT]],3,FALSE),"")</f>
        <v/>
      </c>
      <c r="AC292" s="12" t="str">
        <f>IFERROR(10^(NitA[[#This Row],[LAT]]/10),"")</f>
        <v/>
      </c>
      <c r="AE292" s="1">
        <f>Resultats!C$22</f>
        <v>30</v>
      </c>
      <c r="AF292" s="1">
        <f>Resultats!E$22</f>
        <v>3</v>
      </c>
      <c r="AG292" s="1">
        <v>11</v>
      </c>
      <c r="AH292" s="1">
        <v>47</v>
      </c>
      <c r="AI292" s="1" t="str">
        <f>CONCATENATE(DiaB[[#This Row],[Dia]],DiaB[[#This Row],[Mes]],DiaB[[#This Row],[Hora]],DiaB[[#This Row],[Min]])</f>
        <v>3031147</v>
      </c>
      <c r="AJ292" s="1" t="str">
        <f>CONCATENATE(TEXT(DiaB[[#This Row],[Hora]],"00"),":",TEXT(DiaB[[#This Row],[Min]],"00"))</f>
        <v>11:47</v>
      </c>
      <c r="AK292" s="1" t="str">
        <f>IFERROR(VLOOKUP(DiaB[[#This Row],[CONCATENA]],Dades[[#All],[Columna1]:[LAT]],3,FALSE),"")</f>
        <v/>
      </c>
      <c r="AL292" s="1" t="str">
        <f>IFERROR(10^(DiaB[[#This Row],[LAT]]/10),"")</f>
        <v/>
      </c>
      <c r="AW292" s="4">
        <f>Resultats!C$22</f>
        <v>30</v>
      </c>
      <c r="AX292" s="12">
        <f>Resultats!E$22</f>
        <v>3</v>
      </c>
      <c r="AY292" s="3">
        <v>2</v>
      </c>
      <c r="AZ292" s="4">
        <v>47</v>
      </c>
      <c r="BA292" s="4" t="str">
        <f>CONCATENATE(NitB[[#This Row],[Dia]],NitB[[#This Row],[Mes]],NitB[[#This Row],[Hora]],NitB[[#This Row],[Min]])</f>
        <v>303247</v>
      </c>
      <c r="BB292" s="4" t="str">
        <f>CONCATENATE(TEXT(NitB[[#This Row],[Hora]],"00"),":",TEXT(NitB[[#This Row],[Min]],"00"))</f>
        <v>02:47</v>
      </c>
      <c r="BC292" s="12" t="str">
        <f>IFERROR(VLOOKUP(NitB[[#This Row],[CONCATENA]],Dades[[#All],[Columna1]:[LAT]],3,FALSE),"")</f>
        <v/>
      </c>
      <c r="BD292" s="12" t="str">
        <f>IFERROR(10^(NitB[[#This Row],[LAT]]/10),"")</f>
        <v/>
      </c>
      <c r="BF292" s="1">
        <f>Resultats!C$37</f>
        <v>30</v>
      </c>
      <c r="BG292" s="1">
        <f>Resultats!E$37</f>
        <v>3</v>
      </c>
      <c r="BH292" s="1">
        <v>11</v>
      </c>
      <c r="BI292" s="1">
        <v>47</v>
      </c>
      <c r="BJ292" s="1" t="str">
        <f>CONCATENATE(DiaC[[#This Row],[Dia]],DiaC[[#This Row],[Mes]],DiaC[[#This Row],[Hora]],DiaC[[#This Row],[Min]])</f>
        <v>3031147</v>
      </c>
      <c r="BK292" s="1" t="str">
        <f>CONCATENATE(TEXT(DiaC[[#This Row],[Hora]],"00"),":",TEXT(DiaC[[#This Row],[Min]],"00"))</f>
        <v>11:47</v>
      </c>
      <c r="BL292" s="1" t="str">
        <f>IFERROR(VLOOKUP(DiaC[[#This Row],[CONCATENA]],Dades[[#All],[Columna1]:[LAT]],3,FALSE),"")</f>
        <v/>
      </c>
      <c r="BM292" s="1" t="str">
        <f>IFERROR(10^(DiaC[[#This Row],[LAT]]/10),"")</f>
        <v/>
      </c>
      <c r="BX292" s="4">
        <f>Resultats!C$37</f>
        <v>30</v>
      </c>
      <c r="BY292" s="12">
        <f>Resultats!E$37</f>
        <v>3</v>
      </c>
      <c r="BZ292" s="3">
        <v>2</v>
      </c>
      <c r="CA292" s="4">
        <v>47</v>
      </c>
      <c r="CB292" s="4" t="str">
        <f>CONCATENATE(NitC[[#This Row],[Dia]],NitC[[#This Row],[Mes]],NitC[[#This Row],[Hora]],NitC[[#This Row],[Min]])</f>
        <v>303247</v>
      </c>
      <c r="CC292" s="4" t="str">
        <f>CONCATENATE(TEXT(NitC[[#This Row],[Hora]],"00"),":",TEXT(NitC[[#This Row],[Min]],"00"))</f>
        <v>02:47</v>
      </c>
      <c r="CD292" s="12" t="str">
        <f>IFERROR(VLOOKUP(NitC[[#This Row],[CONCATENA]],Dades[[#All],[Columna1]:[LAT]],3,FALSE),"")</f>
        <v/>
      </c>
      <c r="CE292" s="12" t="str">
        <f>IFERROR(10^(NitC[[#This Row],[LAT]]/10),"")</f>
        <v/>
      </c>
    </row>
    <row r="293" spans="4:83" x14ac:dyDescent="0.35">
      <c r="D293" s="1">
        <f>Resultats!C$7</f>
        <v>30</v>
      </c>
      <c r="E293" s="1">
        <f>Resultats!E$7</f>
        <v>3</v>
      </c>
      <c r="F293" s="1">
        <v>11</v>
      </c>
      <c r="G293" s="1">
        <v>48</v>
      </c>
      <c r="H293" s="1" t="str">
        <f>CONCATENATE(DiaA[[#This Row],[Dia]],DiaA[[#This Row],[Mes]],DiaA[[#This Row],[Hora]],DiaA[[#This Row],[Min]])</f>
        <v>3031148</v>
      </c>
      <c r="I293" s="1" t="str">
        <f>CONCATENATE(TEXT(DiaA[[#This Row],[Hora]],"00"),":",TEXT(DiaA[[#This Row],[Min]],"00"))</f>
        <v>11:48</v>
      </c>
      <c r="J293" s="1" t="str">
        <f>IFERROR(VLOOKUP(DiaA[[#This Row],[CONCATENA]],Dades[[#All],[Columna1]:[LAT]],3,FALSE),"")</f>
        <v/>
      </c>
      <c r="K293" s="1" t="str">
        <f>IFERROR(10^(DiaA[[#This Row],[LAT]]/10),"")</f>
        <v/>
      </c>
      <c r="V293" s="4">
        <f>Resultats!C$7</f>
        <v>30</v>
      </c>
      <c r="W293" s="12">
        <f>Resultats!E$7</f>
        <v>3</v>
      </c>
      <c r="X293" s="3">
        <v>2</v>
      </c>
      <c r="Y293" s="4">
        <v>48</v>
      </c>
      <c r="Z293" s="4" t="str">
        <f>CONCATENATE(NitA[[#This Row],[Dia]],NitA[[#This Row],[Mes]],NitA[[#This Row],[Hora]],NitA[[#This Row],[Min]])</f>
        <v>303248</v>
      </c>
      <c r="AA293" s="4" t="str">
        <f>CONCATENATE(TEXT(NitA[[#This Row],[Hora]],"00"),":",TEXT(NitA[[#This Row],[Min]],"00"))</f>
        <v>02:48</v>
      </c>
      <c r="AB293" s="12" t="str">
        <f>IFERROR(VLOOKUP(NitA[[#This Row],[CONCATENA]],Dades[[#All],[Columna1]:[LAT]],3,FALSE),"")</f>
        <v/>
      </c>
      <c r="AC293" s="12" t="str">
        <f>IFERROR(10^(NitA[[#This Row],[LAT]]/10),"")</f>
        <v/>
      </c>
      <c r="AE293" s="1">
        <f>Resultats!C$22</f>
        <v>30</v>
      </c>
      <c r="AF293" s="1">
        <f>Resultats!E$22</f>
        <v>3</v>
      </c>
      <c r="AG293" s="1">
        <v>11</v>
      </c>
      <c r="AH293" s="1">
        <v>48</v>
      </c>
      <c r="AI293" s="1" t="str">
        <f>CONCATENATE(DiaB[[#This Row],[Dia]],DiaB[[#This Row],[Mes]],DiaB[[#This Row],[Hora]],DiaB[[#This Row],[Min]])</f>
        <v>3031148</v>
      </c>
      <c r="AJ293" s="1" t="str">
        <f>CONCATENATE(TEXT(DiaB[[#This Row],[Hora]],"00"),":",TEXT(DiaB[[#This Row],[Min]],"00"))</f>
        <v>11:48</v>
      </c>
      <c r="AK293" s="1" t="str">
        <f>IFERROR(VLOOKUP(DiaB[[#This Row],[CONCATENA]],Dades[[#All],[Columna1]:[LAT]],3,FALSE),"")</f>
        <v/>
      </c>
      <c r="AL293" s="1" t="str">
        <f>IFERROR(10^(DiaB[[#This Row],[LAT]]/10),"")</f>
        <v/>
      </c>
      <c r="AW293" s="4">
        <f>Resultats!C$22</f>
        <v>30</v>
      </c>
      <c r="AX293" s="12">
        <f>Resultats!E$22</f>
        <v>3</v>
      </c>
      <c r="AY293" s="3">
        <v>2</v>
      </c>
      <c r="AZ293" s="4">
        <v>48</v>
      </c>
      <c r="BA293" s="4" t="str">
        <f>CONCATENATE(NitB[[#This Row],[Dia]],NitB[[#This Row],[Mes]],NitB[[#This Row],[Hora]],NitB[[#This Row],[Min]])</f>
        <v>303248</v>
      </c>
      <c r="BB293" s="4" t="str">
        <f>CONCATENATE(TEXT(NitB[[#This Row],[Hora]],"00"),":",TEXT(NitB[[#This Row],[Min]],"00"))</f>
        <v>02:48</v>
      </c>
      <c r="BC293" s="12" t="str">
        <f>IFERROR(VLOOKUP(NitB[[#This Row],[CONCATENA]],Dades[[#All],[Columna1]:[LAT]],3,FALSE),"")</f>
        <v/>
      </c>
      <c r="BD293" s="12" t="str">
        <f>IFERROR(10^(NitB[[#This Row],[LAT]]/10),"")</f>
        <v/>
      </c>
      <c r="BF293" s="1">
        <f>Resultats!C$37</f>
        <v>30</v>
      </c>
      <c r="BG293" s="1">
        <f>Resultats!E$37</f>
        <v>3</v>
      </c>
      <c r="BH293" s="1">
        <v>11</v>
      </c>
      <c r="BI293" s="1">
        <v>48</v>
      </c>
      <c r="BJ293" s="1" t="str">
        <f>CONCATENATE(DiaC[[#This Row],[Dia]],DiaC[[#This Row],[Mes]],DiaC[[#This Row],[Hora]],DiaC[[#This Row],[Min]])</f>
        <v>3031148</v>
      </c>
      <c r="BK293" s="1" t="str">
        <f>CONCATENATE(TEXT(DiaC[[#This Row],[Hora]],"00"),":",TEXT(DiaC[[#This Row],[Min]],"00"))</f>
        <v>11:48</v>
      </c>
      <c r="BL293" s="1" t="str">
        <f>IFERROR(VLOOKUP(DiaC[[#This Row],[CONCATENA]],Dades[[#All],[Columna1]:[LAT]],3,FALSE),"")</f>
        <v/>
      </c>
      <c r="BM293" s="1" t="str">
        <f>IFERROR(10^(DiaC[[#This Row],[LAT]]/10),"")</f>
        <v/>
      </c>
      <c r="BX293" s="4">
        <f>Resultats!C$37</f>
        <v>30</v>
      </c>
      <c r="BY293" s="12">
        <f>Resultats!E$37</f>
        <v>3</v>
      </c>
      <c r="BZ293" s="3">
        <v>2</v>
      </c>
      <c r="CA293" s="4">
        <v>48</v>
      </c>
      <c r="CB293" s="4" t="str">
        <f>CONCATENATE(NitC[[#This Row],[Dia]],NitC[[#This Row],[Mes]],NitC[[#This Row],[Hora]],NitC[[#This Row],[Min]])</f>
        <v>303248</v>
      </c>
      <c r="CC293" s="4" t="str">
        <f>CONCATENATE(TEXT(NitC[[#This Row],[Hora]],"00"),":",TEXT(NitC[[#This Row],[Min]],"00"))</f>
        <v>02:48</v>
      </c>
      <c r="CD293" s="12" t="str">
        <f>IFERROR(VLOOKUP(NitC[[#This Row],[CONCATENA]],Dades[[#All],[Columna1]:[LAT]],3,FALSE),"")</f>
        <v/>
      </c>
      <c r="CE293" s="12" t="str">
        <f>IFERROR(10^(NitC[[#This Row],[LAT]]/10),"")</f>
        <v/>
      </c>
    </row>
    <row r="294" spans="4:83" x14ac:dyDescent="0.35">
      <c r="D294" s="1">
        <f>Resultats!C$7</f>
        <v>30</v>
      </c>
      <c r="E294" s="1">
        <f>Resultats!E$7</f>
        <v>3</v>
      </c>
      <c r="F294" s="1">
        <v>11</v>
      </c>
      <c r="G294" s="1">
        <v>49</v>
      </c>
      <c r="H294" s="1" t="str">
        <f>CONCATENATE(DiaA[[#This Row],[Dia]],DiaA[[#This Row],[Mes]],DiaA[[#This Row],[Hora]],DiaA[[#This Row],[Min]])</f>
        <v>3031149</v>
      </c>
      <c r="I294" s="1" t="str">
        <f>CONCATENATE(TEXT(DiaA[[#This Row],[Hora]],"00"),":",TEXT(DiaA[[#This Row],[Min]],"00"))</f>
        <v>11:49</v>
      </c>
      <c r="J294" s="1" t="str">
        <f>IFERROR(VLOOKUP(DiaA[[#This Row],[CONCATENA]],Dades[[#All],[Columna1]:[LAT]],3,FALSE),"")</f>
        <v/>
      </c>
      <c r="K294" s="1" t="str">
        <f>IFERROR(10^(DiaA[[#This Row],[LAT]]/10),"")</f>
        <v/>
      </c>
      <c r="V294" s="4">
        <f>Resultats!C$7</f>
        <v>30</v>
      </c>
      <c r="W294" s="12">
        <f>Resultats!E$7</f>
        <v>3</v>
      </c>
      <c r="X294" s="3">
        <v>2</v>
      </c>
      <c r="Y294" s="4">
        <v>49</v>
      </c>
      <c r="Z294" s="4" t="str">
        <f>CONCATENATE(NitA[[#This Row],[Dia]],NitA[[#This Row],[Mes]],NitA[[#This Row],[Hora]],NitA[[#This Row],[Min]])</f>
        <v>303249</v>
      </c>
      <c r="AA294" s="4" t="str">
        <f>CONCATENATE(TEXT(NitA[[#This Row],[Hora]],"00"),":",TEXT(NitA[[#This Row],[Min]],"00"))</f>
        <v>02:49</v>
      </c>
      <c r="AB294" s="12" t="str">
        <f>IFERROR(VLOOKUP(NitA[[#This Row],[CONCATENA]],Dades[[#All],[Columna1]:[LAT]],3,FALSE),"")</f>
        <v/>
      </c>
      <c r="AC294" s="12" t="str">
        <f>IFERROR(10^(NitA[[#This Row],[LAT]]/10),"")</f>
        <v/>
      </c>
      <c r="AE294" s="1">
        <f>Resultats!C$22</f>
        <v>30</v>
      </c>
      <c r="AF294" s="1">
        <f>Resultats!E$22</f>
        <v>3</v>
      </c>
      <c r="AG294" s="1">
        <v>11</v>
      </c>
      <c r="AH294" s="1">
        <v>49</v>
      </c>
      <c r="AI294" s="1" t="str">
        <f>CONCATENATE(DiaB[[#This Row],[Dia]],DiaB[[#This Row],[Mes]],DiaB[[#This Row],[Hora]],DiaB[[#This Row],[Min]])</f>
        <v>3031149</v>
      </c>
      <c r="AJ294" s="1" t="str">
        <f>CONCATENATE(TEXT(DiaB[[#This Row],[Hora]],"00"),":",TEXT(DiaB[[#This Row],[Min]],"00"))</f>
        <v>11:49</v>
      </c>
      <c r="AK294" s="1" t="str">
        <f>IFERROR(VLOOKUP(DiaB[[#This Row],[CONCATENA]],Dades[[#All],[Columna1]:[LAT]],3,FALSE),"")</f>
        <v/>
      </c>
      <c r="AL294" s="1" t="str">
        <f>IFERROR(10^(DiaB[[#This Row],[LAT]]/10),"")</f>
        <v/>
      </c>
      <c r="AW294" s="4">
        <f>Resultats!C$22</f>
        <v>30</v>
      </c>
      <c r="AX294" s="12">
        <f>Resultats!E$22</f>
        <v>3</v>
      </c>
      <c r="AY294" s="3">
        <v>2</v>
      </c>
      <c r="AZ294" s="4">
        <v>49</v>
      </c>
      <c r="BA294" s="4" t="str">
        <f>CONCATENATE(NitB[[#This Row],[Dia]],NitB[[#This Row],[Mes]],NitB[[#This Row],[Hora]],NitB[[#This Row],[Min]])</f>
        <v>303249</v>
      </c>
      <c r="BB294" s="4" t="str">
        <f>CONCATENATE(TEXT(NitB[[#This Row],[Hora]],"00"),":",TEXT(NitB[[#This Row],[Min]],"00"))</f>
        <v>02:49</v>
      </c>
      <c r="BC294" s="12" t="str">
        <f>IFERROR(VLOOKUP(NitB[[#This Row],[CONCATENA]],Dades[[#All],[Columna1]:[LAT]],3,FALSE),"")</f>
        <v/>
      </c>
      <c r="BD294" s="12" t="str">
        <f>IFERROR(10^(NitB[[#This Row],[LAT]]/10),"")</f>
        <v/>
      </c>
      <c r="BF294" s="1">
        <f>Resultats!C$37</f>
        <v>30</v>
      </c>
      <c r="BG294" s="1">
        <f>Resultats!E$37</f>
        <v>3</v>
      </c>
      <c r="BH294" s="1">
        <v>11</v>
      </c>
      <c r="BI294" s="1">
        <v>49</v>
      </c>
      <c r="BJ294" s="1" t="str">
        <f>CONCATENATE(DiaC[[#This Row],[Dia]],DiaC[[#This Row],[Mes]],DiaC[[#This Row],[Hora]],DiaC[[#This Row],[Min]])</f>
        <v>3031149</v>
      </c>
      <c r="BK294" s="1" t="str">
        <f>CONCATENATE(TEXT(DiaC[[#This Row],[Hora]],"00"),":",TEXT(DiaC[[#This Row],[Min]],"00"))</f>
        <v>11:49</v>
      </c>
      <c r="BL294" s="1" t="str">
        <f>IFERROR(VLOOKUP(DiaC[[#This Row],[CONCATENA]],Dades[[#All],[Columna1]:[LAT]],3,FALSE),"")</f>
        <v/>
      </c>
      <c r="BM294" s="1" t="str">
        <f>IFERROR(10^(DiaC[[#This Row],[LAT]]/10),"")</f>
        <v/>
      </c>
      <c r="BX294" s="4">
        <f>Resultats!C$37</f>
        <v>30</v>
      </c>
      <c r="BY294" s="12">
        <f>Resultats!E$37</f>
        <v>3</v>
      </c>
      <c r="BZ294" s="3">
        <v>2</v>
      </c>
      <c r="CA294" s="4">
        <v>49</v>
      </c>
      <c r="CB294" s="4" t="str">
        <f>CONCATENATE(NitC[[#This Row],[Dia]],NitC[[#This Row],[Mes]],NitC[[#This Row],[Hora]],NitC[[#This Row],[Min]])</f>
        <v>303249</v>
      </c>
      <c r="CC294" s="4" t="str">
        <f>CONCATENATE(TEXT(NitC[[#This Row],[Hora]],"00"),":",TEXT(NitC[[#This Row],[Min]],"00"))</f>
        <v>02:49</v>
      </c>
      <c r="CD294" s="12" t="str">
        <f>IFERROR(VLOOKUP(NitC[[#This Row],[CONCATENA]],Dades[[#All],[Columna1]:[LAT]],3,FALSE),"")</f>
        <v/>
      </c>
      <c r="CE294" s="12" t="str">
        <f>IFERROR(10^(NitC[[#This Row],[LAT]]/10),"")</f>
        <v/>
      </c>
    </row>
    <row r="295" spans="4:83" x14ac:dyDescent="0.35">
      <c r="D295" s="1">
        <f>Resultats!C$7</f>
        <v>30</v>
      </c>
      <c r="E295" s="1">
        <f>Resultats!E$7</f>
        <v>3</v>
      </c>
      <c r="F295" s="1">
        <v>11</v>
      </c>
      <c r="G295" s="1">
        <v>50</v>
      </c>
      <c r="H295" s="1" t="str">
        <f>CONCATENATE(DiaA[[#This Row],[Dia]],DiaA[[#This Row],[Mes]],DiaA[[#This Row],[Hora]],DiaA[[#This Row],[Min]])</f>
        <v>3031150</v>
      </c>
      <c r="I295" s="1" t="str">
        <f>CONCATENATE(TEXT(DiaA[[#This Row],[Hora]],"00"),":",TEXT(DiaA[[#This Row],[Min]],"00"))</f>
        <v>11:50</v>
      </c>
      <c r="J295" s="1" t="str">
        <f>IFERROR(VLOOKUP(DiaA[[#This Row],[CONCATENA]],Dades[[#All],[Columna1]:[LAT]],3,FALSE),"")</f>
        <v/>
      </c>
      <c r="K295" s="1" t="str">
        <f>IFERROR(10^(DiaA[[#This Row],[LAT]]/10),"")</f>
        <v/>
      </c>
      <c r="V295" s="4">
        <f>Resultats!C$7</f>
        <v>30</v>
      </c>
      <c r="W295" s="12">
        <f>Resultats!E$7</f>
        <v>3</v>
      </c>
      <c r="X295" s="3">
        <v>2</v>
      </c>
      <c r="Y295" s="4">
        <v>50</v>
      </c>
      <c r="Z295" s="4" t="str">
        <f>CONCATENATE(NitA[[#This Row],[Dia]],NitA[[#This Row],[Mes]],NitA[[#This Row],[Hora]],NitA[[#This Row],[Min]])</f>
        <v>303250</v>
      </c>
      <c r="AA295" s="4" t="str">
        <f>CONCATENATE(TEXT(NitA[[#This Row],[Hora]],"00"),":",TEXT(NitA[[#This Row],[Min]],"00"))</f>
        <v>02:50</v>
      </c>
      <c r="AB295" s="12" t="str">
        <f>IFERROR(VLOOKUP(NitA[[#This Row],[CONCATENA]],Dades[[#All],[Columna1]:[LAT]],3,FALSE),"")</f>
        <v/>
      </c>
      <c r="AC295" s="12" t="str">
        <f>IFERROR(10^(NitA[[#This Row],[LAT]]/10),"")</f>
        <v/>
      </c>
      <c r="AE295" s="1">
        <f>Resultats!C$22</f>
        <v>30</v>
      </c>
      <c r="AF295" s="1">
        <f>Resultats!E$22</f>
        <v>3</v>
      </c>
      <c r="AG295" s="1">
        <v>11</v>
      </c>
      <c r="AH295" s="1">
        <v>50</v>
      </c>
      <c r="AI295" s="1" t="str">
        <f>CONCATENATE(DiaB[[#This Row],[Dia]],DiaB[[#This Row],[Mes]],DiaB[[#This Row],[Hora]],DiaB[[#This Row],[Min]])</f>
        <v>3031150</v>
      </c>
      <c r="AJ295" s="1" t="str">
        <f>CONCATENATE(TEXT(DiaB[[#This Row],[Hora]],"00"),":",TEXT(DiaB[[#This Row],[Min]],"00"))</f>
        <v>11:50</v>
      </c>
      <c r="AK295" s="1" t="str">
        <f>IFERROR(VLOOKUP(DiaB[[#This Row],[CONCATENA]],Dades[[#All],[Columna1]:[LAT]],3,FALSE),"")</f>
        <v/>
      </c>
      <c r="AL295" s="1" t="str">
        <f>IFERROR(10^(DiaB[[#This Row],[LAT]]/10),"")</f>
        <v/>
      </c>
      <c r="AW295" s="4">
        <f>Resultats!C$22</f>
        <v>30</v>
      </c>
      <c r="AX295" s="12">
        <f>Resultats!E$22</f>
        <v>3</v>
      </c>
      <c r="AY295" s="3">
        <v>2</v>
      </c>
      <c r="AZ295" s="4">
        <v>50</v>
      </c>
      <c r="BA295" s="4" t="str">
        <f>CONCATENATE(NitB[[#This Row],[Dia]],NitB[[#This Row],[Mes]],NitB[[#This Row],[Hora]],NitB[[#This Row],[Min]])</f>
        <v>303250</v>
      </c>
      <c r="BB295" s="4" t="str">
        <f>CONCATENATE(TEXT(NitB[[#This Row],[Hora]],"00"),":",TEXT(NitB[[#This Row],[Min]],"00"))</f>
        <v>02:50</v>
      </c>
      <c r="BC295" s="12" t="str">
        <f>IFERROR(VLOOKUP(NitB[[#This Row],[CONCATENA]],Dades[[#All],[Columna1]:[LAT]],3,FALSE),"")</f>
        <v/>
      </c>
      <c r="BD295" s="12" t="str">
        <f>IFERROR(10^(NitB[[#This Row],[LAT]]/10),"")</f>
        <v/>
      </c>
      <c r="BF295" s="1">
        <f>Resultats!C$37</f>
        <v>30</v>
      </c>
      <c r="BG295" s="1">
        <f>Resultats!E$37</f>
        <v>3</v>
      </c>
      <c r="BH295" s="1">
        <v>11</v>
      </c>
      <c r="BI295" s="1">
        <v>50</v>
      </c>
      <c r="BJ295" s="1" t="str">
        <f>CONCATENATE(DiaC[[#This Row],[Dia]],DiaC[[#This Row],[Mes]],DiaC[[#This Row],[Hora]],DiaC[[#This Row],[Min]])</f>
        <v>3031150</v>
      </c>
      <c r="BK295" s="1" t="str">
        <f>CONCATENATE(TEXT(DiaC[[#This Row],[Hora]],"00"),":",TEXT(DiaC[[#This Row],[Min]],"00"))</f>
        <v>11:50</v>
      </c>
      <c r="BL295" s="1" t="str">
        <f>IFERROR(VLOOKUP(DiaC[[#This Row],[CONCATENA]],Dades[[#All],[Columna1]:[LAT]],3,FALSE),"")</f>
        <v/>
      </c>
      <c r="BM295" s="1" t="str">
        <f>IFERROR(10^(DiaC[[#This Row],[LAT]]/10),"")</f>
        <v/>
      </c>
      <c r="BX295" s="4">
        <f>Resultats!C$37</f>
        <v>30</v>
      </c>
      <c r="BY295" s="12">
        <f>Resultats!E$37</f>
        <v>3</v>
      </c>
      <c r="BZ295" s="3">
        <v>2</v>
      </c>
      <c r="CA295" s="4">
        <v>50</v>
      </c>
      <c r="CB295" s="4" t="str">
        <f>CONCATENATE(NitC[[#This Row],[Dia]],NitC[[#This Row],[Mes]],NitC[[#This Row],[Hora]],NitC[[#This Row],[Min]])</f>
        <v>303250</v>
      </c>
      <c r="CC295" s="4" t="str">
        <f>CONCATENATE(TEXT(NitC[[#This Row],[Hora]],"00"),":",TEXT(NitC[[#This Row],[Min]],"00"))</f>
        <v>02:50</v>
      </c>
      <c r="CD295" s="12" t="str">
        <f>IFERROR(VLOOKUP(NitC[[#This Row],[CONCATENA]],Dades[[#All],[Columna1]:[LAT]],3,FALSE),"")</f>
        <v/>
      </c>
      <c r="CE295" s="12" t="str">
        <f>IFERROR(10^(NitC[[#This Row],[LAT]]/10),"")</f>
        <v/>
      </c>
    </row>
    <row r="296" spans="4:83" x14ac:dyDescent="0.35">
      <c r="D296" s="1">
        <f>Resultats!C$7</f>
        <v>30</v>
      </c>
      <c r="E296" s="1">
        <f>Resultats!E$7</f>
        <v>3</v>
      </c>
      <c r="F296" s="1">
        <v>11</v>
      </c>
      <c r="G296" s="1">
        <v>51</v>
      </c>
      <c r="H296" s="1" t="str">
        <f>CONCATENATE(DiaA[[#This Row],[Dia]],DiaA[[#This Row],[Mes]],DiaA[[#This Row],[Hora]],DiaA[[#This Row],[Min]])</f>
        <v>3031151</v>
      </c>
      <c r="I296" s="1" t="str">
        <f>CONCATENATE(TEXT(DiaA[[#This Row],[Hora]],"00"),":",TEXT(DiaA[[#This Row],[Min]],"00"))</f>
        <v>11:51</v>
      </c>
      <c r="J296" s="1" t="str">
        <f>IFERROR(VLOOKUP(DiaA[[#This Row],[CONCATENA]],Dades[[#All],[Columna1]:[LAT]],3,FALSE),"")</f>
        <v/>
      </c>
      <c r="K296" s="1" t="str">
        <f>IFERROR(10^(DiaA[[#This Row],[LAT]]/10),"")</f>
        <v/>
      </c>
      <c r="V296" s="4">
        <f>Resultats!C$7</f>
        <v>30</v>
      </c>
      <c r="W296" s="12">
        <f>Resultats!E$7</f>
        <v>3</v>
      </c>
      <c r="X296" s="3">
        <v>2</v>
      </c>
      <c r="Y296" s="4">
        <v>51</v>
      </c>
      <c r="Z296" s="4" t="str">
        <f>CONCATENATE(NitA[[#This Row],[Dia]],NitA[[#This Row],[Mes]],NitA[[#This Row],[Hora]],NitA[[#This Row],[Min]])</f>
        <v>303251</v>
      </c>
      <c r="AA296" s="4" t="str">
        <f>CONCATENATE(TEXT(NitA[[#This Row],[Hora]],"00"),":",TEXT(NitA[[#This Row],[Min]],"00"))</f>
        <v>02:51</v>
      </c>
      <c r="AB296" s="12" t="str">
        <f>IFERROR(VLOOKUP(NitA[[#This Row],[CONCATENA]],Dades[[#All],[Columna1]:[LAT]],3,FALSE),"")</f>
        <v/>
      </c>
      <c r="AC296" s="12" t="str">
        <f>IFERROR(10^(NitA[[#This Row],[LAT]]/10),"")</f>
        <v/>
      </c>
      <c r="AE296" s="1">
        <f>Resultats!C$22</f>
        <v>30</v>
      </c>
      <c r="AF296" s="1">
        <f>Resultats!E$22</f>
        <v>3</v>
      </c>
      <c r="AG296" s="1">
        <v>11</v>
      </c>
      <c r="AH296" s="1">
        <v>51</v>
      </c>
      <c r="AI296" s="1" t="str">
        <f>CONCATENATE(DiaB[[#This Row],[Dia]],DiaB[[#This Row],[Mes]],DiaB[[#This Row],[Hora]],DiaB[[#This Row],[Min]])</f>
        <v>3031151</v>
      </c>
      <c r="AJ296" s="1" t="str">
        <f>CONCATENATE(TEXT(DiaB[[#This Row],[Hora]],"00"),":",TEXT(DiaB[[#This Row],[Min]],"00"))</f>
        <v>11:51</v>
      </c>
      <c r="AK296" s="1" t="str">
        <f>IFERROR(VLOOKUP(DiaB[[#This Row],[CONCATENA]],Dades[[#All],[Columna1]:[LAT]],3,FALSE),"")</f>
        <v/>
      </c>
      <c r="AL296" s="1" t="str">
        <f>IFERROR(10^(DiaB[[#This Row],[LAT]]/10),"")</f>
        <v/>
      </c>
      <c r="AW296" s="4">
        <f>Resultats!C$22</f>
        <v>30</v>
      </c>
      <c r="AX296" s="12">
        <f>Resultats!E$22</f>
        <v>3</v>
      </c>
      <c r="AY296" s="3">
        <v>2</v>
      </c>
      <c r="AZ296" s="4">
        <v>51</v>
      </c>
      <c r="BA296" s="4" t="str">
        <f>CONCATENATE(NitB[[#This Row],[Dia]],NitB[[#This Row],[Mes]],NitB[[#This Row],[Hora]],NitB[[#This Row],[Min]])</f>
        <v>303251</v>
      </c>
      <c r="BB296" s="4" t="str">
        <f>CONCATENATE(TEXT(NitB[[#This Row],[Hora]],"00"),":",TEXT(NitB[[#This Row],[Min]],"00"))</f>
        <v>02:51</v>
      </c>
      <c r="BC296" s="12" t="str">
        <f>IFERROR(VLOOKUP(NitB[[#This Row],[CONCATENA]],Dades[[#All],[Columna1]:[LAT]],3,FALSE),"")</f>
        <v/>
      </c>
      <c r="BD296" s="12" t="str">
        <f>IFERROR(10^(NitB[[#This Row],[LAT]]/10),"")</f>
        <v/>
      </c>
      <c r="BF296" s="1">
        <f>Resultats!C$37</f>
        <v>30</v>
      </c>
      <c r="BG296" s="1">
        <f>Resultats!E$37</f>
        <v>3</v>
      </c>
      <c r="BH296" s="1">
        <v>11</v>
      </c>
      <c r="BI296" s="1">
        <v>51</v>
      </c>
      <c r="BJ296" s="1" t="str">
        <f>CONCATENATE(DiaC[[#This Row],[Dia]],DiaC[[#This Row],[Mes]],DiaC[[#This Row],[Hora]],DiaC[[#This Row],[Min]])</f>
        <v>3031151</v>
      </c>
      <c r="BK296" s="1" t="str">
        <f>CONCATENATE(TEXT(DiaC[[#This Row],[Hora]],"00"),":",TEXT(DiaC[[#This Row],[Min]],"00"))</f>
        <v>11:51</v>
      </c>
      <c r="BL296" s="1" t="str">
        <f>IFERROR(VLOOKUP(DiaC[[#This Row],[CONCATENA]],Dades[[#All],[Columna1]:[LAT]],3,FALSE),"")</f>
        <v/>
      </c>
      <c r="BM296" s="1" t="str">
        <f>IFERROR(10^(DiaC[[#This Row],[LAT]]/10),"")</f>
        <v/>
      </c>
      <c r="BX296" s="4">
        <f>Resultats!C$37</f>
        <v>30</v>
      </c>
      <c r="BY296" s="12">
        <f>Resultats!E$37</f>
        <v>3</v>
      </c>
      <c r="BZ296" s="3">
        <v>2</v>
      </c>
      <c r="CA296" s="4">
        <v>51</v>
      </c>
      <c r="CB296" s="4" t="str">
        <f>CONCATENATE(NitC[[#This Row],[Dia]],NitC[[#This Row],[Mes]],NitC[[#This Row],[Hora]],NitC[[#This Row],[Min]])</f>
        <v>303251</v>
      </c>
      <c r="CC296" s="4" t="str">
        <f>CONCATENATE(TEXT(NitC[[#This Row],[Hora]],"00"),":",TEXT(NitC[[#This Row],[Min]],"00"))</f>
        <v>02:51</v>
      </c>
      <c r="CD296" s="12" t="str">
        <f>IFERROR(VLOOKUP(NitC[[#This Row],[CONCATENA]],Dades[[#All],[Columna1]:[LAT]],3,FALSE),"")</f>
        <v/>
      </c>
      <c r="CE296" s="12" t="str">
        <f>IFERROR(10^(NitC[[#This Row],[LAT]]/10),"")</f>
        <v/>
      </c>
    </row>
    <row r="297" spans="4:83" x14ac:dyDescent="0.35">
      <c r="D297" s="1">
        <f>Resultats!C$7</f>
        <v>30</v>
      </c>
      <c r="E297" s="1">
        <f>Resultats!E$7</f>
        <v>3</v>
      </c>
      <c r="F297" s="1">
        <v>11</v>
      </c>
      <c r="G297" s="1">
        <v>52</v>
      </c>
      <c r="H297" s="1" t="str">
        <f>CONCATENATE(DiaA[[#This Row],[Dia]],DiaA[[#This Row],[Mes]],DiaA[[#This Row],[Hora]],DiaA[[#This Row],[Min]])</f>
        <v>3031152</v>
      </c>
      <c r="I297" s="1" t="str">
        <f>CONCATENATE(TEXT(DiaA[[#This Row],[Hora]],"00"),":",TEXT(DiaA[[#This Row],[Min]],"00"))</f>
        <v>11:52</v>
      </c>
      <c r="J297" s="1" t="str">
        <f>IFERROR(VLOOKUP(DiaA[[#This Row],[CONCATENA]],Dades[[#All],[Columna1]:[LAT]],3,FALSE),"")</f>
        <v/>
      </c>
      <c r="K297" s="1" t="str">
        <f>IFERROR(10^(DiaA[[#This Row],[LAT]]/10),"")</f>
        <v/>
      </c>
      <c r="V297" s="4">
        <f>Resultats!C$7</f>
        <v>30</v>
      </c>
      <c r="W297" s="12">
        <f>Resultats!E$7</f>
        <v>3</v>
      </c>
      <c r="X297" s="3">
        <v>2</v>
      </c>
      <c r="Y297" s="4">
        <v>52</v>
      </c>
      <c r="Z297" s="4" t="str">
        <f>CONCATENATE(NitA[[#This Row],[Dia]],NitA[[#This Row],[Mes]],NitA[[#This Row],[Hora]],NitA[[#This Row],[Min]])</f>
        <v>303252</v>
      </c>
      <c r="AA297" s="4" t="str">
        <f>CONCATENATE(TEXT(NitA[[#This Row],[Hora]],"00"),":",TEXT(NitA[[#This Row],[Min]],"00"))</f>
        <v>02:52</v>
      </c>
      <c r="AB297" s="12" t="str">
        <f>IFERROR(VLOOKUP(NitA[[#This Row],[CONCATENA]],Dades[[#All],[Columna1]:[LAT]],3,FALSE),"")</f>
        <v/>
      </c>
      <c r="AC297" s="12" t="str">
        <f>IFERROR(10^(NitA[[#This Row],[LAT]]/10),"")</f>
        <v/>
      </c>
      <c r="AE297" s="1">
        <f>Resultats!C$22</f>
        <v>30</v>
      </c>
      <c r="AF297" s="1">
        <f>Resultats!E$22</f>
        <v>3</v>
      </c>
      <c r="AG297" s="1">
        <v>11</v>
      </c>
      <c r="AH297" s="1">
        <v>52</v>
      </c>
      <c r="AI297" s="1" t="str">
        <f>CONCATENATE(DiaB[[#This Row],[Dia]],DiaB[[#This Row],[Mes]],DiaB[[#This Row],[Hora]],DiaB[[#This Row],[Min]])</f>
        <v>3031152</v>
      </c>
      <c r="AJ297" s="1" t="str">
        <f>CONCATENATE(TEXT(DiaB[[#This Row],[Hora]],"00"),":",TEXT(DiaB[[#This Row],[Min]],"00"))</f>
        <v>11:52</v>
      </c>
      <c r="AK297" s="1" t="str">
        <f>IFERROR(VLOOKUP(DiaB[[#This Row],[CONCATENA]],Dades[[#All],[Columna1]:[LAT]],3,FALSE),"")</f>
        <v/>
      </c>
      <c r="AL297" s="1" t="str">
        <f>IFERROR(10^(DiaB[[#This Row],[LAT]]/10),"")</f>
        <v/>
      </c>
      <c r="AW297" s="4">
        <f>Resultats!C$22</f>
        <v>30</v>
      </c>
      <c r="AX297" s="12">
        <f>Resultats!E$22</f>
        <v>3</v>
      </c>
      <c r="AY297" s="3">
        <v>2</v>
      </c>
      <c r="AZ297" s="4">
        <v>52</v>
      </c>
      <c r="BA297" s="4" t="str">
        <f>CONCATENATE(NitB[[#This Row],[Dia]],NitB[[#This Row],[Mes]],NitB[[#This Row],[Hora]],NitB[[#This Row],[Min]])</f>
        <v>303252</v>
      </c>
      <c r="BB297" s="4" t="str">
        <f>CONCATENATE(TEXT(NitB[[#This Row],[Hora]],"00"),":",TEXT(NitB[[#This Row],[Min]],"00"))</f>
        <v>02:52</v>
      </c>
      <c r="BC297" s="12" t="str">
        <f>IFERROR(VLOOKUP(NitB[[#This Row],[CONCATENA]],Dades[[#All],[Columna1]:[LAT]],3,FALSE),"")</f>
        <v/>
      </c>
      <c r="BD297" s="12" t="str">
        <f>IFERROR(10^(NitB[[#This Row],[LAT]]/10),"")</f>
        <v/>
      </c>
      <c r="BF297" s="1">
        <f>Resultats!C$37</f>
        <v>30</v>
      </c>
      <c r="BG297" s="1">
        <f>Resultats!E$37</f>
        <v>3</v>
      </c>
      <c r="BH297" s="1">
        <v>11</v>
      </c>
      <c r="BI297" s="1">
        <v>52</v>
      </c>
      <c r="BJ297" s="1" t="str">
        <f>CONCATENATE(DiaC[[#This Row],[Dia]],DiaC[[#This Row],[Mes]],DiaC[[#This Row],[Hora]],DiaC[[#This Row],[Min]])</f>
        <v>3031152</v>
      </c>
      <c r="BK297" s="1" t="str">
        <f>CONCATENATE(TEXT(DiaC[[#This Row],[Hora]],"00"),":",TEXT(DiaC[[#This Row],[Min]],"00"))</f>
        <v>11:52</v>
      </c>
      <c r="BL297" s="1" t="str">
        <f>IFERROR(VLOOKUP(DiaC[[#This Row],[CONCATENA]],Dades[[#All],[Columna1]:[LAT]],3,FALSE),"")</f>
        <v/>
      </c>
      <c r="BM297" s="1" t="str">
        <f>IFERROR(10^(DiaC[[#This Row],[LAT]]/10),"")</f>
        <v/>
      </c>
      <c r="BX297" s="4">
        <f>Resultats!C$37</f>
        <v>30</v>
      </c>
      <c r="BY297" s="12">
        <f>Resultats!E$37</f>
        <v>3</v>
      </c>
      <c r="BZ297" s="3">
        <v>2</v>
      </c>
      <c r="CA297" s="4">
        <v>52</v>
      </c>
      <c r="CB297" s="4" t="str">
        <f>CONCATENATE(NitC[[#This Row],[Dia]],NitC[[#This Row],[Mes]],NitC[[#This Row],[Hora]],NitC[[#This Row],[Min]])</f>
        <v>303252</v>
      </c>
      <c r="CC297" s="4" t="str">
        <f>CONCATENATE(TEXT(NitC[[#This Row],[Hora]],"00"),":",TEXT(NitC[[#This Row],[Min]],"00"))</f>
        <v>02:52</v>
      </c>
      <c r="CD297" s="12" t="str">
        <f>IFERROR(VLOOKUP(NitC[[#This Row],[CONCATENA]],Dades[[#All],[Columna1]:[LAT]],3,FALSE),"")</f>
        <v/>
      </c>
      <c r="CE297" s="12" t="str">
        <f>IFERROR(10^(NitC[[#This Row],[LAT]]/10),"")</f>
        <v/>
      </c>
    </row>
    <row r="298" spans="4:83" x14ac:dyDescent="0.35">
      <c r="D298" s="1">
        <f>Resultats!C$7</f>
        <v>30</v>
      </c>
      <c r="E298" s="1">
        <f>Resultats!E$7</f>
        <v>3</v>
      </c>
      <c r="F298" s="1">
        <v>11</v>
      </c>
      <c r="G298" s="1">
        <v>53</v>
      </c>
      <c r="H298" s="1" t="str">
        <f>CONCATENATE(DiaA[[#This Row],[Dia]],DiaA[[#This Row],[Mes]],DiaA[[#This Row],[Hora]],DiaA[[#This Row],[Min]])</f>
        <v>3031153</v>
      </c>
      <c r="I298" s="1" t="str">
        <f>CONCATENATE(TEXT(DiaA[[#This Row],[Hora]],"00"),":",TEXT(DiaA[[#This Row],[Min]],"00"))</f>
        <v>11:53</v>
      </c>
      <c r="J298" s="1" t="str">
        <f>IFERROR(VLOOKUP(DiaA[[#This Row],[CONCATENA]],Dades[[#All],[Columna1]:[LAT]],3,FALSE),"")</f>
        <v/>
      </c>
      <c r="K298" s="1" t="str">
        <f>IFERROR(10^(DiaA[[#This Row],[LAT]]/10),"")</f>
        <v/>
      </c>
      <c r="V298" s="4">
        <f>Resultats!C$7</f>
        <v>30</v>
      </c>
      <c r="W298" s="12">
        <f>Resultats!E$7</f>
        <v>3</v>
      </c>
      <c r="X298" s="3">
        <v>2</v>
      </c>
      <c r="Y298" s="4">
        <v>53</v>
      </c>
      <c r="Z298" s="4" t="str">
        <f>CONCATENATE(NitA[[#This Row],[Dia]],NitA[[#This Row],[Mes]],NitA[[#This Row],[Hora]],NitA[[#This Row],[Min]])</f>
        <v>303253</v>
      </c>
      <c r="AA298" s="4" t="str">
        <f>CONCATENATE(TEXT(NitA[[#This Row],[Hora]],"00"),":",TEXT(NitA[[#This Row],[Min]],"00"))</f>
        <v>02:53</v>
      </c>
      <c r="AB298" s="12" t="str">
        <f>IFERROR(VLOOKUP(NitA[[#This Row],[CONCATENA]],Dades[[#All],[Columna1]:[LAT]],3,FALSE),"")</f>
        <v/>
      </c>
      <c r="AC298" s="12" t="str">
        <f>IFERROR(10^(NitA[[#This Row],[LAT]]/10),"")</f>
        <v/>
      </c>
      <c r="AE298" s="1">
        <f>Resultats!C$22</f>
        <v>30</v>
      </c>
      <c r="AF298" s="1">
        <f>Resultats!E$22</f>
        <v>3</v>
      </c>
      <c r="AG298" s="1">
        <v>11</v>
      </c>
      <c r="AH298" s="1">
        <v>53</v>
      </c>
      <c r="AI298" s="1" t="str">
        <f>CONCATENATE(DiaB[[#This Row],[Dia]],DiaB[[#This Row],[Mes]],DiaB[[#This Row],[Hora]],DiaB[[#This Row],[Min]])</f>
        <v>3031153</v>
      </c>
      <c r="AJ298" s="1" t="str">
        <f>CONCATENATE(TEXT(DiaB[[#This Row],[Hora]],"00"),":",TEXT(DiaB[[#This Row],[Min]],"00"))</f>
        <v>11:53</v>
      </c>
      <c r="AK298" s="1" t="str">
        <f>IFERROR(VLOOKUP(DiaB[[#This Row],[CONCATENA]],Dades[[#All],[Columna1]:[LAT]],3,FALSE),"")</f>
        <v/>
      </c>
      <c r="AL298" s="1" t="str">
        <f>IFERROR(10^(DiaB[[#This Row],[LAT]]/10),"")</f>
        <v/>
      </c>
      <c r="AW298" s="4">
        <f>Resultats!C$22</f>
        <v>30</v>
      </c>
      <c r="AX298" s="12">
        <f>Resultats!E$22</f>
        <v>3</v>
      </c>
      <c r="AY298" s="3">
        <v>2</v>
      </c>
      <c r="AZ298" s="4">
        <v>53</v>
      </c>
      <c r="BA298" s="4" t="str">
        <f>CONCATENATE(NitB[[#This Row],[Dia]],NitB[[#This Row],[Mes]],NitB[[#This Row],[Hora]],NitB[[#This Row],[Min]])</f>
        <v>303253</v>
      </c>
      <c r="BB298" s="4" t="str">
        <f>CONCATENATE(TEXT(NitB[[#This Row],[Hora]],"00"),":",TEXT(NitB[[#This Row],[Min]],"00"))</f>
        <v>02:53</v>
      </c>
      <c r="BC298" s="12" t="str">
        <f>IFERROR(VLOOKUP(NitB[[#This Row],[CONCATENA]],Dades[[#All],[Columna1]:[LAT]],3,FALSE),"")</f>
        <v/>
      </c>
      <c r="BD298" s="12" t="str">
        <f>IFERROR(10^(NitB[[#This Row],[LAT]]/10),"")</f>
        <v/>
      </c>
      <c r="BF298" s="1">
        <f>Resultats!C$37</f>
        <v>30</v>
      </c>
      <c r="BG298" s="1">
        <f>Resultats!E$37</f>
        <v>3</v>
      </c>
      <c r="BH298" s="1">
        <v>11</v>
      </c>
      <c r="BI298" s="1">
        <v>53</v>
      </c>
      <c r="BJ298" s="1" t="str">
        <f>CONCATENATE(DiaC[[#This Row],[Dia]],DiaC[[#This Row],[Mes]],DiaC[[#This Row],[Hora]],DiaC[[#This Row],[Min]])</f>
        <v>3031153</v>
      </c>
      <c r="BK298" s="1" t="str">
        <f>CONCATENATE(TEXT(DiaC[[#This Row],[Hora]],"00"),":",TEXT(DiaC[[#This Row],[Min]],"00"))</f>
        <v>11:53</v>
      </c>
      <c r="BL298" s="1" t="str">
        <f>IFERROR(VLOOKUP(DiaC[[#This Row],[CONCATENA]],Dades[[#All],[Columna1]:[LAT]],3,FALSE),"")</f>
        <v/>
      </c>
      <c r="BM298" s="1" t="str">
        <f>IFERROR(10^(DiaC[[#This Row],[LAT]]/10),"")</f>
        <v/>
      </c>
      <c r="BX298" s="4">
        <f>Resultats!C$37</f>
        <v>30</v>
      </c>
      <c r="BY298" s="12">
        <f>Resultats!E$37</f>
        <v>3</v>
      </c>
      <c r="BZ298" s="3">
        <v>2</v>
      </c>
      <c r="CA298" s="4">
        <v>53</v>
      </c>
      <c r="CB298" s="4" t="str">
        <f>CONCATENATE(NitC[[#This Row],[Dia]],NitC[[#This Row],[Mes]],NitC[[#This Row],[Hora]],NitC[[#This Row],[Min]])</f>
        <v>303253</v>
      </c>
      <c r="CC298" s="4" t="str">
        <f>CONCATENATE(TEXT(NitC[[#This Row],[Hora]],"00"),":",TEXT(NitC[[#This Row],[Min]],"00"))</f>
        <v>02:53</v>
      </c>
      <c r="CD298" s="12" t="str">
        <f>IFERROR(VLOOKUP(NitC[[#This Row],[CONCATENA]],Dades[[#All],[Columna1]:[LAT]],3,FALSE),"")</f>
        <v/>
      </c>
      <c r="CE298" s="12" t="str">
        <f>IFERROR(10^(NitC[[#This Row],[LAT]]/10),"")</f>
        <v/>
      </c>
    </row>
    <row r="299" spans="4:83" x14ac:dyDescent="0.35">
      <c r="D299" s="1">
        <f>Resultats!C$7</f>
        <v>30</v>
      </c>
      <c r="E299" s="1">
        <f>Resultats!E$7</f>
        <v>3</v>
      </c>
      <c r="F299" s="1">
        <v>11</v>
      </c>
      <c r="G299" s="1">
        <v>54</v>
      </c>
      <c r="H299" s="1" t="str">
        <f>CONCATENATE(DiaA[[#This Row],[Dia]],DiaA[[#This Row],[Mes]],DiaA[[#This Row],[Hora]],DiaA[[#This Row],[Min]])</f>
        <v>3031154</v>
      </c>
      <c r="I299" s="1" t="str">
        <f>CONCATENATE(TEXT(DiaA[[#This Row],[Hora]],"00"),":",TEXT(DiaA[[#This Row],[Min]],"00"))</f>
        <v>11:54</v>
      </c>
      <c r="J299" s="1" t="str">
        <f>IFERROR(VLOOKUP(DiaA[[#This Row],[CONCATENA]],Dades[[#All],[Columna1]:[LAT]],3,FALSE),"")</f>
        <v/>
      </c>
      <c r="K299" s="1" t="str">
        <f>IFERROR(10^(DiaA[[#This Row],[LAT]]/10),"")</f>
        <v/>
      </c>
      <c r="V299" s="4">
        <f>Resultats!C$7</f>
        <v>30</v>
      </c>
      <c r="W299" s="12">
        <f>Resultats!E$7</f>
        <v>3</v>
      </c>
      <c r="X299" s="3">
        <v>2</v>
      </c>
      <c r="Y299" s="4">
        <v>54</v>
      </c>
      <c r="Z299" s="4" t="str">
        <f>CONCATENATE(NitA[[#This Row],[Dia]],NitA[[#This Row],[Mes]],NitA[[#This Row],[Hora]],NitA[[#This Row],[Min]])</f>
        <v>303254</v>
      </c>
      <c r="AA299" s="4" t="str">
        <f>CONCATENATE(TEXT(NitA[[#This Row],[Hora]],"00"),":",TEXT(NitA[[#This Row],[Min]],"00"))</f>
        <v>02:54</v>
      </c>
      <c r="AB299" s="12" t="str">
        <f>IFERROR(VLOOKUP(NitA[[#This Row],[CONCATENA]],Dades[[#All],[Columna1]:[LAT]],3,FALSE),"")</f>
        <v/>
      </c>
      <c r="AC299" s="12" t="str">
        <f>IFERROR(10^(NitA[[#This Row],[LAT]]/10),"")</f>
        <v/>
      </c>
      <c r="AE299" s="1">
        <f>Resultats!C$22</f>
        <v>30</v>
      </c>
      <c r="AF299" s="1">
        <f>Resultats!E$22</f>
        <v>3</v>
      </c>
      <c r="AG299" s="1">
        <v>11</v>
      </c>
      <c r="AH299" s="1">
        <v>54</v>
      </c>
      <c r="AI299" s="1" t="str">
        <f>CONCATENATE(DiaB[[#This Row],[Dia]],DiaB[[#This Row],[Mes]],DiaB[[#This Row],[Hora]],DiaB[[#This Row],[Min]])</f>
        <v>3031154</v>
      </c>
      <c r="AJ299" s="1" t="str">
        <f>CONCATENATE(TEXT(DiaB[[#This Row],[Hora]],"00"),":",TEXT(DiaB[[#This Row],[Min]],"00"))</f>
        <v>11:54</v>
      </c>
      <c r="AK299" s="1" t="str">
        <f>IFERROR(VLOOKUP(DiaB[[#This Row],[CONCATENA]],Dades[[#All],[Columna1]:[LAT]],3,FALSE),"")</f>
        <v/>
      </c>
      <c r="AL299" s="1" t="str">
        <f>IFERROR(10^(DiaB[[#This Row],[LAT]]/10),"")</f>
        <v/>
      </c>
      <c r="AW299" s="4">
        <f>Resultats!C$22</f>
        <v>30</v>
      </c>
      <c r="AX299" s="12">
        <f>Resultats!E$22</f>
        <v>3</v>
      </c>
      <c r="AY299" s="3">
        <v>2</v>
      </c>
      <c r="AZ299" s="4">
        <v>54</v>
      </c>
      <c r="BA299" s="4" t="str">
        <f>CONCATENATE(NitB[[#This Row],[Dia]],NitB[[#This Row],[Mes]],NitB[[#This Row],[Hora]],NitB[[#This Row],[Min]])</f>
        <v>303254</v>
      </c>
      <c r="BB299" s="4" t="str">
        <f>CONCATENATE(TEXT(NitB[[#This Row],[Hora]],"00"),":",TEXT(NitB[[#This Row],[Min]],"00"))</f>
        <v>02:54</v>
      </c>
      <c r="BC299" s="12" t="str">
        <f>IFERROR(VLOOKUP(NitB[[#This Row],[CONCATENA]],Dades[[#All],[Columna1]:[LAT]],3,FALSE),"")</f>
        <v/>
      </c>
      <c r="BD299" s="12" t="str">
        <f>IFERROR(10^(NitB[[#This Row],[LAT]]/10),"")</f>
        <v/>
      </c>
      <c r="BF299" s="1">
        <f>Resultats!C$37</f>
        <v>30</v>
      </c>
      <c r="BG299" s="1">
        <f>Resultats!E$37</f>
        <v>3</v>
      </c>
      <c r="BH299" s="1">
        <v>11</v>
      </c>
      <c r="BI299" s="1">
        <v>54</v>
      </c>
      <c r="BJ299" s="1" t="str">
        <f>CONCATENATE(DiaC[[#This Row],[Dia]],DiaC[[#This Row],[Mes]],DiaC[[#This Row],[Hora]],DiaC[[#This Row],[Min]])</f>
        <v>3031154</v>
      </c>
      <c r="BK299" s="1" t="str">
        <f>CONCATENATE(TEXT(DiaC[[#This Row],[Hora]],"00"),":",TEXT(DiaC[[#This Row],[Min]],"00"))</f>
        <v>11:54</v>
      </c>
      <c r="BL299" s="1" t="str">
        <f>IFERROR(VLOOKUP(DiaC[[#This Row],[CONCATENA]],Dades[[#All],[Columna1]:[LAT]],3,FALSE),"")</f>
        <v/>
      </c>
      <c r="BM299" s="1" t="str">
        <f>IFERROR(10^(DiaC[[#This Row],[LAT]]/10),"")</f>
        <v/>
      </c>
      <c r="BX299" s="4">
        <f>Resultats!C$37</f>
        <v>30</v>
      </c>
      <c r="BY299" s="12">
        <f>Resultats!E$37</f>
        <v>3</v>
      </c>
      <c r="BZ299" s="3">
        <v>2</v>
      </c>
      <c r="CA299" s="4">
        <v>54</v>
      </c>
      <c r="CB299" s="4" t="str">
        <f>CONCATENATE(NitC[[#This Row],[Dia]],NitC[[#This Row],[Mes]],NitC[[#This Row],[Hora]],NitC[[#This Row],[Min]])</f>
        <v>303254</v>
      </c>
      <c r="CC299" s="4" t="str">
        <f>CONCATENATE(TEXT(NitC[[#This Row],[Hora]],"00"),":",TEXT(NitC[[#This Row],[Min]],"00"))</f>
        <v>02:54</v>
      </c>
      <c r="CD299" s="12" t="str">
        <f>IFERROR(VLOOKUP(NitC[[#This Row],[CONCATENA]],Dades[[#All],[Columna1]:[LAT]],3,FALSE),"")</f>
        <v/>
      </c>
      <c r="CE299" s="12" t="str">
        <f>IFERROR(10^(NitC[[#This Row],[LAT]]/10),"")</f>
        <v/>
      </c>
    </row>
    <row r="300" spans="4:83" x14ac:dyDescent="0.35">
      <c r="D300" s="1">
        <f>Resultats!C$7</f>
        <v>30</v>
      </c>
      <c r="E300" s="1">
        <f>Resultats!E$7</f>
        <v>3</v>
      </c>
      <c r="F300" s="1">
        <v>11</v>
      </c>
      <c r="G300" s="1">
        <v>55</v>
      </c>
      <c r="H300" s="1" t="str">
        <f>CONCATENATE(DiaA[[#This Row],[Dia]],DiaA[[#This Row],[Mes]],DiaA[[#This Row],[Hora]],DiaA[[#This Row],[Min]])</f>
        <v>3031155</v>
      </c>
      <c r="I300" s="1" t="str">
        <f>CONCATENATE(TEXT(DiaA[[#This Row],[Hora]],"00"),":",TEXT(DiaA[[#This Row],[Min]],"00"))</f>
        <v>11:55</v>
      </c>
      <c r="J300" s="1" t="str">
        <f>IFERROR(VLOOKUP(DiaA[[#This Row],[CONCATENA]],Dades[[#All],[Columna1]:[LAT]],3,FALSE),"")</f>
        <v/>
      </c>
      <c r="K300" s="1" t="str">
        <f>IFERROR(10^(DiaA[[#This Row],[LAT]]/10),"")</f>
        <v/>
      </c>
      <c r="V300" s="4">
        <f>Resultats!C$7</f>
        <v>30</v>
      </c>
      <c r="W300" s="12">
        <f>Resultats!E$7</f>
        <v>3</v>
      </c>
      <c r="X300" s="3">
        <v>2</v>
      </c>
      <c r="Y300" s="4">
        <v>55</v>
      </c>
      <c r="Z300" s="4" t="str">
        <f>CONCATENATE(NitA[[#This Row],[Dia]],NitA[[#This Row],[Mes]],NitA[[#This Row],[Hora]],NitA[[#This Row],[Min]])</f>
        <v>303255</v>
      </c>
      <c r="AA300" s="4" t="str">
        <f>CONCATENATE(TEXT(NitA[[#This Row],[Hora]],"00"),":",TEXT(NitA[[#This Row],[Min]],"00"))</f>
        <v>02:55</v>
      </c>
      <c r="AB300" s="12" t="str">
        <f>IFERROR(VLOOKUP(NitA[[#This Row],[CONCATENA]],Dades[[#All],[Columna1]:[LAT]],3,FALSE),"")</f>
        <v/>
      </c>
      <c r="AC300" s="12" t="str">
        <f>IFERROR(10^(NitA[[#This Row],[LAT]]/10),"")</f>
        <v/>
      </c>
      <c r="AE300" s="1">
        <f>Resultats!C$22</f>
        <v>30</v>
      </c>
      <c r="AF300" s="1">
        <f>Resultats!E$22</f>
        <v>3</v>
      </c>
      <c r="AG300" s="1">
        <v>11</v>
      </c>
      <c r="AH300" s="1">
        <v>55</v>
      </c>
      <c r="AI300" s="1" t="str">
        <f>CONCATENATE(DiaB[[#This Row],[Dia]],DiaB[[#This Row],[Mes]],DiaB[[#This Row],[Hora]],DiaB[[#This Row],[Min]])</f>
        <v>3031155</v>
      </c>
      <c r="AJ300" s="1" t="str">
        <f>CONCATENATE(TEXT(DiaB[[#This Row],[Hora]],"00"),":",TEXT(DiaB[[#This Row],[Min]],"00"))</f>
        <v>11:55</v>
      </c>
      <c r="AK300" s="1" t="str">
        <f>IFERROR(VLOOKUP(DiaB[[#This Row],[CONCATENA]],Dades[[#All],[Columna1]:[LAT]],3,FALSE),"")</f>
        <v/>
      </c>
      <c r="AL300" s="1" t="str">
        <f>IFERROR(10^(DiaB[[#This Row],[LAT]]/10),"")</f>
        <v/>
      </c>
      <c r="AW300" s="4">
        <f>Resultats!C$22</f>
        <v>30</v>
      </c>
      <c r="AX300" s="12">
        <f>Resultats!E$22</f>
        <v>3</v>
      </c>
      <c r="AY300" s="3">
        <v>2</v>
      </c>
      <c r="AZ300" s="4">
        <v>55</v>
      </c>
      <c r="BA300" s="4" t="str">
        <f>CONCATENATE(NitB[[#This Row],[Dia]],NitB[[#This Row],[Mes]],NitB[[#This Row],[Hora]],NitB[[#This Row],[Min]])</f>
        <v>303255</v>
      </c>
      <c r="BB300" s="4" t="str">
        <f>CONCATENATE(TEXT(NitB[[#This Row],[Hora]],"00"),":",TEXT(NitB[[#This Row],[Min]],"00"))</f>
        <v>02:55</v>
      </c>
      <c r="BC300" s="12" t="str">
        <f>IFERROR(VLOOKUP(NitB[[#This Row],[CONCATENA]],Dades[[#All],[Columna1]:[LAT]],3,FALSE),"")</f>
        <v/>
      </c>
      <c r="BD300" s="12" t="str">
        <f>IFERROR(10^(NitB[[#This Row],[LAT]]/10),"")</f>
        <v/>
      </c>
      <c r="BF300" s="1">
        <f>Resultats!C$37</f>
        <v>30</v>
      </c>
      <c r="BG300" s="1">
        <f>Resultats!E$37</f>
        <v>3</v>
      </c>
      <c r="BH300" s="1">
        <v>11</v>
      </c>
      <c r="BI300" s="1">
        <v>55</v>
      </c>
      <c r="BJ300" s="1" t="str">
        <f>CONCATENATE(DiaC[[#This Row],[Dia]],DiaC[[#This Row],[Mes]],DiaC[[#This Row],[Hora]],DiaC[[#This Row],[Min]])</f>
        <v>3031155</v>
      </c>
      <c r="BK300" s="1" t="str">
        <f>CONCATENATE(TEXT(DiaC[[#This Row],[Hora]],"00"),":",TEXT(DiaC[[#This Row],[Min]],"00"))</f>
        <v>11:55</v>
      </c>
      <c r="BL300" s="1" t="str">
        <f>IFERROR(VLOOKUP(DiaC[[#This Row],[CONCATENA]],Dades[[#All],[Columna1]:[LAT]],3,FALSE),"")</f>
        <v/>
      </c>
      <c r="BM300" s="1" t="str">
        <f>IFERROR(10^(DiaC[[#This Row],[LAT]]/10),"")</f>
        <v/>
      </c>
      <c r="BX300" s="4">
        <f>Resultats!C$37</f>
        <v>30</v>
      </c>
      <c r="BY300" s="12">
        <f>Resultats!E$37</f>
        <v>3</v>
      </c>
      <c r="BZ300" s="3">
        <v>2</v>
      </c>
      <c r="CA300" s="4">
        <v>55</v>
      </c>
      <c r="CB300" s="4" t="str">
        <f>CONCATENATE(NitC[[#This Row],[Dia]],NitC[[#This Row],[Mes]],NitC[[#This Row],[Hora]],NitC[[#This Row],[Min]])</f>
        <v>303255</v>
      </c>
      <c r="CC300" s="4" t="str">
        <f>CONCATENATE(TEXT(NitC[[#This Row],[Hora]],"00"),":",TEXT(NitC[[#This Row],[Min]],"00"))</f>
        <v>02:55</v>
      </c>
      <c r="CD300" s="12" t="str">
        <f>IFERROR(VLOOKUP(NitC[[#This Row],[CONCATENA]],Dades[[#All],[Columna1]:[LAT]],3,FALSE),"")</f>
        <v/>
      </c>
      <c r="CE300" s="12" t="str">
        <f>IFERROR(10^(NitC[[#This Row],[LAT]]/10),"")</f>
        <v/>
      </c>
    </row>
    <row r="301" spans="4:83" x14ac:dyDescent="0.35">
      <c r="D301" s="1">
        <f>Resultats!C$7</f>
        <v>30</v>
      </c>
      <c r="E301" s="1">
        <f>Resultats!E$7</f>
        <v>3</v>
      </c>
      <c r="F301" s="1">
        <v>11</v>
      </c>
      <c r="G301" s="1">
        <v>56</v>
      </c>
      <c r="H301" s="1" t="str">
        <f>CONCATENATE(DiaA[[#This Row],[Dia]],DiaA[[#This Row],[Mes]],DiaA[[#This Row],[Hora]],DiaA[[#This Row],[Min]])</f>
        <v>3031156</v>
      </c>
      <c r="I301" s="1" t="str">
        <f>CONCATENATE(TEXT(DiaA[[#This Row],[Hora]],"00"),":",TEXT(DiaA[[#This Row],[Min]],"00"))</f>
        <v>11:56</v>
      </c>
      <c r="J301" s="1" t="str">
        <f>IFERROR(VLOOKUP(DiaA[[#This Row],[CONCATENA]],Dades[[#All],[Columna1]:[LAT]],3,FALSE),"")</f>
        <v/>
      </c>
      <c r="K301" s="1" t="str">
        <f>IFERROR(10^(DiaA[[#This Row],[LAT]]/10),"")</f>
        <v/>
      </c>
      <c r="V301" s="4">
        <f>Resultats!C$7</f>
        <v>30</v>
      </c>
      <c r="W301" s="12">
        <f>Resultats!E$7</f>
        <v>3</v>
      </c>
      <c r="X301" s="3">
        <v>2</v>
      </c>
      <c r="Y301" s="4">
        <v>56</v>
      </c>
      <c r="Z301" s="4" t="str">
        <f>CONCATENATE(NitA[[#This Row],[Dia]],NitA[[#This Row],[Mes]],NitA[[#This Row],[Hora]],NitA[[#This Row],[Min]])</f>
        <v>303256</v>
      </c>
      <c r="AA301" s="4" t="str">
        <f>CONCATENATE(TEXT(NitA[[#This Row],[Hora]],"00"),":",TEXT(NitA[[#This Row],[Min]],"00"))</f>
        <v>02:56</v>
      </c>
      <c r="AB301" s="12" t="str">
        <f>IFERROR(VLOOKUP(NitA[[#This Row],[CONCATENA]],Dades[[#All],[Columna1]:[LAT]],3,FALSE),"")</f>
        <v/>
      </c>
      <c r="AC301" s="12" t="str">
        <f>IFERROR(10^(NitA[[#This Row],[LAT]]/10),"")</f>
        <v/>
      </c>
      <c r="AE301" s="1">
        <f>Resultats!C$22</f>
        <v>30</v>
      </c>
      <c r="AF301" s="1">
        <f>Resultats!E$22</f>
        <v>3</v>
      </c>
      <c r="AG301" s="1">
        <v>11</v>
      </c>
      <c r="AH301" s="1">
        <v>56</v>
      </c>
      <c r="AI301" s="1" t="str">
        <f>CONCATENATE(DiaB[[#This Row],[Dia]],DiaB[[#This Row],[Mes]],DiaB[[#This Row],[Hora]],DiaB[[#This Row],[Min]])</f>
        <v>3031156</v>
      </c>
      <c r="AJ301" s="1" t="str">
        <f>CONCATENATE(TEXT(DiaB[[#This Row],[Hora]],"00"),":",TEXT(DiaB[[#This Row],[Min]],"00"))</f>
        <v>11:56</v>
      </c>
      <c r="AK301" s="1" t="str">
        <f>IFERROR(VLOOKUP(DiaB[[#This Row],[CONCATENA]],Dades[[#All],[Columna1]:[LAT]],3,FALSE),"")</f>
        <v/>
      </c>
      <c r="AL301" s="1" t="str">
        <f>IFERROR(10^(DiaB[[#This Row],[LAT]]/10),"")</f>
        <v/>
      </c>
      <c r="AW301" s="4">
        <f>Resultats!C$22</f>
        <v>30</v>
      </c>
      <c r="AX301" s="12">
        <f>Resultats!E$22</f>
        <v>3</v>
      </c>
      <c r="AY301" s="3">
        <v>2</v>
      </c>
      <c r="AZ301" s="4">
        <v>56</v>
      </c>
      <c r="BA301" s="4" t="str">
        <f>CONCATENATE(NitB[[#This Row],[Dia]],NitB[[#This Row],[Mes]],NitB[[#This Row],[Hora]],NitB[[#This Row],[Min]])</f>
        <v>303256</v>
      </c>
      <c r="BB301" s="4" t="str">
        <f>CONCATENATE(TEXT(NitB[[#This Row],[Hora]],"00"),":",TEXT(NitB[[#This Row],[Min]],"00"))</f>
        <v>02:56</v>
      </c>
      <c r="BC301" s="12" t="str">
        <f>IFERROR(VLOOKUP(NitB[[#This Row],[CONCATENA]],Dades[[#All],[Columna1]:[LAT]],3,FALSE),"")</f>
        <v/>
      </c>
      <c r="BD301" s="12" t="str">
        <f>IFERROR(10^(NitB[[#This Row],[LAT]]/10),"")</f>
        <v/>
      </c>
      <c r="BF301" s="1">
        <f>Resultats!C$37</f>
        <v>30</v>
      </c>
      <c r="BG301" s="1">
        <f>Resultats!E$37</f>
        <v>3</v>
      </c>
      <c r="BH301" s="1">
        <v>11</v>
      </c>
      <c r="BI301" s="1">
        <v>56</v>
      </c>
      <c r="BJ301" s="1" t="str">
        <f>CONCATENATE(DiaC[[#This Row],[Dia]],DiaC[[#This Row],[Mes]],DiaC[[#This Row],[Hora]],DiaC[[#This Row],[Min]])</f>
        <v>3031156</v>
      </c>
      <c r="BK301" s="1" t="str">
        <f>CONCATENATE(TEXT(DiaC[[#This Row],[Hora]],"00"),":",TEXT(DiaC[[#This Row],[Min]],"00"))</f>
        <v>11:56</v>
      </c>
      <c r="BL301" s="1" t="str">
        <f>IFERROR(VLOOKUP(DiaC[[#This Row],[CONCATENA]],Dades[[#All],[Columna1]:[LAT]],3,FALSE),"")</f>
        <v/>
      </c>
      <c r="BM301" s="1" t="str">
        <f>IFERROR(10^(DiaC[[#This Row],[LAT]]/10),"")</f>
        <v/>
      </c>
      <c r="BX301" s="4">
        <f>Resultats!C$37</f>
        <v>30</v>
      </c>
      <c r="BY301" s="12">
        <f>Resultats!E$37</f>
        <v>3</v>
      </c>
      <c r="BZ301" s="3">
        <v>2</v>
      </c>
      <c r="CA301" s="4">
        <v>56</v>
      </c>
      <c r="CB301" s="4" t="str">
        <f>CONCATENATE(NitC[[#This Row],[Dia]],NitC[[#This Row],[Mes]],NitC[[#This Row],[Hora]],NitC[[#This Row],[Min]])</f>
        <v>303256</v>
      </c>
      <c r="CC301" s="4" t="str">
        <f>CONCATENATE(TEXT(NitC[[#This Row],[Hora]],"00"),":",TEXT(NitC[[#This Row],[Min]],"00"))</f>
        <v>02:56</v>
      </c>
      <c r="CD301" s="12" t="str">
        <f>IFERROR(VLOOKUP(NitC[[#This Row],[CONCATENA]],Dades[[#All],[Columna1]:[LAT]],3,FALSE),"")</f>
        <v/>
      </c>
      <c r="CE301" s="12" t="str">
        <f>IFERROR(10^(NitC[[#This Row],[LAT]]/10),"")</f>
        <v/>
      </c>
    </row>
    <row r="302" spans="4:83" x14ac:dyDescent="0.35">
      <c r="D302" s="1">
        <f>Resultats!C$7</f>
        <v>30</v>
      </c>
      <c r="E302" s="1">
        <f>Resultats!E$7</f>
        <v>3</v>
      </c>
      <c r="F302" s="1">
        <v>11</v>
      </c>
      <c r="G302" s="1">
        <v>57</v>
      </c>
      <c r="H302" s="1" t="str">
        <f>CONCATENATE(DiaA[[#This Row],[Dia]],DiaA[[#This Row],[Mes]],DiaA[[#This Row],[Hora]],DiaA[[#This Row],[Min]])</f>
        <v>3031157</v>
      </c>
      <c r="I302" s="1" t="str">
        <f>CONCATENATE(TEXT(DiaA[[#This Row],[Hora]],"00"),":",TEXT(DiaA[[#This Row],[Min]],"00"))</f>
        <v>11:57</v>
      </c>
      <c r="J302" s="1" t="str">
        <f>IFERROR(VLOOKUP(DiaA[[#This Row],[CONCATENA]],Dades[[#All],[Columna1]:[LAT]],3,FALSE),"")</f>
        <v/>
      </c>
      <c r="K302" s="1" t="str">
        <f>IFERROR(10^(DiaA[[#This Row],[LAT]]/10),"")</f>
        <v/>
      </c>
      <c r="V302" s="4">
        <f>Resultats!C$7</f>
        <v>30</v>
      </c>
      <c r="W302" s="12">
        <f>Resultats!E$7</f>
        <v>3</v>
      </c>
      <c r="X302" s="3">
        <v>2</v>
      </c>
      <c r="Y302" s="4">
        <v>57</v>
      </c>
      <c r="Z302" s="4" t="str">
        <f>CONCATENATE(NitA[[#This Row],[Dia]],NitA[[#This Row],[Mes]],NitA[[#This Row],[Hora]],NitA[[#This Row],[Min]])</f>
        <v>303257</v>
      </c>
      <c r="AA302" s="4" t="str">
        <f>CONCATENATE(TEXT(NitA[[#This Row],[Hora]],"00"),":",TEXT(NitA[[#This Row],[Min]],"00"))</f>
        <v>02:57</v>
      </c>
      <c r="AB302" s="12" t="str">
        <f>IFERROR(VLOOKUP(NitA[[#This Row],[CONCATENA]],Dades[[#All],[Columna1]:[LAT]],3,FALSE),"")</f>
        <v/>
      </c>
      <c r="AC302" s="12" t="str">
        <f>IFERROR(10^(NitA[[#This Row],[LAT]]/10),"")</f>
        <v/>
      </c>
      <c r="AE302" s="1">
        <f>Resultats!C$22</f>
        <v>30</v>
      </c>
      <c r="AF302" s="1">
        <f>Resultats!E$22</f>
        <v>3</v>
      </c>
      <c r="AG302" s="1">
        <v>11</v>
      </c>
      <c r="AH302" s="1">
        <v>57</v>
      </c>
      <c r="AI302" s="1" t="str">
        <f>CONCATENATE(DiaB[[#This Row],[Dia]],DiaB[[#This Row],[Mes]],DiaB[[#This Row],[Hora]],DiaB[[#This Row],[Min]])</f>
        <v>3031157</v>
      </c>
      <c r="AJ302" s="1" t="str">
        <f>CONCATENATE(TEXT(DiaB[[#This Row],[Hora]],"00"),":",TEXT(DiaB[[#This Row],[Min]],"00"))</f>
        <v>11:57</v>
      </c>
      <c r="AK302" s="1" t="str">
        <f>IFERROR(VLOOKUP(DiaB[[#This Row],[CONCATENA]],Dades[[#All],[Columna1]:[LAT]],3,FALSE),"")</f>
        <v/>
      </c>
      <c r="AL302" s="1" t="str">
        <f>IFERROR(10^(DiaB[[#This Row],[LAT]]/10),"")</f>
        <v/>
      </c>
      <c r="AW302" s="4">
        <f>Resultats!C$22</f>
        <v>30</v>
      </c>
      <c r="AX302" s="12">
        <f>Resultats!E$22</f>
        <v>3</v>
      </c>
      <c r="AY302" s="3">
        <v>2</v>
      </c>
      <c r="AZ302" s="4">
        <v>57</v>
      </c>
      <c r="BA302" s="4" t="str">
        <f>CONCATENATE(NitB[[#This Row],[Dia]],NitB[[#This Row],[Mes]],NitB[[#This Row],[Hora]],NitB[[#This Row],[Min]])</f>
        <v>303257</v>
      </c>
      <c r="BB302" s="4" t="str">
        <f>CONCATENATE(TEXT(NitB[[#This Row],[Hora]],"00"),":",TEXT(NitB[[#This Row],[Min]],"00"))</f>
        <v>02:57</v>
      </c>
      <c r="BC302" s="12" t="str">
        <f>IFERROR(VLOOKUP(NitB[[#This Row],[CONCATENA]],Dades[[#All],[Columna1]:[LAT]],3,FALSE),"")</f>
        <v/>
      </c>
      <c r="BD302" s="12" t="str">
        <f>IFERROR(10^(NitB[[#This Row],[LAT]]/10),"")</f>
        <v/>
      </c>
      <c r="BF302" s="1">
        <f>Resultats!C$37</f>
        <v>30</v>
      </c>
      <c r="BG302" s="1">
        <f>Resultats!E$37</f>
        <v>3</v>
      </c>
      <c r="BH302" s="1">
        <v>11</v>
      </c>
      <c r="BI302" s="1">
        <v>57</v>
      </c>
      <c r="BJ302" s="1" t="str">
        <f>CONCATENATE(DiaC[[#This Row],[Dia]],DiaC[[#This Row],[Mes]],DiaC[[#This Row],[Hora]],DiaC[[#This Row],[Min]])</f>
        <v>3031157</v>
      </c>
      <c r="BK302" s="1" t="str">
        <f>CONCATENATE(TEXT(DiaC[[#This Row],[Hora]],"00"),":",TEXT(DiaC[[#This Row],[Min]],"00"))</f>
        <v>11:57</v>
      </c>
      <c r="BL302" s="1" t="str">
        <f>IFERROR(VLOOKUP(DiaC[[#This Row],[CONCATENA]],Dades[[#All],[Columna1]:[LAT]],3,FALSE),"")</f>
        <v/>
      </c>
      <c r="BM302" s="1" t="str">
        <f>IFERROR(10^(DiaC[[#This Row],[LAT]]/10),"")</f>
        <v/>
      </c>
      <c r="BX302" s="4">
        <f>Resultats!C$37</f>
        <v>30</v>
      </c>
      <c r="BY302" s="12">
        <f>Resultats!E$37</f>
        <v>3</v>
      </c>
      <c r="BZ302" s="3">
        <v>2</v>
      </c>
      <c r="CA302" s="4">
        <v>57</v>
      </c>
      <c r="CB302" s="4" t="str">
        <f>CONCATENATE(NitC[[#This Row],[Dia]],NitC[[#This Row],[Mes]],NitC[[#This Row],[Hora]],NitC[[#This Row],[Min]])</f>
        <v>303257</v>
      </c>
      <c r="CC302" s="4" t="str">
        <f>CONCATENATE(TEXT(NitC[[#This Row],[Hora]],"00"),":",TEXT(NitC[[#This Row],[Min]],"00"))</f>
        <v>02:57</v>
      </c>
      <c r="CD302" s="12" t="str">
        <f>IFERROR(VLOOKUP(NitC[[#This Row],[CONCATENA]],Dades[[#All],[Columna1]:[LAT]],3,FALSE),"")</f>
        <v/>
      </c>
      <c r="CE302" s="12" t="str">
        <f>IFERROR(10^(NitC[[#This Row],[LAT]]/10),"")</f>
        <v/>
      </c>
    </row>
    <row r="303" spans="4:83" x14ac:dyDescent="0.35">
      <c r="D303" s="1">
        <f>Resultats!C$7</f>
        <v>30</v>
      </c>
      <c r="E303" s="1">
        <f>Resultats!E$7</f>
        <v>3</v>
      </c>
      <c r="F303" s="1">
        <v>11</v>
      </c>
      <c r="G303" s="1">
        <v>58</v>
      </c>
      <c r="H303" s="1" t="str">
        <f>CONCATENATE(DiaA[[#This Row],[Dia]],DiaA[[#This Row],[Mes]],DiaA[[#This Row],[Hora]],DiaA[[#This Row],[Min]])</f>
        <v>3031158</v>
      </c>
      <c r="I303" s="1" t="str">
        <f>CONCATENATE(TEXT(DiaA[[#This Row],[Hora]],"00"),":",TEXT(DiaA[[#This Row],[Min]],"00"))</f>
        <v>11:58</v>
      </c>
      <c r="J303" s="1" t="str">
        <f>IFERROR(VLOOKUP(DiaA[[#This Row],[CONCATENA]],Dades[[#All],[Columna1]:[LAT]],3,FALSE),"")</f>
        <v/>
      </c>
      <c r="K303" s="1" t="str">
        <f>IFERROR(10^(DiaA[[#This Row],[LAT]]/10),"")</f>
        <v/>
      </c>
      <c r="V303" s="4">
        <f>Resultats!C$7</f>
        <v>30</v>
      </c>
      <c r="W303" s="12">
        <f>Resultats!E$7</f>
        <v>3</v>
      </c>
      <c r="X303" s="3">
        <v>2</v>
      </c>
      <c r="Y303" s="4">
        <v>58</v>
      </c>
      <c r="Z303" s="4" t="str">
        <f>CONCATENATE(NitA[[#This Row],[Dia]],NitA[[#This Row],[Mes]],NitA[[#This Row],[Hora]],NitA[[#This Row],[Min]])</f>
        <v>303258</v>
      </c>
      <c r="AA303" s="4" t="str">
        <f>CONCATENATE(TEXT(NitA[[#This Row],[Hora]],"00"),":",TEXT(NitA[[#This Row],[Min]],"00"))</f>
        <v>02:58</v>
      </c>
      <c r="AB303" s="12" t="str">
        <f>IFERROR(VLOOKUP(NitA[[#This Row],[CONCATENA]],Dades[[#All],[Columna1]:[LAT]],3,FALSE),"")</f>
        <v/>
      </c>
      <c r="AC303" s="12" t="str">
        <f>IFERROR(10^(NitA[[#This Row],[LAT]]/10),"")</f>
        <v/>
      </c>
      <c r="AE303" s="1">
        <f>Resultats!C$22</f>
        <v>30</v>
      </c>
      <c r="AF303" s="1">
        <f>Resultats!E$22</f>
        <v>3</v>
      </c>
      <c r="AG303" s="1">
        <v>11</v>
      </c>
      <c r="AH303" s="1">
        <v>58</v>
      </c>
      <c r="AI303" s="1" t="str">
        <f>CONCATENATE(DiaB[[#This Row],[Dia]],DiaB[[#This Row],[Mes]],DiaB[[#This Row],[Hora]],DiaB[[#This Row],[Min]])</f>
        <v>3031158</v>
      </c>
      <c r="AJ303" s="1" t="str">
        <f>CONCATENATE(TEXT(DiaB[[#This Row],[Hora]],"00"),":",TEXT(DiaB[[#This Row],[Min]],"00"))</f>
        <v>11:58</v>
      </c>
      <c r="AK303" s="1" t="str">
        <f>IFERROR(VLOOKUP(DiaB[[#This Row],[CONCATENA]],Dades[[#All],[Columna1]:[LAT]],3,FALSE),"")</f>
        <v/>
      </c>
      <c r="AL303" s="1" t="str">
        <f>IFERROR(10^(DiaB[[#This Row],[LAT]]/10),"")</f>
        <v/>
      </c>
      <c r="AW303" s="4">
        <f>Resultats!C$22</f>
        <v>30</v>
      </c>
      <c r="AX303" s="12">
        <f>Resultats!E$22</f>
        <v>3</v>
      </c>
      <c r="AY303" s="3">
        <v>2</v>
      </c>
      <c r="AZ303" s="4">
        <v>58</v>
      </c>
      <c r="BA303" s="4" t="str">
        <f>CONCATENATE(NitB[[#This Row],[Dia]],NitB[[#This Row],[Mes]],NitB[[#This Row],[Hora]],NitB[[#This Row],[Min]])</f>
        <v>303258</v>
      </c>
      <c r="BB303" s="4" t="str">
        <f>CONCATENATE(TEXT(NitB[[#This Row],[Hora]],"00"),":",TEXT(NitB[[#This Row],[Min]],"00"))</f>
        <v>02:58</v>
      </c>
      <c r="BC303" s="12" t="str">
        <f>IFERROR(VLOOKUP(NitB[[#This Row],[CONCATENA]],Dades[[#All],[Columna1]:[LAT]],3,FALSE),"")</f>
        <v/>
      </c>
      <c r="BD303" s="12" t="str">
        <f>IFERROR(10^(NitB[[#This Row],[LAT]]/10),"")</f>
        <v/>
      </c>
      <c r="BF303" s="1">
        <f>Resultats!C$37</f>
        <v>30</v>
      </c>
      <c r="BG303" s="1">
        <f>Resultats!E$37</f>
        <v>3</v>
      </c>
      <c r="BH303" s="1">
        <v>11</v>
      </c>
      <c r="BI303" s="1">
        <v>58</v>
      </c>
      <c r="BJ303" s="1" t="str">
        <f>CONCATENATE(DiaC[[#This Row],[Dia]],DiaC[[#This Row],[Mes]],DiaC[[#This Row],[Hora]],DiaC[[#This Row],[Min]])</f>
        <v>3031158</v>
      </c>
      <c r="BK303" s="1" t="str">
        <f>CONCATENATE(TEXT(DiaC[[#This Row],[Hora]],"00"),":",TEXT(DiaC[[#This Row],[Min]],"00"))</f>
        <v>11:58</v>
      </c>
      <c r="BL303" s="1" t="str">
        <f>IFERROR(VLOOKUP(DiaC[[#This Row],[CONCATENA]],Dades[[#All],[Columna1]:[LAT]],3,FALSE),"")</f>
        <v/>
      </c>
      <c r="BM303" s="1" t="str">
        <f>IFERROR(10^(DiaC[[#This Row],[LAT]]/10),"")</f>
        <v/>
      </c>
      <c r="BX303" s="4">
        <f>Resultats!C$37</f>
        <v>30</v>
      </c>
      <c r="BY303" s="12">
        <f>Resultats!E$37</f>
        <v>3</v>
      </c>
      <c r="BZ303" s="3">
        <v>2</v>
      </c>
      <c r="CA303" s="4">
        <v>58</v>
      </c>
      <c r="CB303" s="4" t="str">
        <f>CONCATENATE(NitC[[#This Row],[Dia]],NitC[[#This Row],[Mes]],NitC[[#This Row],[Hora]],NitC[[#This Row],[Min]])</f>
        <v>303258</v>
      </c>
      <c r="CC303" s="4" t="str">
        <f>CONCATENATE(TEXT(NitC[[#This Row],[Hora]],"00"),":",TEXT(NitC[[#This Row],[Min]],"00"))</f>
        <v>02:58</v>
      </c>
      <c r="CD303" s="12" t="str">
        <f>IFERROR(VLOOKUP(NitC[[#This Row],[CONCATENA]],Dades[[#All],[Columna1]:[LAT]],3,FALSE),"")</f>
        <v/>
      </c>
      <c r="CE303" s="12" t="str">
        <f>IFERROR(10^(NitC[[#This Row],[LAT]]/10),"")</f>
        <v/>
      </c>
    </row>
    <row r="304" spans="4:83" x14ac:dyDescent="0.35">
      <c r="D304" s="1">
        <f>Resultats!C$7</f>
        <v>30</v>
      </c>
      <c r="E304" s="1">
        <f>Resultats!E$7</f>
        <v>3</v>
      </c>
      <c r="F304" s="1">
        <v>11</v>
      </c>
      <c r="G304" s="1">
        <v>59</v>
      </c>
      <c r="H304" s="1" t="str">
        <f>CONCATENATE(DiaA[[#This Row],[Dia]],DiaA[[#This Row],[Mes]],DiaA[[#This Row],[Hora]],DiaA[[#This Row],[Min]])</f>
        <v>3031159</v>
      </c>
      <c r="I304" s="1" t="str">
        <f>CONCATENATE(TEXT(DiaA[[#This Row],[Hora]],"00"),":",TEXT(DiaA[[#This Row],[Min]],"00"))</f>
        <v>11:59</v>
      </c>
      <c r="J304" s="1" t="str">
        <f>IFERROR(VLOOKUP(DiaA[[#This Row],[CONCATENA]],Dades[[#All],[Columna1]:[LAT]],3,FALSE),"")</f>
        <v/>
      </c>
      <c r="K304" s="1" t="str">
        <f>IFERROR(10^(DiaA[[#This Row],[LAT]]/10),"")</f>
        <v/>
      </c>
      <c r="V304" s="4">
        <f>Resultats!C$7</f>
        <v>30</v>
      </c>
      <c r="W304" s="12">
        <f>Resultats!E$7</f>
        <v>3</v>
      </c>
      <c r="X304" s="3">
        <v>2</v>
      </c>
      <c r="Y304" s="4">
        <v>59</v>
      </c>
      <c r="Z304" s="4" t="str">
        <f>CONCATENATE(NitA[[#This Row],[Dia]],NitA[[#This Row],[Mes]],NitA[[#This Row],[Hora]],NitA[[#This Row],[Min]])</f>
        <v>303259</v>
      </c>
      <c r="AA304" s="4" t="str">
        <f>CONCATENATE(TEXT(NitA[[#This Row],[Hora]],"00"),":",TEXT(NitA[[#This Row],[Min]],"00"))</f>
        <v>02:59</v>
      </c>
      <c r="AB304" s="12" t="str">
        <f>IFERROR(VLOOKUP(NitA[[#This Row],[CONCATENA]],Dades[[#All],[Columna1]:[LAT]],3,FALSE),"")</f>
        <v/>
      </c>
      <c r="AC304" s="12" t="str">
        <f>IFERROR(10^(NitA[[#This Row],[LAT]]/10),"")</f>
        <v/>
      </c>
      <c r="AE304" s="1">
        <f>Resultats!C$22</f>
        <v>30</v>
      </c>
      <c r="AF304" s="1">
        <f>Resultats!E$22</f>
        <v>3</v>
      </c>
      <c r="AG304" s="1">
        <v>11</v>
      </c>
      <c r="AH304" s="1">
        <v>59</v>
      </c>
      <c r="AI304" s="1" t="str">
        <f>CONCATENATE(DiaB[[#This Row],[Dia]],DiaB[[#This Row],[Mes]],DiaB[[#This Row],[Hora]],DiaB[[#This Row],[Min]])</f>
        <v>3031159</v>
      </c>
      <c r="AJ304" s="1" t="str">
        <f>CONCATENATE(TEXT(DiaB[[#This Row],[Hora]],"00"),":",TEXT(DiaB[[#This Row],[Min]],"00"))</f>
        <v>11:59</v>
      </c>
      <c r="AK304" s="1" t="str">
        <f>IFERROR(VLOOKUP(DiaB[[#This Row],[CONCATENA]],Dades[[#All],[Columna1]:[LAT]],3,FALSE),"")</f>
        <v/>
      </c>
      <c r="AL304" s="1" t="str">
        <f>IFERROR(10^(DiaB[[#This Row],[LAT]]/10),"")</f>
        <v/>
      </c>
      <c r="AW304" s="4">
        <f>Resultats!C$22</f>
        <v>30</v>
      </c>
      <c r="AX304" s="12">
        <f>Resultats!E$22</f>
        <v>3</v>
      </c>
      <c r="AY304" s="3">
        <v>2</v>
      </c>
      <c r="AZ304" s="4">
        <v>59</v>
      </c>
      <c r="BA304" s="4" t="str">
        <f>CONCATENATE(NitB[[#This Row],[Dia]],NitB[[#This Row],[Mes]],NitB[[#This Row],[Hora]],NitB[[#This Row],[Min]])</f>
        <v>303259</v>
      </c>
      <c r="BB304" s="4" t="str">
        <f>CONCATENATE(TEXT(NitB[[#This Row],[Hora]],"00"),":",TEXT(NitB[[#This Row],[Min]],"00"))</f>
        <v>02:59</v>
      </c>
      <c r="BC304" s="12" t="str">
        <f>IFERROR(VLOOKUP(NitB[[#This Row],[CONCATENA]],Dades[[#All],[Columna1]:[LAT]],3,FALSE),"")</f>
        <v/>
      </c>
      <c r="BD304" s="12" t="str">
        <f>IFERROR(10^(NitB[[#This Row],[LAT]]/10),"")</f>
        <v/>
      </c>
      <c r="BF304" s="1">
        <f>Resultats!C$37</f>
        <v>30</v>
      </c>
      <c r="BG304" s="1">
        <f>Resultats!E$37</f>
        <v>3</v>
      </c>
      <c r="BH304" s="1">
        <v>11</v>
      </c>
      <c r="BI304" s="1">
        <v>59</v>
      </c>
      <c r="BJ304" s="1" t="str">
        <f>CONCATENATE(DiaC[[#This Row],[Dia]],DiaC[[#This Row],[Mes]],DiaC[[#This Row],[Hora]],DiaC[[#This Row],[Min]])</f>
        <v>3031159</v>
      </c>
      <c r="BK304" s="1" t="str">
        <f>CONCATENATE(TEXT(DiaC[[#This Row],[Hora]],"00"),":",TEXT(DiaC[[#This Row],[Min]],"00"))</f>
        <v>11:59</v>
      </c>
      <c r="BL304" s="1" t="str">
        <f>IFERROR(VLOOKUP(DiaC[[#This Row],[CONCATENA]],Dades[[#All],[Columna1]:[LAT]],3,FALSE),"")</f>
        <v/>
      </c>
      <c r="BM304" s="1" t="str">
        <f>IFERROR(10^(DiaC[[#This Row],[LAT]]/10),"")</f>
        <v/>
      </c>
      <c r="BX304" s="4">
        <f>Resultats!C$37</f>
        <v>30</v>
      </c>
      <c r="BY304" s="12">
        <f>Resultats!E$37</f>
        <v>3</v>
      </c>
      <c r="BZ304" s="3">
        <v>2</v>
      </c>
      <c r="CA304" s="4">
        <v>59</v>
      </c>
      <c r="CB304" s="4" t="str">
        <f>CONCATENATE(NitC[[#This Row],[Dia]],NitC[[#This Row],[Mes]],NitC[[#This Row],[Hora]],NitC[[#This Row],[Min]])</f>
        <v>303259</v>
      </c>
      <c r="CC304" s="4" t="str">
        <f>CONCATENATE(TEXT(NitC[[#This Row],[Hora]],"00"),":",TEXT(NitC[[#This Row],[Min]],"00"))</f>
        <v>02:59</v>
      </c>
      <c r="CD304" s="12" t="str">
        <f>IFERROR(VLOOKUP(NitC[[#This Row],[CONCATENA]],Dades[[#All],[Columna1]:[LAT]],3,FALSE),"")</f>
        <v/>
      </c>
      <c r="CE304" s="12" t="str">
        <f>IFERROR(10^(NitC[[#This Row],[LAT]]/10),"")</f>
        <v/>
      </c>
    </row>
    <row r="305" spans="4:83" x14ac:dyDescent="0.35">
      <c r="D305" s="1">
        <f>Resultats!C$7</f>
        <v>30</v>
      </c>
      <c r="E305" s="1">
        <f>Resultats!E$7</f>
        <v>3</v>
      </c>
      <c r="F305" s="1">
        <v>12</v>
      </c>
      <c r="G305" s="1">
        <v>0</v>
      </c>
      <c r="H305" s="1" t="str">
        <f>CONCATENATE(DiaA[[#This Row],[Dia]],DiaA[[#This Row],[Mes]],DiaA[[#This Row],[Hora]],DiaA[[#This Row],[Min]])</f>
        <v>303120</v>
      </c>
      <c r="I305" s="1" t="str">
        <f>CONCATENATE(TEXT(DiaA[[#This Row],[Hora]],"00"),":",TEXT(DiaA[[#This Row],[Min]],"00"))</f>
        <v>12:00</v>
      </c>
      <c r="J305" s="1" t="str">
        <f>IFERROR(VLOOKUP(DiaA[[#This Row],[CONCATENA]],Dades[[#All],[Columna1]:[LAT]],3,FALSE),"")</f>
        <v/>
      </c>
      <c r="K305" s="1" t="str">
        <f>IFERROR(10^(DiaA[[#This Row],[LAT]]/10),"")</f>
        <v/>
      </c>
      <c r="V305" s="4">
        <f>Resultats!C$7</f>
        <v>30</v>
      </c>
      <c r="W305" s="12">
        <f>Resultats!E$7</f>
        <v>3</v>
      </c>
      <c r="X305" s="3">
        <v>3</v>
      </c>
      <c r="Y305" s="4">
        <v>0</v>
      </c>
      <c r="Z305" s="4" t="str">
        <f>CONCATENATE(NitA[[#This Row],[Dia]],NitA[[#This Row],[Mes]],NitA[[#This Row],[Hora]],NitA[[#This Row],[Min]])</f>
        <v>30330</v>
      </c>
      <c r="AA305" s="4" t="str">
        <f>CONCATENATE(TEXT(NitA[[#This Row],[Hora]],"00"),":",TEXT(NitA[[#This Row],[Min]],"00"))</f>
        <v>03:00</v>
      </c>
      <c r="AB305" s="12" t="str">
        <f>IFERROR(VLOOKUP(NitA[[#This Row],[CONCATENA]],Dades[[#All],[Columna1]:[LAT]],3,FALSE),"")</f>
        <v/>
      </c>
      <c r="AC305" s="12" t="str">
        <f>IFERROR(10^(NitA[[#This Row],[LAT]]/10),"")</f>
        <v/>
      </c>
      <c r="AE305" s="1">
        <f>Resultats!C$22</f>
        <v>30</v>
      </c>
      <c r="AF305" s="1">
        <f>Resultats!E$22</f>
        <v>3</v>
      </c>
      <c r="AG305" s="1">
        <v>12</v>
      </c>
      <c r="AH305" s="1">
        <v>0</v>
      </c>
      <c r="AI305" s="1" t="str">
        <f>CONCATENATE(DiaB[[#This Row],[Dia]],DiaB[[#This Row],[Mes]],DiaB[[#This Row],[Hora]],DiaB[[#This Row],[Min]])</f>
        <v>303120</v>
      </c>
      <c r="AJ305" s="1" t="str">
        <f>CONCATENATE(TEXT(DiaB[[#This Row],[Hora]],"00"),":",TEXT(DiaB[[#This Row],[Min]],"00"))</f>
        <v>12:00</v>
      </c>
      <c r="AK305" s="1" t="str">
        <f>IFERROR(VLOOKUP(DiaB[[#This Row],[CONCATENA]],Dades[[#All],[Columna1]:[LAT]],3,FALSE),"")</f>
        <v/>
      </c>
      <c r="AL305" s="1" t="str">
        <f>IFERROR(10^(DiaB[[#This Row],[LAT]]/10),"")</f>
        <v/>
      </c>
      <c r="AW305" s="4">
        <f>Resultats!C$22</f>
        <v>30</v>
      </c>
      <c r="AX305" s="12">
        <f>Resultats!E$22</f>
        <v>3</v>
      </c>
      <c r="AY305" s="3">
        <v>3</v>
      </c>
      <c r="AZ305" s="4">
        <v>0</v>
      </c>
      <c r="BA305" s="4" t="str">
        <f>CONCATENATE(NitB[[#This Row],[Dia]],NitB[[#This Row],[Mes]],NitB[[#This Row],[Hora]],NitB[[#This Row],[Min]])</f>
        <v>30330</v>
      </c>
      <c r="BB305" s="4" t="str">
        <f>CONCATENATE(TEXT(NitB[[#This Row],[Hora]],"00"),":",TEXT(NitB[[#This Row],[Min]],"00"))</f>
        <v>03:00</v>
      </c>
      <c r="BC305" s="12" t="str">
        <f>IFERROR(VLOOKUP(NitB[[#This Row],[CONCATENA]],Dades[[#All],[Columna1]:[LAT]],3,FALSE),"")</f>
        <v/>
      </c>
      <c r="BD305" s="12" t="str">
        <f>IFERROR(10^(NitB[[#This Row],[LAT]]/10),"")</f>
        <v/>
      </c>
      <c r="BF305" s="1">
        <f>Resultats!C$37</f>
        <v>30</v>
      </c>
      <c r="BG305" s="1">
        <f>Resultats!E$37</f>
        <v>3</v>
      </c>
      <c r="BH305" s="1">
        <v>12</v>
      </c>
      <c r="BI305" s="1">
        <v>0</v>
      </c>
      <c r="BJ305" s="1" t="str">
        <f>CONCATENATE(DiaC[[#This Row],[Dia]],DiaC[[#This Row],[Mes]],DiaC[[#This Row],[Hora]],DiaC[[#This Row],[Min]])</f>
        <v>303120</v>
      </c>
      <c r="BK305" s="1" t="str">
        <f>CONCATENATE(TEXT(DiaC[[#This Row],[Hora]],"00"),":",TEXT(DiaC[[#This Row],[Min]],"00"))</f>
        <v>12:00</v>
      </c>
      <c r="BL305" s="1" t="str">
        <f>IFERROR(VLOOKUP(DiaC[[#This Row],[CONCATENA]],Dades[[#All],[Columna1]:[LAT]],3,FALSE),"")</f>
        <v/>
      </c>
      <c r="BM305" s="1" t="str">
        <f>IFERROR(10^(DiaC[[#This Row],[LAT]]/10),"")</f>
        <v/>
      </c>
      <c r="BX305" s="4">
        <f>Resultats!C$37</f>
        <v>30</v>
      </c>
      <c r="BY305" s="12">
        <f>Resultats!E$37</f>
        <v>3</v>
      </c>
      <c r="BZ305" s="3">
        <v>3</v>
      </c>
      <c r="CA305" s="4">
        <v>0</v>
      </c>
      <c r="CB305" s="4" t="str">
        <f>CONCATENATE(NitC[[#This Row],[Dia]],NitC[[#This Row],[Mes]],NitC[[#This Row],[Hora]],NitC[[#This Row],[Min]])</f>
        <v>30330</v>
      </c>
      <c r="CC305" s="4" t="str">
        <f>CONCATENATE(TEXT(NitC[[#This Row],[Hora]],"00"),":",TEXT(NitC[[#This Row],[Min]],"00"))</f>
        <v>03:00</v>
      </c>
      <c r="CD305" s="12" t="str">
        <f>IFERROR(VLOOKUP(NitC[[#This Row],[CONCATENA]],Dades[[#All],[Columna1]:[LAT]],3,FALSE),"")</f>
        <v/>
      </c>
      <c r="CE305" s="12" t="str">
        <f>IFERROR(10^(NitC[[#This Row],[LAT]]/10),"")</f>
        <v/>
      </c>
    </row>
    <row r="306" spans="4:83" x14ac:dyDescent="0.35">
      <c r="D306" s="1">
        <f>Resultats!C$7</f>
        <v>30</v>
      </c>
      <c r="E306" s="1">
        <f>Resultats!E$7</f>
        <v>3</v>
      </c>
      <c r="F306" s="1">
        <v>12</v>
      </c>
      <c r="G306" s="1">
        <v>1</v>
      </c>
      <c r="H306" s="1" t="str">
        <f>CONCATENATE(DiaA[[#This Row],[Dia]],DiaA[[#This Row],[Mes]],DiaA[[#This Row],[Hora]],DiaA[[#This Row],[Min]])</f>
        <v>303121</v>
      </c>
      <c r="I306" s="1" t="str">
        <f>CONCATENATE(TEXT(DiaA[[#This Row],[Hora]],"00"),":",TEXT(DiaA[[#This Row],[Min]],"00"))</f>
        <v>12:01</v>
      </c>
      <c r="J306" s="1" t="str">
        <f>IFERROR(VLOOKUP(DiaA[[#This Row],[CONCATENA]],Dades[[#All],[Columna1]:[LAT]],3,FALSE),"")</f>
        <v/>
      </c>
      <c r="K306" s="1" t="str">
        <f>IFERROR(10^(DiaA[[#This Row],[LAT]]/10),"")</f>
        <v/>
      </c>
      <c r="V306" s="4">
        <f>Resultats!C$7</f>
        <v>30</v>
      </c>
      <c r="W306" s="12">
        <f>Resultats!E$7</f>
        <v>3</v>
      </c>
      <c r="X306" s="3">
        <v>3</v>
      </c>
      <c r="Y306" s="4">
        <v>1</v>
      </c>
      <c r="Z306" s="4" t="str">
        <f>CONCATENATE(NitA[[#This Row],[Dia]],NitA[[#This Row],[Mes]],NitA[[#This Row],[Hora]],NitA[[#This Row],[Min]])</f>
        <v>30331</v>
      </c>
      <c r="AA306" s="4" t="str">
        <f>CONCATENATE(TEXT(NitA[[#This Row],[Hora]],"00"),":",TEXT(NitA[[#This Row],[Min]],"00"))</f>
        <v>03:01</v>
      </c>
      <c r="AB306" s="12" t="str">
        <f>IFERROR(VLOOKUP(NitA[[#This Row],[CONCATENA]],Dades[[#All],[Columna1]:[LAT]],3,FALSE),"")</f>
        <v/>
      </c>
      <c r="AC306" s="12" t="str">
        <f>IFERROR(10^(NitA[[#This Row],[LAT]]/10),"")</f>
        <v/>
      </c>
      <c r="AE306" s="1">
        <f>Resultats!C$22</f>
        <v>30</v>
      </c>
      <c r="AF306" s="1">
        <f>Resultats!E$22</f>
        <v>3</v>
      </c>
      <c r="AG306" s="1">
        <v>12</v>
      </c>
      <c r="AH306" s="1">
        <v>1</v>
      </c>
      <c r="AI306" s="1" t="str">
        <f>CONCATENATE(DiaB[[#This Row],[Dia]],DiaB[[#This Row],[Mes]],DiaB[[#This Row],[Hora]],DiaB[[#This Row],[Min]])</f>
        <v>303121</v>
      </c>
      <c r="AJ306" s="1" t="str">
        <f>CONCATENATE(TEXT(DiaB[[#This Row],[Hora]],"00"),":",TEXT(DiaB[[#This Row],[Min]],"00"))</f>
        <v>12:01</v>
      </c>
      <c r="AK306" s="1" t="str">
        <f>IFERROR(VLOOKUP(DiaB[[#This Row],[CONCATENA]],Dades[[#All],[Columna1]:[LAT]],3,FALSE),"")</f>
        <v/>
      </c>
      <c r="AL306" s="1" t="str">
        <f>IFERROR(10^(DiaB[[#This Row],[LAT]]/10),"")</f>
        <v/>
      </c>
      <c r="AW306" s="4">
        <f>Resultats!C$22</f>
        <v>30</v>
      </c>
      <c r="AX306" s="12">
        <f>Resultats!E$22</f>
        <v>3</v>
      </c>
      <c r="AY306" s="3">
        <v>3</v>
      </c>
      <c r="AZ306" s="4">
        <v>1</v>
      </c>
      <c r="BA306" s="4" t="str">
        <f>CONCATENATE(NitB[[#This Row],[Dia]],NitB[[#This Row],[Mes]],NitB[[#This Row],[Hora]],NitB[[#This Row],[Min]])</f>
        <v>30331</v>
      </c>
      <c r="BB306" s="4" t="str">
        <f>CONCATENATE(TEXT(NitB[[#This Row],[Hora]],"00"),":",TEXT(NitB[[#This Row],[Min]],"00"))</f>
        <v>03:01</v>
      </c>
      <c r="BC306" s="12" t="str">
        <f>IFERROR(VLOOKUP(NitB[[#This Row],[CONCATENA]],Dades[[#All],[Columna1]:[LAT]],3,FALSE),"")</f>
        <v/>
      </c>
      <c r="BD306" s="12" t="str">
        <f>IFERROR(10^(NitB[[#This Row],[LAT]]/10),"")</f>
        <v/>
      </c>
      <c r="BF306" s="1">
        <f>Resultats!C$37</f>
        <v>30</v>
      </c>
      <c r="BG306" s="1">
        <f>Resultats!E$37</f>
        <v>3</v>
      </c>
      <c r="BH306" s="1">
        <v>12</v>
      </c>
      <c r="BI306" s="1">
        <v>1</v>
      </c>
      <c r="BJ306" s="1" t="str">
        <f>CONCATENATE(DiaC[[#This Row],[Dia]],DiaC[[#This Row],[Mes]],DiaC[[#This Row],[Hora]],DiaC[[#This Row],[Min]])</f>
        <v>303121</v>
      </c>
      <c r="BK306" s="1" t="str">
        <f>CONCATENATE(TEXT(DiaC[[#This Row],[Hora]],"00"),":",TEXT(DiaC[[#This Row],[Min]],"00"))</f>
        <v>12:01</v>
      </c>
      <c r="BL306" s="1" t="str">
        <f>IFERROR(VLOOKUP(DiaC[[#This Row],[CONCATENA]],Dades[[#All],[Columna1]:[LAT]],3,FALSE),"")</f>
        <v/>
      </c>
      <c r="BM306" s="1" t="str">
        <f>IFERROR(10^(DiaC[[#This Row],[LAT]]/10),"")</f>
        <v/>
      </c>
      <c r="BX306" s="4">
        <f>Resultats!C$37</f>
        <v>30</v>
      </c>
      <c r="BY306" s="12">
        <f>Resultats!E$37</f>
        <v>3</v>
      </c>
      <c r="BZ306" s="3">
        <v>3</v>
      </c>
      <c r="CA306" s="4">
        <v>1</v>
      </c>
      <c r="CB306" s="4" t="str">
        <f>CONCATENATE(NitC[[#This Row],[Dia]],NitC[[#This Row],[Mes]],NitC[[#This Row],[Hora]],NitC[[#This Row],[Min]])</f>
        <v>30331</v>
      </c>
      <c r="CC306" s="4" t="str">
        <f>CONCATENATE(TEXT(NitC[[#This Row],[Hora]],"00"),":",TEXT(NitC[[#This Row],[Min]],"00"))</f>
        <v>03:01</v>
      </c>
      <c r="CD306" s="12" t="str">
        <f>IFERROR(VLOOKUP(NitC[[#This Row],[CONCATENA]],Dades[[#All],[Columna1]:[LAT]],3,FALSE),"")</f>
        <v/>
      </c>
      <c r="CE306" s="12" t="str">
        <f>IFERROR(10^(NitC[[#This Row],[LAT]]/10),"")</f>
        <v/>
      </c>
    </row>
    <row r="307" spans="4:83" x14ac:dyDescent="0.35">
      <c r="D307" s="1">
        <f>Resultats!C$7</f>
        <v>30</v>
      </c>
      <c r="E307" s="1">
        <f>Resultats!E$7</f>
        <v>3</v>
      </c>
      <c r="F307" s="1">
        <v>12</v>
      </c>
      <c r="G307" s="1">
        <v>2</v>
      </c>
      <c r="H307" s="1" t="str">
        <f>CONCATENATE(DiaA[[#This Row],[Dia]],DiaA[[#This Row],[Mes]],DiaA[[#This Row],[Hora]],DiaA[[#This Row],[Min]])</f>
        <v>303122</v>
      </c>
      <c r="I307" s="1" t="str">
        <f>CONCATENATE(TEXT(DiaA[[#This Row],[Hora]],"00"),":",TEXT(DiaA[[#This Row],[Min]],"00"))</f>
        <v>12:02</v>
      </c>
      <c r="J307" s="1" t="str">
        <f>IFERROR(VLOOKUP(DiaA[[#This Row],[CONCATENA]],Dades[[#All],[Columna1]:[LAT]],3,FALSE),"")</f>
        <v/>
      </c>
      <c r="K307" s="1" t="str">
        <f>IFERROR(10^(DiaA[[#This Row],[LAT]]/10),"")</f>
        <v/>
      </c>
      <c r="V307" s="4">
        <f>Resultats!C$7</f>
        <v>30</v>
      </c>
      <c r="W307" s="12">
        <f>Resultats!E$7</f>
        <v>3</v>
      </c>
      <c r="X307" s="3">
        <v>3</v>
      </c>
      <c r="Y307" s="4">
        <v>2</v>
      </c>
      <c r="Z307" s="4" t="str">
        <f>CONCATENATE(NitA[[#This Row],[Dia]],NitA[[#This Row],[Mes]],NitA[[#This Row],[Hora]],NitA[[#This Row],[Min]])</f>
        <v>30332</v>
      </c>
      <c r="AA307" s="4" t="str">
        <f>CONCATENATE(TEXT(NitA[[#This Row],[Hora]],"00"),":",TEXT(NitA[[#This Row],[Min]],"00"))</f>
        <v>03:02</v>
      </c>
      <c r="AB307" s="12" t="str">
        <f>IFERROR(VLOOKUP(NitA[[#This Row],[CONCATENA]],Dades[[#All],[Columna1]:[LAT]],3,FALSE),"")</f>
        <v/>
      </c>
      <c r="AC307" s="12" t="str">
        <f>IFERROR(10^(NitA[[#This Row],[LAT]]/10),"")</f>
        <v/>
      </c>
      <c r="AE307" s="1">
        <f>Resultats!C$22</f>
        <v>30</v>
      </c>
      <c r="AF307" s="1">
        <f>Resultats!E$22</f>
        <v>3</v>
      </c>
      <c r="AG307" s="1">
        <v>12</v>
      </c>
      <c r="AH307" s="1">
        <v>2</v>
      </c>
      <c r="AI307" s="1" t="str">
        <f>CONCATENATE(DiaB[[#This Row],[Dia]],DiaB[[#This Row],[Mes]],DiaB[[#This Row],[Hora]],DiaB[[#This Row],[Min]])</f>
        <v>303122</v>
      </c>
      <c r="AJ307" s="1" t="str">
        <f>CONCATENATE(TEXT(DiaB[[#This Row],[Hora]],"00"),":",TEXT(DiaB[[#This Row],[Min]],"00"))</f>
        <v>12:02</v>
      </c>
      <c r="AK307" s="1" t="str">
        <f>IFERROR(VLOOKUP(DiaB[[#This Row],[CONCATENA]],Dades[[#All],[Columna1]:[LAT]],3,FALSE),"")</f>
        <v/>
      </c>
      <c r="AL307" s="1" t="str">
        <f>IFERROR(10^(DiaB[[#This Row],[LAT]]/10),"")</f>
        <v/>
      </c>
      <c r="AW307" s="4">
        <f>Resultats!C$22</f>
        <v>30</v>
      </c>
      <c r="AX307" s="12">
        <f>Resultats!E$22</f>
        <v>3</v>
      </c>
      <c r="AY307" s="3">
        <v>3</v>
      </c>
      <c r="AZ307" s="4">
        <v>2</v>
      </c>
      <c r="BA307" s="4" t="str">
        <f>CONCATENATE(NitB[[#This Row],[Dia]],NitB[[#This Row],[Mes]],NitB[[#This Row],[Hora]],NitB[[#This Row],[Min]])</f>
        <v>30332</v>
      </c>
      <c r="BB307" s="4" t="str">
        <f>CONCATENATE(TEXT(NitB[[#This Row],[Hora]],"00"),":",TEXT(NitB[[#This Row],[Min]],"00"))</f>
        <v>03:02</v>
      </c>
      <c r="BC307" s="12" t="str">
        <f>IFERROR(VLOOKUP(NitB[[#This Row],[CONCATENA]],Dades[[#All],[Columna1]:[LAT]],3,FALSE),"")</f>
        <v/>
      </c>
      <c r="BD307" s="12" t="str">
        <f>IFERROR(10^(NitB[[#This Row],[LAT]]/10),"")</f>
        <v/>
      </c>
      <c r="BF307" s="1">
        <f>Resultats!C$37</f>
        <v>30</v>
      </c>
      <c r="BG307" s="1">
        <f>Resultats!E$37</f>
        <v>3</v>
      </c>
      <c r="BH307" s="1">
        <v>12</v>
      </c>
      <c r="BI307" s="1">
        <v>2</v>
      </c>
      <c r="BJ307" s="1" t="str">
        <f>CONCATENATE(DiaC[[#This Row],[Dia]],DiaC[[#This Row],[Mes]],DiaC[[#This Row],[Hora]],DiaC[[#This Row],[Min]])</f>
        <v>303122</v>
      </c>
      <c r="BK307" s="1" t="str">
        <f>CONCATENATE(TEXT(DiaC[[#This Row],[Hora]],"00"),":",TEXT(DiaC[[#This Row],[Min]],"00"))</f>
        <v>12:02</v>
      </c>
      <c r="BL307" s="1" t="str">
        <f>IFERROR(VLOOKUP(DiaC[[#This Row],[CONCATENA]],Dades[[#All],[Columna1]:[LAT]],3,FALSE),"")</f>
        <v/>
      </c>
      <c r="BM307" s="1" t="str">
        <f>IFERROR(10^(DiaC[[#This Row],[LAT]]/10),"")</f>
        <v/>
      </c>
      <c r="BX307" s="4">
        <f>Resultats!C$37</f>
        <v>30</v>
      </c>
      <c r="BY307" s="12">
        <f>Resultats!E$37</f>
        <v>3</v>
      </c>
      <c r="BZ307" s="3">
        <v>3</v>
      </c>
      <c r="CA307" s="4">
        <v>2</v>
      </c>
      <c r="CB307" s="4" t="str">
        <f>CONCATENATE(NitC[[#This Row],[Dia]],NitC[[#This Row],[Mes]],NitC[[#This Row],[Hora]],NitC[[#This Row],[Min]])</f>
        <v>30332</v>
      </c>
      <c r="CC307" s="4" t="str">
        <f>CONCATENATE(TEXT(NitC[[#This Row],[Hora]],"00"),":",TEXT(NitC[[#This Row],[Min]],"00"))</f>
        <v>03:02</v>
      </c>
      <c r="CD307" s="12" t="str">
        <f>IFERROR(VLOOKUP(NitC[[#This Row],[CONCATENA]],Dades[[#All],[Columna1]:[LAT]],3,FALSE),"")</f>
        <v/>
      </c>
      <c r="CE307" s="12" t="str">
        <f>IFERROR(10^(NitC[[#This Row],[LAT]]/10),"")</f>
        <v/>
      </c>
    </row>
    <row r="308" spans="4:83" x14ac:dyDescent="0.35">
      <c r="D308" s="1">
        <f>Resultats!C$7</f>
        <v>30</v>
      </c>
      <c r="E308" s="1">
        <f>Resultats!E$7</f>
        <v>3</v>
      </c>
      <c r="F308" s="1">
        <v>12</v>
      </c>
      <c r="G308" s="1">
        <v>3</v>
      </c>
      <c r="H308" s="1" t="str">
        <f>CONCATENATE(DiaA[[#This Row],[Dia]],DiaA[[#This Row],[Mes]],DiaA[[#This Row],[Hora]],DiaA[[#This Row],[Min]])</f>
        <v>303123</v>
      </c>
      <c r="I308" s="1" t="str">
        <f>CONCATENATE(TEXT(DiaA[[#This Row],[Hora]],"00"),":",TEXT(DiaA[[#This Row],[Min]],"00"))</f>
        <v>12:03</v>
      </c>
      <c r="J308" s="1" t="str">
        <f>IFERROR(VLOOKUP(DiaA[[#This Row],[CONCATENA]],Dades[[#All],[Columna1]:[LAT]],3,FALSE),"")</f>
        <v/>
      </c>
      <c r="K308" s="1" t="str">
        <f>IFERROR(10^(DiaA[[#This Row],[LAT]]/10),"")</f>
        <v/>
      </c>
      <c r="V308" s="4">
        <f>Resultats!C$7</f>
        <v>30</v>
      </c>
      <c r="W308" s="12">
        <f>Resultats!E$7</f>
        <v>3</v>
      </c>
      <c r="X308" s="3">
        <v>3</v>
      </c>
      <c r="Y308" s="4">
        <v>3</v>
      </c>
      <c r="Z308" s="4" t="str">
        <f>CONCATENATE(NitA[[#This Row],[Dia]],NitA[[#This Row],[Mes]],NitA[[#This Row],[Hora]],NitA[[#This Row],[Min]])</f>
        <v>30333</v>
      </c>
      <c r="AA308" s="4" t="str">
        <f>CONCATENATE(TEXT(NitA[[#This Row],[Hora]],"00"),":",TEXT(NitA[[#This Row],[Min]],"00"))</f>
        <v>03:03</v>
      </c>
      <c r="AB308" s="12" t="str">
        <f>IFERROR(VLOOKUP(NitA[[#This Row],[CONCATENA]],Dades[[#All],[Columna1]:[LAT]],3,FALSE),"")</f>
        <v/>
      </c>
      <c r="AC308" s="12" t="str">
        <f>IFERROR(10^(NitA[[#This Row],[LAT]]/10),"")</f>
        <v/>
      </c>
      <c r="AE308" s="1">
        <f>Resultats!C$22</f>
        <v>30</v>
      </c>
      <c r="AF308" s="1">
        <f>Resultats!E$22</f>
        <v>3</v>
      </c>
      <c r="AG308" s="1">
        <v>12</v>
      </c>
      <c r="AH308" s="1">
        <v>3</v>
      </c>
      <c r="AI308" s="1" t="str">
        <f>CONCATENATE(DiaB[[#This Row],[Dia]],DiaB[[#This Row],[Mes]],DiaB[[#This Row],[Hora]],DiaB[[#This Row],[Min]])</f>
        <v>303123</v>
      </c>
      <c r="AJ308" s="1" t="str">
        <f>CONCATENATE(TEXT(DiaB[[#This Row],[Hora]],"00"),":",TEXT(DiaB[[#This Row],[Min]],"00"))</f>
        <v>12:03</v>
      </c>
      <c r="AK308" s="1" t="str">
        <f>IFERROR(VLOOKUP(DiaB[[#This Row],[CONCATENA]],Dades[[#All],[Columna1]:[LAT]],3,FALSE),"")</f>
        <v/>
      </c>
      <c r="AL308" s="1" t="str">
        <f>IFERROR(10^(DiaB[[#This Row],[LAT]]/10),"")</f>
        <v/>
      </c>
      <c r="AW308" s="4">
        <f>Resultats!C$22</f>
        <v>30</v>
      </c>
      <c r="AX308" s="12">
        <f>Resultats!E$22</f>
        <v>3</v>
      </c>
      <c r="AY308" s="3">
        <v>3</v>
      </c>
      <c r="AZ308" s="4">
        <v>3</v>
      </c>
      <c r="BA308" s="4" t="str">
        <f>CONCATENATE(NitB[[#This Row],[Dia]],NitB[[#This Row],[Mes]],NitB[[#This Row],[Hora]],NitB[[#This Row],[Min]])</f>
        <v>30333</v>
      </c>
      <c r="BB308" s="4" t="str">
        <f>CONCATENATE(TEXT(NitB[[#This Row],[Hora]],"00"),":",TEXT(NitB[[#This Row],[Min]],"00"))</f>
        <v>03:03</v>
      </c>
      <c r="BC308" s="12" t="str">
        <f>IFERROR(VLOOKUP(NitB[[#This Row],[CONCATENA]],Dades[[#All],[Columna1]:[LAT]],3,FALSE),"")</f>
        <v/>
      </c>
      <c r="BD308" s="12" t="str">
        <f>IFERROR(10^(NitB[[#This Row],[LAT]]/10),"")</f>
        <v/>
      </c>
      <c r="BF308" s="1">
        <f>Resultats!C$37</f>
        <v>30</v>
      </c>
      <c r="BG308" s="1">
        <f>Resultats!E$37</f>
        <v>3</v>
      </c>
      <c r="BH308" s="1">
        <v>12</v>
      </c>
      <c r="BI308" s="1">
        <v>3</v>
      </c>
      <c r="BJ308" s="1" t="str">
        <f>CONCATENATE(DiaC[[#This Row],[Dia]],DiaC[[#This Row],[Mes]],DiaC[[#This Row],[Hora]],DiaC[[#This Row],[Min]])</f>
        <v>303123</v>
      </c>
      <c r="BK308" s="1" t="str">
        <f>CONCATENATE(TEXT(DiaC[[#This Row],[Hora]],"00"),":",TEXT(DiaC[[#This Row],[Min]],"00"))</f>
        <v>12:03</v>
      </c>
      <c r="BL308" s="1" t="str">
        <f>IFERROR(VLOOKUP(DiaC[[#This Row],[CONCATENA]],Dades[[#All],[Columna1]:[LAT]],3,FALSE),"")</f>
        <v/>
      </c>
      <c r="BM308" s="1" t="str">
        <f>IFERROR(10^(DiaC[[#This Row],[LAT]]/10),"")</f>
        <v/>
      </c>
      <c r="BX308" s="4">
        <f>Resultats!C$37</f>
        <v>30</v>
      </c>
      <c r="BY308" s="12">
        <f>Resultats!E$37</f>
        <v>3</v>
      </c>
      <c r="BZ308" s="3">
        <v>3</v>
      </c>
      <c r="CA308" s="4">
        <v>3</v>
      </c>
      <c r="CB308" s="4" t="str">
        <f>CONCATENATE(NitC[[#This Row],[Dia]],NitC[[#This Row],[Mes]],NitC[[#This Row],[Hora]],NitC[[#This Row],[Min]])</f>
        <v>30333</v>
      </c>
      <c r="CC308" s="4" t="str">
        <f>CONCATENATE(TEXT(NitC[[#This Row],[Hora]],"00"),":",TEXT(NitC[[#This Row],[Min]],"00"))</f>
        <v>03:03</v>
      </c>
      <c r="CD308" s="12" t="str">
        <f>IFERROR(VLOOKUP(NitC[[#This Row],[CONCATENA]],Dades[[#All],[Columna1]:[LAT]],3,FALSE),"")</f>
        <v/>
      </c>
      <c r="CE308" s="12" t="str">
        <f>IFERROR(10^(NitC[[#This Row],[LAT]]/10),"")</f>
        <v/>
      </c>
    </row>
    <row r="309" spans="4:83" x14ac:dyDescent="0.35">
      <c r="D309" s="1">
        <f>Resultats!C$7</f>
        <v>30</v>
      </c>
      <c r="E309" s="1">
        <f>Resultats!E$7</f>
        <v>3</v>
      </c>
      <c r="F309" s="1">
        <v>12</v>
      </c>
      <c r="G309" s="1">
        <v>4</v>
      </c>
      <c r="H309" s="1" t="str">
        <f>CONCATENATE(DiaA[[#This Row],[Dia]],DiaA[[#This Row],[Mes]],DiaA[[#This Row],[Hora]],DiaA[[#This Row],[Min]])</f>
        <v>303124</v>
      </c>
      <c r="I309" s="1" t="str">
        <f>CONCATENATE(TEXT(DiaA[[#This Row],[Hora]],"00"),":",TEXT(DiaA[[#This Row],[Min]],"00"))</f>
        <v>12:04</v>
      </c>
      <c r="J309" s="1" t="str">
        <f>IFERROR(VLOOKUP(DiaA[[#This Row],[CONCATENA]],Dades[[#All],[Columna1]:[LAT]],3,FALSE),"")</f>
        <v/>
      </c>
      <c r="K309" s="1" t="str">
        <f>IFERROR(10^(DiaA[[#This Row],[LAT]]/10),"")</f>
        <v/>
      </c>
      <c r="V309" s="4">
        <f>Resultats!C$7</f>
        <v>30</v>
      </c>
      <c r="W309" s="12">
        <f>Resultats!E$7</f>
        <v>3</v>
      </c>
      <c r="X309" s="3">
        <v>3</v>
      </c>
      <c r="Y309" s="4">
        <v>4</v>
      </c>
      <c r="Z309" s="4" t="str">
        <f>CONCATENATE(NitA[[#This Row],[Dia]],NitA[[#This Row],[Mes]],NitA[[#This Row],[Hora]],NitA[[#This Row],[Min]])</f>
        <v>30334</v>
      </c>
      <c r="AA309" s="4" t="str">
        <f>CONCATENATE(TEXT(NitA[[#This Row],[Hora]],"00"),":",TEXT(NitA[[#This Row],[Min]],"00"))</f>
        <v>03:04</v>
      </c>
      <c r="AB309" s="12" t="str">
        <f>IFERROR(VLOOKUP(NitA[[#This Row],[CONCATENA]],Dades[[#All],[Columna1]:[LAT]],3,FALSE),"")</f>
        <v/>
      </c>
      <c r="AC309" s="12" t="str">
        <f>IFERROR(10^(NitA[[#This Row],[LAT]]/10),"")</f>
        <v/>
      </c>
      <c r="AE309" s="1">
        <f>Resultats!C$22</f>
        <v>30</v>
      </c>
      <c r="AF309" s="1">
        <f>Resultats!E$22</f>
        <v>3</v>
      </c>
      <c r="AG309" s="1">
        <v>12</v>
      </c>
      <c r="AH309" s="1">
        <v>4</v>
      </c>
      <c r="AI309" s="1" t="str">
        <f>CONCATENATE(DiaB[[#This Row],[Dia]],DiaB[[#This Row],[Mes]],DiaB[[#This Row],[Hora]],DiaB[[#This Row],[Min]])</f>
        <v>303124</v>
      </c>
      <c r="AJ309" s="1" t="str">
        <f>CONCATENATE(TEXT(DiaB[[#This Row],[Hora]],"00"),":",TEXT(DiaB[[#This Row],[Min]],"00"))</f>
        <v>12:04</v>
      </c>
      <c r="AK309" s="1" t="str">
        <f>IFERROR(VLOOKUP(DiaB[[#This Row],[CONCATENA]],Dades[[#All],[Columna1]:[LAT]],3,FALSE),"")</f>
        <v/>
      </c>
      <c r="AL309" s="1" t="str">
        <f>IFERROR(10^(DiaB[[#This Row],[LAT]]/10),"")</f>
        <v/>
      </c>
      <c r="AW309" s="4">
        <f>Resultats!C$22</f>
        <v>30</v>
      </c>
      <c r="AX309" s="12">
        <f>Resultats!E$22</f>
        <v>3</v>
      </c>
      <c r="AY309" s="3">
        <v>3</v>
      </c>
      <c r="AZ309" s="4">
        <v>4</v>
      </c>
      <c r="BA309" s="4" t="str">
        <f>CONCATENATE(NitB[[#This Row],[Dia]],NitB[[#This Row],[Mes]],NitB[[#This Row],[Hora]],NitB[[#This Row],[Min]])</f>
        <v>30334</v>
      </c>
      <c r="BB309" s="4" t="str">
        <f>CONCATENATE(TEXT(NitB[[#This Row],[Hora]],"00"),":",TEXT(NitB[[#This Row],[Min]],"00"))</f>
        <v>03:04</v>
      </c>
      <c r="BC309" s="12" t="str">
        <f>IFERROR(VLOOKUP(NitB[[#This Row],[CONCATENA]],Dades[[#All],[Columna1]:[LAT]],3,FALSE),"")</f>
        <v/>
      </c>
      <c r="BD309" s="12" t="str">
        <f>IFERROR(10^(NitB[[#This Row],[LAT]]/10),"")</f>
        <v/>
      </c>
      <c r="BF309" s="1">
        <f>Resultats!C$37</f>
        <v>30</v>
      </c>
      <c r="BG309" s="1">
        <f>Resultats!E$37</f>
        <v>3</v>
      </c>
      <c r="BH309" s="1">
        <v>12</v>
      </c>
      <c r="BI309" s="1">
        <v>4</v>
      </c>
      <c r="BJ309" s="1" t="str">
        <f>CONCATENATE(DiaC[[#This Row],[Dia]],DiaC[[#This Row],[Mes]],DiaC[[#This Row],[Hora]],DiaC[[#This Row],[Min]])</f>
        <v>303124</v>
      </c>
      <c r="BK309" s="1" t="str">
        <f>CONCATENATE(TEXT(DiaC[[#This Row],[Hora]],"00"),":",TEXT(DiaC[[#This Row],[Min]],"00"))</f>
        <v>12:04</v>
      </c>
      <c r="BL309" s="1" t="str">
        <f>IFERROR(VLOOKUP(DiaC[[#This Row],[CONCATENA]],Dades[[#All],[Columna1]:[LAT]],3,FALSE),"")</f>
        <v/>
      </c>
      <c r="BM309" s="1" t="str">
        <f>IFERROR(10^(DiaC[[#This Row],[LAT]]/10),"")</f>
        <v/>
      </c>
      <c r="BX309" s="4">
        <f>Resultats!C$37</f>
        <v>30</v>
      </c>
      <c r="BY309" s="12">
        <f>Resultats!E$37</f>
        <v>3</v>
      </c>
      <c r="BZ309" s="3">
        <v>3</v>
      </c>
      <c r="CA309" s="4">
        <v>4</v>
      </c>
      <c r="CB309" s="4" t="str">
        <f>CONCATENATE(NitC[[#This Row],[Dia]],NitC[[#This Row],[Mes]],NitC[[#This Row],[Hora]],NitC[[#This Row],[Min]])</f>
        <v>30334</v>
      </c>
      <c r="CC309" s="4" t="str">
        <f>CONCATENATE(TEXT(NitC[[#This Row],[Hora]],"00"),":",TEXT(NitC[[#This Row],[Min]],"00"))</f>
        <v>03:04</v>
      </c>
      <c r="CD309" s="12" t="str">
        <f>IFERROR(VLOOKUP(NitC[[#This Row],[CONCATENA]],Dades[[#All],[Columna1]:[LAT]],3,FALSE),"")</f>
        <v/>
      </c>
      <c r="CE309" s="12" t="str">
        <f>IFERROR(10^(NitC[[#This Row],[LAT]]/10),"")</f>
        <v/>
      </c>
    </row>
    <row r="310" spans="4:83" x14ac:dyDescent="0.35">
      <c r="D310" s="1">
        <f>Resultats!C$7</f>
        <v>30</v>
      </c>
      <c r="E310" s="1">
        <f>Resultats!E$7</f>
        <v>3</v>
      </c>
      <c r="F310" s="1">
        <v>12</v>
      </c>
      <c r="G310" s="1">
        <v>5</v>
      </c>
      <c r="H310" s="1" t="str">
        <f>CONCATENATE(DiaA[[#This Row],[Dia]],DiaA[[#This Row],[Mes]],DiaA[[#This Row],[Hora]],DiaA[[#This Row],[Min]])</f>
        <v>303125</v>
      </c>
      <c r="I310" s="1" t="str">
        <f>CONCATENATE(TEXT(DiaA[[#This Row],[Hora]],"00"),":",TEXT(DiaA[[#This Row],[Min]],"00"))</f>
        <v>12:05</v>
      </c>
      <c r="J310" s="1" t="str">
        <f>IFERROR(VLOOKUP(DiaA[[#This Row],[CONCATENA]],Dades[[#All],[Columna1]:[LAT]],3,FALSE),"")</f>
        <v/>
      </c>
      <c r="K310" s="1" t="str">
        <f>IFERROR(10^(DiaA[[#This Row],[LAT]]/10),"")</f>
        <v/>
      </c>
      <c r="V310" s="4">
        <f>Resultats!C$7</f>
        <v>30</v>
      </c>
      <c r="W310" s="12">
        <f>Resultats!E$7</f>
        <v>3</v>
      </c>
      <c r="X310" s="3">
        <v>3</v>
      </c>
      <c r="Y310" s="4">
        <v>5</v>
      </c>
      <c r="Z310" s="4" t="str">
        <f>CONCATENATE(NitA[[#This Row],[Dia]],NitA[[#This Row],[Mes]],NitA[[#This Row],[Hora]],NitA[[#This Row],[Min]])</f>
        <v>30335</v>
      </c>
      <c r="AA310" s="4" t="str">
        <f>CONCATENATE(TEXT(NitA[[#This Row],[Hora]],"00"),":",TEXT(NitA[[#This Row],[Min]],"00"))</f>
        <v>03:05</v>
      </c>
      <c r="AB310" s="12" t="str">
        <f>IFERROR(VLOOKUP(NitA[[#This Row],[CONCATENA]],Dades[[#All],[Columna1]:[LAT]],3,FALSE),"")</f>
        <v/>
      </c>
      <c r="AC310" s="12" t="str">
        <f>IFERROR(10^(NitA[[#This Row],[LAT]]/10),"")</f>
        <v/>
      </c>
      <c r="AE310" s="1">
        <f>Resultats!C$22</f>
        <v>30</v>
      </c>
      <c r="AF310" s="1">
        <f>Resultats!E$22</f>
        <v>3</v>
      </c>
      <c r="AG310" s="1">
        <v>12</v>
      </c>
      <c r="AH310" s="1">
        <v>5</v>
      </c>
      <c r="AI310" s="1" t="str">
        <f>CONCATENATE(DiaB[[#This Row],[Dia]],DiaB[[#This Row],[Mes]],DiaB[[#This Row],[Hora]],DiaB[[#This Row],[Min]])</f>
        <v>303125</v>
      </c>
      <c r="AJ310" s="1" t="str">
        <f>CONCATENATE(TEXT(DiaB[[#This Row],[Hora]],"00"),":",TEXT(DiaB[[#This Row],[Min]],"00"))</f>
        <v>12:05</v>
      </c>
      <c r="AK310" s="1" t="str">
        <f>IFERROR(VLOOKUP(DiaB[[#This Row],[CONCATENA]],Dades[[#All],[Columna1]:[LAT]],3,FALSE),"")</f>
        <v/>
      </c>
      <c r="AL310" s="1" t="str">
        <f>IFERROR(10^(DiaB[[#This Row],[LAT]]/10),"")</f>
        <v/>
      </c>
      <c r="AW310" s="4">
        <f>Resultats!C$22</f>
        <v>30</v>
      </c>
      <c r="AX310" s="12">
        <f>Resultats!E$22</f>
        <v>3</v>
      </c>
      <c r="AY310" s="3">
        <v>3</v>
      </c>
      <c r="AZ310" s="4">
        <v>5</v>
      </c>
      <c r="BA310" s="4" t="str">
        <f>CONCATENATE(NitB[[#This Row],[Dia]],NitB[[#This Row],[Mes]],NitB[[#This Row],[Hora]],NitB[[#This Row],[Min]])</f>
        <v>30335</v>
      </c>
      <c r="BB310" s="4" t="str">
        <f>CONCATENATE(TEXT(NitB[[#This Row],[Hora]],"00"),":",TEXT(NitB[[#This Row],[Min]],"00"))</f>
        <v>03:05</v>
      </c>
      <c r="BC310" s="12" t="str">
        <f>IFERROR(VLOOKUP(NitB[[#This Row],[CONCATENA]],Dades[[#All],[Columna1]:[LAT]],3,FALSE),"")</f>
        <v/>
      </c>
      <c r="BD310" s="12" t="str">
        <f>IFERROR(10^(NitB[[#This Row],[LAT]]/10),"")</f>
        <v/>
      </c>
      <c r="BF310" s="1">
        <f>Resultats!C$37</f>
        <v>30</v>
      </c>
      <c r="BG310" s="1">
        <f>Resultats!E$37</f>
        <v>3</v>
      </c>
      <c r="BH310" s="1">
        <v>12</v>
      </c>
      <c r="BI310" s="1">
        <v>5</v>
      </c>
      <c r="BJ310" s="1" t="str">
        <f>CONCATENATE(DiaC[[#This Row],[Dia]],DiaC[[#This Row],[Mes]],DiaC[[#This Row],[Hora]],DiaC[[#This Row],[Min]])</f>
        <v>303125</v>
      </c>
      <c r="BK310" s="1" t="str">
        <f>CONCATENATE(TEXT(DiaC[[#This Row],[Hora]],"00"),":",TEXT(DiaC[[#This Row],[Min]],"00"))</f>
        <v>12:05</v>
      </c>
      <c r="BL310" s="1" t="str">
        <f>IFERROR(VLOOKUP(DiaC[[#This Row],[CONCATENA]],Dades[[#All],[Columna1]:[LAT]],3,FALSE),"")</f>
        <v/>
      </c>
      <c r="BM310" s="1" t="str">
        <f>IFERROR(10^(DiaC[[#This Row],[LAT]]/10),"")</f>
        <v/>
      </c>
      <c r="BX310" s="4">
        <f>Resultats!C$37</f>
        <v>30</v>
      </c>
      <c r="BY310" s="12">
        <f>Resultats!E$37</f>
        <v>3</v>
      </c>
      <c r="BZ310" s="3">
        <v>3</v>
      </c>
      <c r="CA310" s="4">
        <v>5</v>
      </c>
      <c r="CB310" s="4" t="str">
        <f>CONCATENATE(NitC[[#This Row],[Dia]],NitC[[#This Row],[Mes]],NitC[[#This Row],[Hora]],NitC[[#This Row],[Min]])</f>
        <v>30335</v>
      </c>
      <c r="CC310" s="4" t="str">
        <f>CONCATENATE(TEXT(NitC[[#This Row],[Hora]],"00"),":",TEXT(NitC[[#This Row],[Min]],"00"))</f>
        <v>03:05</v>
      </c>
      <c r="CD310" s="12" t="str">
        <f>IFERROR(VLOOKUP(NitC[[#This Row],[CONCATENA]],Dades[[#All],[Columna1]:[LAT]],3,FALSE),"")</f>
        <v/>
      </c>
      <c r="CE310" s="12" t="str">
        <f>IFERROR(10^(NitC[[#This Row],[LAT]]/10),"")</f>
        <v/>
      </c>
    </row>
    <row r="311" spans="4:83" x14ac:dyDescent="0.35">
      <c r="D311" s="1">
        <f>Resultats!C$7</f>
        <v>30</v>
      </c>
      <c r="E311" s="1">
        <f>Resultats!E$7</f>
        <v>3</v>
      </c>
      <c r="F311" s="1">
        <v>12</v>
      </c>
      <c r="G311" s="1">
        <v>6</v>
      </c>
      <c r="H311" s="1" t="str">
        <f>CONCATENATE(DiaA[[#This Row],[Dia]],DiaA[[#This Row],[Mes]],DiaA[[#This Row],[Hora]],DiaA[[#This Row],[Min]])</f>
        <v>303126</v>
      </c>
      <c r="I311" s="1" t="str">
        <f>CONCATENATE(TEXT(DiaA[[#This Row],[Hora]],"00"),":",TEXT(DiaA[[#This Row],[Min]],"00"))</f>
        <v>12:06</v>
      </c>
      <c r="J311" s="1" t="str">
        <f>IFERROR(VLOOKUP(DiaA[[#This Row],[CONCATENA]],Dades[[#All],[Columna1]:[LAT]],3,FALSE),"")</f>
        <v/>
      </c>
      <c r="K311" s="1" t="str">
        <f>IFERROR(10^(DiaA[[#This Row],[LAT]]/10),"")</f>
        <v/>
      </c>
      <c r="V311" s="4">
        <f>Resultats!C$7</f>
        <v>30</v>
      </c>
      <c r="W311" s="12">
        <f>Resultats!E$7</f>
        <v>3</v>
      </c>
      <c r="X311" s="3">
        <v>3</v>
      </c>
      <c r="Y311" s="4">
        <v>6</v>
      </c>
      <c r="Z311" s="4" t="str">
        <f>CONCATENATE(NitA[[#This Row],[Dia]],NitA[[#This Row],[Mes]],NitA[[#This Row],[Hora]],NitA[[#This Row],[Min]])</f>
        <v>30336</v>
      </c>
      <c r="AA311" s="4" t="str">
        <f>CONCATENATE(TEXT(NitA[[#This Row],[Hora]],"00"),":",TEXT(NitA[[#This Row],[Min]],"00"))</f>
        <v>03:06</v>
      </c>
      <c r="AB311" s="12" t="str">
        <f>IFERROR(VLOOKUP(NitA[[#This Row],[CONCATENA]],Dades[[#All],[Columna1]:[LAT]],3,FALSE),"")</f>
        <v/>
      </c>
      <c r="AC311" s="12" t="str">
        <f>IFERROR(10^(NitA[[#This Row],[LAT]]/10),"")</f>
        <v/>
      </c>
      <c r="AE311" s="1">
        <f>Resultats!C$22</f>
        <v>30</v>
      </c>
      <c r="AF311" s="1">
        <f>Resultats!E$22</f>
        <v>3</v>
      </c>
      <c r="AG311" s="1">
        <v>12</v>
      </c>
      <c r="AH311" s="1">
        <v>6</v>
      </c>
      <c r="AI311" s="1" t="str">
        <f>CONCATENATE(DiaB[[#This Row],[Dia]],DiaB[[#This Row],[Mes]],DiaB[[#This Row],[Hora]],DiaB[[#This Row],[Min]])</f>
        <v>303126</v>
      </c>
      <c r="AJ311" s="1" t="str">
        <f>CONCATENATE(TEXT(DiaB[[#This Row],[Hora]],"00"),":",TEXT(DiaB[[#This Row],[Min]],"00"))</f>
        <v>12:06</v>
      </c>
      <c r="AK311" s="1" t="str">
        <f>IFERROR(VLOOKUP(DiaB[[#This Row],[CONCATENA]],Dades[[#All],[Columna1]:[LAT]],3,FALSE),"")</f>
        <v/>
      </c>
      <c r="AL311" s="1" t="str">
        <f>IFERROR(10^(DiaB[[#This Row],[LAT]]/10),"")</f>
        <v/>
      </c>
      <c r="AW311" s="4">
        <f>Resultats!C$22</f>
        <v>30</v>
      </c>
      <c r="AX311" s="12">
        <f>Resultats!E$22</f>
        <v>3</v>
      </c>
      <c r="AY311" s="3">
        <v>3</v>
      </c>
      <c r="AZ311" s="4">
        <v>6</v>
      </c>
      <c r="BA311" s="4" t="str">
        <f>CONCATENATE(NitB[[#This Row],[Dia]],NitB[[#This Row],[Mes]],NitB[[#This Row],[Hora]],NitB[[#This Row],[Min]])</f>
        <v>30336</v>
      </c>
      <c r="BB311" s="4" t="str">
        <f>CONCATENATE(TEXT(NitB[[#This Row],[Hora]],"00"),":",TEXT(NitB[[#This Row],[Min]],"00"))</f>
        <v>03:06</v>
      </c>
      <c r="BC311" s="12" t="str">
        <f>IFERROR(VLOOKUP(NitB[[#This Row],[CONCATENA]],Dades[[#All],[Columna1]:[LAT]],3,FALSE),"")</f>
        <v/>
      </c>
      <c r="BD311" s="12" t="str">
        <f>IFERROR(10^(NitB[[#This Row],[LAT]]/10),"")</f>
        <v/>
      </c>
      <c r="BF311" s="1">
        <f>Resultats!C$37</f>
        <v>30</v>
      </c>
      <c r="BG311" s="1">
        <f>Resultats!E$37</f>
        <v>3</v>
      </c>
      <c r="BH311" s="1">
        <v>12</v>
      </c>
      <c r="BI311" s="1">
        <v>6</v>
      </c>
      <c r="BJ311" s="1" t="str">
        <f>CONCATENATE(DiaC[[#This Row],[Dia]],DiaC[[#This Row],[Mes]],DiaC[[#This Row],[Hora]],DiaC[[#This Row],[Min]])</f>
        <v>303126</v>
      </c>
      <c r="BK311" s="1" t="str">
        <f>CONCATENATE(TEXT(DiaC[[#This Row],[Hora]],"00"),":",TEXT(DiaC[[#This Row],[Min]],"00"))</f>
        <v>12:06</v>
      </c>
      <c r="BL311" s="1" t="str">
        <f>IFERROR(VLOOKUP(DiaC[[#This Row],[CONCATENA]],Dades[[#All],[Columna1]:[LAT]],3,FALSE),"")</f>
        <v/>
      </c>
      <c r="BM311" s="1" t="str">
        <f>IFERROR(10^(DiaC[[#This Row],[LAT]]/10),"")</f>
        <v/>
      </c>
      <c r="BX311" s="4">
        <f>Resultats!C$37</f>
        <v>30</v>
      </c>
      <c r="BY311" s="12">
        <f>Resultats!E$37</f>
        <v>3</v>
      </c>
      <c r="BZ311" s="3">
        <v>3</v>
      </c>
      <c r="CA311" s="4">
        <v>6</v>
      </c>
      <c r="CB311" s="4" t="str">
        <f>CONCATENATE(NitC[[#This Row],[Dia]],NitC[[#This Row],[Mes]],NitC[[#This Row],[Hora]],NitC[[#This Row],[Min]])</f>
        <v>30336</v>
      </c>
      <c r="CC311" s="4" t="str">
        <f>CONCATENATE(TEXT(NitC[[#This Row],[Hora]],"00"),":",TEXT(NitC[[#This Row],[Min]],"00"))</f>
        <v>03:06</v>
      </c>
      <c r="CD311" s="12" t="str">
        <f>IFERROR(VLOOKUP(NitC[[#This Row],[CONCATENA]],Dades[[#All],[Columna1]:[LAT]],3,FALSE),"")</f>
        <v/>
      </c>
      <c r="CE311" s="12" t="str">
        <f>IFERROR(10^(NitC[[#This Row],[LAT]]/10),"")</f>
        <v/>
      </c>
    </row>
    <row r="312" spans="4:83" x14ac:dyDescent="0.35">
      <c r="D312" s="1">
        <f>Resultats!C$7</f>
        <v>30</v>
      </c>
      <c r="E312" s="1">
        <f>Resultats!E$7</f>
        <v>3</v>
      </c>
      <c r="F312" s="1">
        <v>12</v>
      </c>
      <c r="G312" s="1">
        <v>7</v>
      </c>
      <c r="H312" s="1" t="str">
        <f>CONCATENATE(DiaA[[#This Row],[Dia]],DiaA[[#This Row],[Mes]],DiaA[[#This Row],[Hora]],DiaA[[#This Row],[Min]])</f>
        <v>303127</v>
      </c>
      <c r="I312" s="1" t="str">
        <f>CONCATENATE(TEXT(DiaA[[#This Row],[Hora]],"00"),":",TEXT(DiaA[[#This Row],[Min]],"00"))</f>
        <v>12:07</v>
      </c>
      <c r="J312" s="1" t="str">
        <f>IFERROR(VLOOKUP(DiaA[[#This Row],[CONCATENA]],Dades[[#All],[Columna1]:[LAT]],3,FALSE),"")</f>
        <v/>
      </c>
      <c r="K312" s="1" t="str">
        <f>IFERROR(10^(DiaA[[#This Row],[LAT]]/10),"")</f>
        <v/>
      </c>
      <c r="V312" s="4">
        <f>Resultats!C$7</f>
        <v>30</v>
      </c>
      <c r="W312" s="12">
        <f>Resultats!E$7</f>
        <v>3</v>
      </c>
      <c r="X312" s="3">
        <v>3</v>
      </c>
      <c r="Y312" s="4">
        <v>7</v>
      </c>
      <c r="Z312" s="4" t="str">
        <f>CONCATENATE(NitA[[#This Row],[Dia]],NitA[[#This Row],[Mes]],NitA[[#This Row],[Hora]],NitA[[#This Row],[Min]])</f>
        <v>30337</v>
      </c>
      <c r="AA312" s="4" t="str">
        <f>CONCATENATE(TEXT(NitA[[#This Row],[Hora]],"00"),":",TEXT(NitA[[#This Row],[Min]],"00"))</f>
        <v>03:07</v>
      </c>
      <c r="AB312" s="12" t="str">
        <f>IFERROR(VLOOKUP(NitA[[#This Row],[CONCATENA]],Dades[[#All],[Columna1]:[LAT]],3,FALSE),"")</f>
        <v/>
      </c>
      <c r="AC312" s="12" t="str">
        <f>IFERROR(10^(NitA[[#This Row],[LAT]]/10),"")</f>
        <v/>
      </c>
      <c r="AE312" s="1">
        <f>Resultats!C$22</f>
        <v>30</v>
      </c>
      <c r="AF312" s="1">
        <f>Resultats!E$22</f>
        <v>3</v>
      </c>
      <c r="AG312" s="1">
        <v>12</v>
      </c>
      <c r="AH312" s="1">
        <v>7</v>
      </c>
      <c r="AI312" s="1" t="str">
        <f>CONCATENATE(DiaB[[#This Row],[Dia]],DiaB[[#This Row],[Mes]],DiaB[[#This Row],[Hora]],DiaB[[#This Row],[Min]])</f>
        <v>303127</v>
      </c>
      <c r="AJ312" s="1" t="str">
        <f>CONCATENATE(TEXT(DiaB[[#This Row],[Hora]],"00"),":",TEXT(DiaB[[#This Row],[Min]],"00"))</f>
        <v>12:07</v>
      </c>
      <c r="AK312" s="1" t="str">
        <f>IFERROR(VLOOKUP(DiaB[[#This Row],[CONCATENA]],Dades[[#All],[Columna1]:[LAT]],3,FALSE),"")</f>
        <v/>
      </c>
      <c r="AL312" s="1" t="str">
        <f>IFERROR(10^(DiaB[[#This Row],[LAT]]/10),"")</f>
        <v/>
      </c>
      <c r="AW312" s="4">
        <f>Resultats!C$22</f>
        <v>30</v>
      </c>
      <c r="AX312" s="12">
        <f>Resultats!E$22</f>
        <v>3</v>
      </c>
      <c r="AY312" s="3">
        <v>3</v>
      </c>
      <c r="AZ312" s="4">
        <v>7</v>
      </c>
      <c r="BA312" s="4" t="str">
        <f>CONCATENATE(NitB[[#This Row],[Dia]],NitB[[#This Row],[Mes]],NitB[[#This Row],[Hora]],NitB[[#This Row],[Min]])</f>
        <v>30337</v>
      </c>
      <c r="BB312" s="4" t="str">
        <f>CONCATENATE(TEXT(NitB[[#This Row],[Hora]],"00"),":",TEXT(NitB[[#This Row],[Min]],"00"))</f>
        <v>03:07</v>
      </c>
      <c r="BC312" s="12" t="str">
        <f>IFERROR(VLOOKUP(NitB[[#This Row],[CONCATENA]],Dades[[#All],[Columna1]:[LAT]],3,FALSE),"")</f>
        <v/>
      </c>
      <c r="BD312" s="12" t="str">
        <f>IFERROR(10^(NitB[[#This Row],[LAT]]/10),"")</f>
        <v/>
      </c>
      <c r="BF312" s="1">
        <f>Resultats!C$37</f>
        <v>30</v>
      </c>
      <c r="BG312" s="1">
        <f>Resultats!E$37</f>
        <v>3</v>
      </c>
      <c r="BH312" s="1">
        <v>12</v>
      </c>
      <c r="BI312" s="1">
        <v>7</v>
      </c>
      <c r="BJ312" s="1" t="str">
        <f>CONCATENATE(DiaC[[#This Row],[Dia]],DiaC[[#This Row],[Mes]],DiaC[[#This Row],[Hora]],DiaC[[#This Row],[Min]])</f>
        <v>303127</v>
      </c>
      <c r="BK312" s="1" t="str">
        <f>CONCATENATE(TEXT(DiaC[[#This Row],[Hora]],"00"),":",TEXT(DiaC[[#This Row],[Min]],"00"))</f>
        <v>12:07</v>
      </c>
      <c r="BL312" s="1" t="str">
        <f>IFERROR(VLOOKUP(DiaC[[#This Row],[CONCATENA]],Dades[[#All],[Columna1]:[LAT]],3,FALSE),"")</f>
        <v/>
      </c>
      <c r="BM312" s="1" t="str">
        <f>IFERROR(10^(DiaC[[#This Row],[LAT]]/10),"")</f>
        <v/>
      </c>
      <c r="BX312" s="4">
        <f>Resultats!C$37</f>
        <v>30</v>
      </c>
      <c r="BY312" s="12">
        <f>Resultats!E$37</f>
        <v>3</v>
      </c>
      <c r="BZ312" s="3">
        <v>3</v>
      </c>
      <c r="CA312" s="4">
        <v>7</v>
      </c>
      <c r="CB312" s="4" t="str">
        <f>CONCATENATE(NitC[[#This Row],[Dia]],NitC[[#This Row],[Mes]],NitC[[#This Row],[Hora]],NitC[[#This Row],[Min]])</f>
        <v>30337</v>
      </c>
      <c r="CC312" s="4" t="str">
        <f>CONCATENATE(TEXT(NitC[[#This Row],[Hora]],"00"),":",TEXT(NitC[[#This Row],[Min]],"00"))</f>
        <v>03:07</v>
      </c>
      <c r="CD312" s="12" t="str">
        <f>IFERROR(VLOOKUP(NitC[[#This Row],[CONCATENA]],Dades[[#All],[Columna1]:[LAT]],3,FALSE),"")</f>
        <v/>
      </c>
      <c r="CE312" s="12" t="str">
        <f>IFERROR(10^(NitC[[#This Row],[LAT]]/10),"")</f>
        <v/>
      </c>
    </row>
    <row r="313" spans="4:83" x14ac:dyDescent="0.35">
      <c r="D313" s="1">
        <f>Resultats!C$7</f>
        <v>30</v>
      </c>
      <c r="E313" s="1">
        <f>Resultats!E$7</f>
        <v>3</v>
      </c>
      <c r="F313" s="1">
        <v>12</v>
      </c>
      <c r="G313" s="1">
        <v>8</v>
      </c>
      <c r="H313" s="1" t="str">
        <f>CONCATENATE(DiaA[[#This Row],[Dia]],DiaA[[#This Row],[Mes]],DiaA[[#This Row],[Hora]],DiaA[[#This Row],[Min]])</f>
        <v>303128</v>
      </c>
      <c r="I313" s="1" t="str">
        <f>CONCATENATE(TEXT(DiaA[[#This Row],[Hora]],"00"),":",TEXT(DiaA[[#This Row],[Min]],"00"))</f>
        <v>12:08</v>
      </c>
      <c r="J313" s="1" t="str">
        <f>IFERROR(VLOOKUP(DiaA[[#This Row],[CONCATENA]],Dades[[#All],[Columna1]:[LAT]],3,FALSE),"")</f>
        <v/>
      </c>
      <c r="K313" s="1" t="str">
        <f>IFERROR(10^(DiaA[[#This Row],[LAT]]/10),"")</f>
        <v/>
      </c>
      <c r="V313" s="4">
        <f>Resultats!C$7</f>
        <v>30</v>
      </c>
      <c r="W313" s="12">
        <f>Resultats!E$7</f>
        <v>3</v>
      </c>
      <c r="X313" s="3">
        <v>3</v>
      </c>
      <c r="Y313" s="4">
        <v>8</v>
      </c>
      <c r="Z313" s="4" t="str">
        <f>CONCATENATE(NitA[[#This Row],[Dia]],NitA[[#This Row],[Mes]],NitA[[#This Row],[Hora]],NitA[[#This Row],[Min]])</f>
        <v>30338</v>
      </c>
      <c r="AA313" s="4" t="str">
        <f>CONCATENATE(TEXT(NitA[[#This Row],[Hora]],"00"),":",TEXT(NitA[[#This Row],[Min]],"00"))</f>
        <v>03:08</v>
      </c>
      <c r="AB313" s="12" t="str">
        <f>IFERROR(VLOOKUP(NitA[[#This Row],[CONCATENA]],Dades[[#All],[Columna1]:[LAT]],3,FALSE),"")</f>
        <v/>
      </c>
      <c r="AC313" s="12" t="str">
        <f>IFERROR(10^(NitA[[#This Row],[LAT]]/10),"")</f>
        <v/>
      </c>
      <c r="AE313" s="1">
        <f>Resultats!C$22</f>
        <v>30</v>
      </c>
      <c r="AF313" s="1">
        <f>Resultats!E$22</f>
        <v>3</v>
      </c>
      <c r="AG313" s="1">
        <v>12</v>
      </c>
      <c r="AH313" s="1">
        <v>8</v>
      </c>
      <c r="AI313" s="1" t="str">
        <f>CONCATENATE(DiaB[[#This Row],[Dia]],DiaB[[#This Row],[Mes]],DiaB[[#This Row],[Hora]],DiaB[[#This Row],[Min]])</f>
        <v>303128</v>
      </c>
      <c r="AJ313" s="1" t="str">
        <f>CONCATENATE(TEXT(DiaB[[#This Row],[Hora]],"00"),":",TEXT(DiaB[[#This Row],[Min]],"00"))</f>
        <v>12:08</v>
      </c>
      <c r="AK313" s="1" t="str">
        <f>IFERROR(VLOOKUP(DiaB[[#This Row],[CONCATENA]],Dades[[#All],[Columna1]:[LAT]],3,FALSE),"")</f>
        <v/>
      </c>
      <c r="AL313" s="1" t="str">
        <f>IFERROR(10^(DiaB[[#This Row],[LAT]]/10),"")</f>
        <v/>
      </c>
      <c r="AW313" s="4">
        <f>Resultats!C$22</f>
        <v>30</v>
      </c>
      <c r="AX313" s="12">
        <f>Resultats!E$22</f>
        <v>3</v>
      </c>
      <c r="AY313" s="3">
        <v>3</v>
      </c>
      <c r="AZ313" s="4">
        <v>8</v>
      </c>
      <c r="BA313" s="4" t="str">
        <f>CONCATENATE(NitB[[#This Row],[Dia]],NitB[[#This Row],[Mes]],NitB[[#This Row],[Hora]],NitB[[#This Row],[Min]])</f>
        <v>30338</v>
      </c>
      <c r="BB313" s="4" t="str">
        <f>CONCATENATE(TEXT(NitB[[#This Row],[Hora]],"00"),":",TEXT(NitB[[#This Row],[Min]],"00"))</f>
        <v>03:08</v>
      </c>
      <c r="BC313" s="12" t="str">
        <f>IFERROR(VLOOKUP(NitB[[#This Row],[CONCATENA]],Dades[[#All],[Columna1]:[LAT]],3,FALSE),"")</f>
        <v/>
      </c>
      <c r="BD313" s="12" t="str">
        <f>IFERROR(10^(NitB[[#This Row],[LAT]]/10),"")</f>
        <v/>
      </c>
      <c r="BF313" s="1">
        <f>Resultats!C$37</f>
        <v>30</v>
      </c>
      <c r="BG313" s="1">
        <f>Resultats!E$37</f>
        <v>3</v>
      </c>
      <c r="BH313" s="1">
        <v>12</v>
      </c>
      <c r="BI313" s="1">
        <v>8</v>
      </c>
      <c r="BJ313" s="1" t="str">
        <f>CONCATENATE(DiaC[[#This Row],[Dia]],DiaC[[#This Row],[Mes]],DiaC[[#This Row],[Hora]],DiaC[[#This Row],[Min]])</f>
        <v>303128</v>
      </c>
      <c r="BK313" s="1" t="str">
        <f>CONCATENATE(TEXT(DiaC[[#This Row],[Hora]],"00"),":",TEXT(DiaC[[#This Row],[Min]],"00"))</f>
        <v>12:08</v>
      </c>
      <c r="BL313" s="1" t="str">
        <f>IFERROR(VLOOKUP(DiaC[[#This Row],[CONCATENA]],Dades[[#All],[Columna1]:[LAT]],3,FALSE),"")</f>
        <v/>
      </c>
      <c r="BM313" s="1" t="str">
        <f>IFERROR(10^(DiaC[[#This Row],[LAT]]/10),"")</f>
        <v/>
      </c>
      <c r="BX313" s="4">
        <f>Resultats!C$37</f>
        <v>30</v>
      </c>
      <c r="BY313" s="12">
        <f>Resultats!E$37</f>
        <v>3</v>
      </c>
      <c r="BZ313" s="3">
        <v>3</v>
      </c>
      <c r="CA313" s="4">
        <v>8</v>
      </c>
      <c r="CB313" s="4" t="str">
        <f>CONCATENATE(NitC[[#This Row],[Dia]],NitC[[#This Row],[Mes]],NitC[[#This Row],[Hora]],NitC[[#This Row],[Min]])</f>
        <v>30338</v>
      </c>
      <c r="CC313" s="4" t="str">
        <f>CONCATENATE(TEXT(NitC[[#This Row],[Hora]],"00"),":",TEXT(NitC[[#This Row],[Min]],"00"))</f>
        <v>03:08</v>
      </c>
      <c r="CD313" s="12" t="str">
        <f>IFERROR(VLOOKUP(NitC[[#This Row],[CONCATENA]],Dades[[#All],[Columna1]:[LAT]],3,FALSE),"")</f>
        <v/>
      </c>
      <c r="CE313" s="12" t="str">
        <f>IFERROR(10^(NitC[[#This Row],[LAT]]/10),"")</f>
        <v/>
      </c>
    </row>
    <row r="314" spans="4:83" x14ac:dyDescent="0.35">
      <c r="D314" s="1">
        <f>Resultats!C$7</f>
        <v>30</v>
      </c>
      <c r="E314" s="1">
        <f>Resultats!E$7</f>
        <v>3</v>
      </c>
      <c r="F314" s="1">
        <v>12</v>
      </c>
      <c r="G314" s="1">
        <v>9</v>
      </c>
      <c r="H314" s="1" t="str">
        <f>CONCATENATE(DiaA[[#This Row],[Dia]],DiaA[[#This Row],[Mes]],DiaA[[#This Row],[Hora]],DiaA[[#This Row],[Min]])</f>
        <v>303129</v>
      </c>
      <c r="I314" s="1" t="str">
        <f>CONCATENATE(TEXT(DiaA[[#This Row],[Hora]],"00"),":",TEXT(DiaA[[#This Row],[Min]],"00"))</f>
        <v>12:09</v>
      </c>
      <c r="J314" s="1" t="str">
        <f>IFERROR(VLOOKUP(DiaA[[#This Row],[CONCATENA]],Dades[[#All],[Columna1]:[LAT]],3,FALSE),"")</f>
        <v/>
      </c>
      <c r="K314" s="1" t="str">
        <f>IFERROR(10^(DiaA[[#This Row],[LAT]]/10),"")</f>
        <v/>
      </c>
      <c r="V314" s="4">
        <f>Resultats!C$7</f>
        <v>30</v>
      </c>
      <c r="W314" s="12">
        <f>Resultats!E$7</f>
        <v>3</v>
      </c>
      <c r="X314" s="3">
        <v>3</v>
      </c>
      <c r="Y314" s="4">
        <v>9</v>
      </c>
      <c r="Z314" s="4" t="str">
        <f>CONCATENATE(NitA[[#This Row],[Dia]],NitA[[#This Row],[Mes]],NitA[[#This Row],[Hora]],NitA[[#This Row],[Min]])</f>
        <v>30339</v>
      </c>
      <c r="AA314" s="4" t="str">
        <f>CONCATENATE(TEXT(NitA[[#This Row],[Hora]],"00"),":",TEXT(NitA[[#This Row],[Min]],"00"))</f>
        <v>03:09</v>
      </c>
      <c r="AB314" s="12" t="str">
        <f>IFERROR(VLOOKUP(NitA[[#This Row],[CONCATENA]],Dades[[#All],[Columna1]:[LAT]],3,FALSE),"")</f>
        <v/>
      </c>
      <c r="AC314" s="12" t="str">
        <f>IFERROR(10^(NitA[[#This Row],[LAT]]/10),"")</f>
        <v/>
      </c>
      <c r="AE314" s="1">
        <f>Resultats!C$22</f>
        <v>30</v>
      </c>
      <c r="AF314" s="1">
        <f>Resultats!E$22</f>
        <v>3</v>
      </c>
      <c r="AG314" s="1">
        <v>12</v>
      </c>
      <c r="AH314" s="1">
        <v>9</v>
      </c>
      <c r="AI314" s="1" t="str">
        <f>CONCATENATE(DiaB[[#This Row],[Dia]],DiaB[[#This Row],[Mes]],DiaB[[#This Row],[Hora]],DiaB[[#This Row],[Min]])</f>
        <v>303129</v>
      </c>
      <c r="AJ314" s="1" t="str">
        <f>CONCATENATE(TEXT(DiaB[[#This Row],[Hora]],"00"),":",TEXT(DiaB[[#This Row],[Min]],"00"))</f>
        <v>12:09</v>
      </c>
      <c r="AK314" s="1" t="str">
        <f>IFERROR(VLOOKUP(DiaB[[#This Row],[CONCATENA]],Dades[[#All],[Columna1]:[LAT]],3,FALSE),"")</f>
        <v/>
      </c>
      <c r="AL314" s="1" t="str">
        <f>IFERROR(10^(DiaB[[#This Row],[LAT]]/10),"")</f>
        <v/>
      </c>
      <c r="AW314" s="4">
        <f>Resultats!C$22</f>
        <v>30</v>
      </c>
      <c r="AX314" s="12">
        <f>Resultats!E$22</f>
        <v>3</v>
      </c>
      <c r="AY314" s="3">
        <v>3</v>
      </c>
      <c r="AZ314" s="4">
        <v>9</v>
      </c>
      <c r="BA314" s="4" t="str">
        <f>CONCATENATE(NitB[[#This Row],[Dia]],NitB[[#This Row],[Mes]],NitB[[#This Row],[Hora]],NitB[[#This Row],[Min]])</f>
        <v>30339</v>
      </c>
      <c r="BB314" s="4" t="str">
        <f>CONCATENATE(TEXT(NitB[[#This Row],[Hora]],"00"),":",TEXT(NitB[[#This Row],[Min]],"00"))</f>
        <v>03:09</v>
      </c>
      <c r="BC314" s="12" t="str">
        <f>IFERROR(VLOOKUP(NitB[[#This Row],[CONCATENA]],Dades[[#All],[Columna1]:[LAT]],3,FALSE),"")</f>
        <v/>
      </c>
      <c r="BD314" s="12" t="str">
        <f>IFERROR(10^(NitB[[#This Row],[LAT]]/10),"")</f>
        <v/>
      </c>
      <c r="BF314" s="1">
        <f>Resultats!C$37</f>
        <v>30</v>
      </c>
      <c r="BG314" s="1">
        <f>Resultats!E$37</f>
        <v>3</v>
      </c>
      <c r="BH314" s="1">
        <v>12</v>
      </c>
      <c r="BI314" s="1">
        <v>9</v>
      </c>
      <c r="BJ314" s="1" t="str">
        <f>CONCATENATE(DiaC[[#This Row],[Dia]],DiaC[[#This Row],[Mes]],DiaC[[#This Row],[Hora]],DiaC[[#This Row],[Min]])</f>
        <v>303129</v>
      </c>
      <c r="BK314" s="1" t="str">
        <f>CONCATENATE(TEXT(DiaC[[#This Row],[Hora]],"00"),":",TEXT(DiaC[[#This Row],[Min]],"00"))</f>
        <v>12:09</v>
      </c>
      <c r="BL314" s="1" t="str">
        <f>IFERROR(VLOOKUP(DiaC[[#This Row],[CONCATENA]],Dades[[#All],[Columna1]:[LAT]],3,FALSE),"")</f>
        <v/>
      </c>
      <c r="BM314" s="1" t="str">
        <f>IFERROR(10^(DiaC[[#This Row],[LAT]]/10),"")</f>
        <v/>
      </c>
      <c r="BX314" s="4">
        <f>Resultats!C$37</f>
        <v>30</v>
      </c>
      <c r="BY314" s="12">
        <f>Resultats!E$37</f>
        <v>3</v>
      </c>
      <c r="BZ314" s="3">
        <v>3</v>
      </c>
      <c r="CA314" s="4">
        <v>9</v>
      </c>
      <c r="CB314" s="4" t="str">
        <f>CONCATENATE(NitC[[#This Row],[Dia]],NitC[[#This Row],[Mes]],NitC[[#This Row],[Hora]],NitC[[#This Row],[Min]])</f>
        <v>30339</v>
      </c>
      <c r="CC314" s="4" t="str">
        <f>CONCATENATE(TEXT(NitC[[#This Row],[Hora]],"00"),":",TEXT(NitC[[#This Row],[Min]],"00"))</f>
        <v>03:09</v>
      </c>
      <c r="CD314" s="12" t="str">
        <f>IFERROR(VLOOKUP(NitC[[#This Row],[CONCATENA]],Dades[[#All],[Columna1]:[LAT]],3,FALSE),"")</f>
        <v/>
      </c>
      <c r="CE314" s="12" t="str">
        <f>IFERROR(10^(NitC[[#This Row],[LAT]]/10),"")</f>
        <v/>
      </c>
    </row>
    <row r="315" spans="4:83" x14ac:dyDescent="0.35">
      <c r="D315" s="1">
        <f>Resultats!C$7</f>
        <v>30</v>
      </c>
      <c r="E315" s="1">
        <f>Resultats!E$7</f>
        <v>3</v>
      </c>
      <c r="F315" s="1">
        <v>12</v>
      </c>
      <c r="G315" s="1">
        <v>10</v>
      </c>
      <c r="H315" s="1" t="str">
        <f>CONCATENATE(DiaA[[#This Row],[Dia]],DiaA[[#This Row],[Mes]],DiaA[[#This Row],[Hora]],DiaA[[#This Row],[Min]])</f>
        <v>3031210</v>
      </c>
      <c r="I315" s="1" t="str">
        <f>CONCATENATE(TEXT(DiaA[[#This Row],[Hora]],"00"),":",TEXT(DiaA[[#This Row],[Min]],"00"))</f>
        <v>12:10</v>
      </c>
      <c r="J315" s="1" t="str">
        <f>IFERROR(VLOOKUP(DiaA[[#This Row],[CONCATENA]],Dades[[#All],[Columna1]:[LAT]],3,FALSE),"")</f>
        <v/>
      </c>
      <c r="K315" s="1" t="str">
        <f>IFERROR(10^(DiaA[[#This Row],[LAT]]/10),"")</f>
        <v/>
      </c>
      <c r="V315" s="4">
        <f>Resultats!C$7</f>
        <v>30</v>
      </c>
      <c r="W315" s="12">
        <f>Resultats!E$7</f>
        <v>3</v>
      </c>
      <c r="X315" s="3">
        <v>3</v>
      </c>
      <c r="Y315" s="4">
        <v>10</v>
      </c>
      <c r="Z315" s="4" t="str">
        <f>CONCATENATE(NitA[[#This Row],[Dia]],NitA[[#This Row],[Mes]],NitA[[#This Row],[Hora]],NitA[[#This Row],[Min]])</f>
        <v>303310</v>
      </c>
      <c r="AA315" s="4" t="str">
        <f>CONCATENATE(TEXT(NitA[[#This Row],[Hora]],"00"),":",TEXT(NitA[[#This Row],[Min]],"00"))</f>
        <v>03:10</v>
      </c>
      <c r="AB315" s="12" t="str">
        <f>IFERROR(VLOOKUP(NitA[[#This Row],[CONCATENA]],Dades[[#All],[Columna1]:[LAT]],3,FALSE),"")</f>
        <v/>
      </c>
      <c r="AC315" s="12" t="str">
        <f>IFERROR(10^(NitA[[#This Row],[LAT]]/10),"")</f>
        <v/>
      </c>
      <c r="AE315" s="1">
        <f>Resultats!C$22</f>
        <v>30</v>
      </c>
      <c r="AF315" s="1">
        <f>Resultats!E$22</f>
        <v>3</v>
      </c>
      <c r="AG315" s="1">
        <v>12</v>
      </c>
      <c r="AH315" s="1">
        <v>10</v>
      </c>
      <c r="AI315" s="1" t="str">
        <f>CONCATENATE(DiaB[[#This Row],[Dia]],DiaB[[#This Row],[Mes]],DiaB[[#This Row],[Hora]],DiaB[[#This Row],[Min]])</f>
        <v>3031210</v>
      </c>
      <c r="AJ315" s="1" t="str">
        <f>CONCATENATE(TEXT(DiaB[[#This Row],[Hora]],"00"),":",TEXT(DiaB[[#This Row],[Min]],"00"))</f>
        <v>12:10</v>
      </c>
      <c r="AK315" s="1" t="str">
        <f>IFERROR(VLOOKUP(DiaB[[#This Row],[CONCATENA]],Dades[[#All],[Columna1]:[LAT]],3,FALSE),"")</f>
        <v/>
      </c>
      <c r="AL315" s="1" t="str">
        <f>IFERROR(10^(DiaB[[#This Row],[LAT]]/10),"")</f>
        <v/>
      </c>
      <c r="AW315" s="4">
        <f>Resultats!C$22</f>
        <v>30</v>
      </c>
      <c r="AX315" s="12">
        <f>Resultats!E$22</f>
        <v>3</v>
      </c>
      <c r="AY315" s="3">
        <v>3</v>
      </c>
      <c r="AZ315" s="4">
        <v>10</v>
      </c>
      <c r="BA315" s="4" t="str">
        <f>CONCATENATE(NitB[[#This Row],[Dia]],NitB[[#This Row],[Mes]],NitB[[#This Row],[Hora]],NitB[[#This Row],[Min]])</f>
        <v>303310</v>
      </c>
      <c r="BB315" s="4" t="str">
        <f>CONCATENATE(TEXT(NitB[[#This Row],[Hora]],"00"),":",TEXT(NitB[[#This Row],[Min]],"00"))</f>
        <v>03:10</v>
      </c>
      <c r="BC315" s="12" t="str">
        <f>IFERROR(VLOOKUP(NitB[[#This Row],[CONCATENA]],Dades[[#All],[Columna1]:[LAT]],3,FALSE),"")</f>
        <v/>
      </c>
      <c r="BD315" s="12" t="str">
        <f>IFERROR(10^(NitB[[#This Row],[LAT]]/10),"")</f>
        <v/>
      </c>
      <c r="BF315" s="1">
        <f>Resultats!C$37</f>
        <v>30</v>
      </c>
      <c r="BG315" s="1">
        <f>Resultats!E$37</f>
        <v>3</v>
      </c>
      <c r="BH315" s="1">
        <v>12</v>
      </c>
      <c r="BI315" s="1">
        <v>10</v>
      </c>
      <c r="BJ315" s="1" t="str">
        <f>CONCATENATE(DiaC[[#This Row],[Dia]],DiaC[[#This Row],[Mes]],DiaC[[#This Row],[Hora]],DiaC[[#This Row],[Min]])</f>
        <v>3031210</v>
      </c>
      <c r="BK315" s="1" t="str">
        <f>CONCATENATE(TEXT(DiaC[[#This Row],[Hora]],"00"),":",TEXT(DiaC[[#This Row],[Min]],"00"))</f>
        <v>12:10</v>
      </c>
      <c r="BL315" s="1" t="str">
        <f>IFERROR(VLOOKUP(DiaC[[#This Row],[CONCATENA]],Dades[[#All],[Columna1]:[LAT]],3,FALSE),"")</f>
        <v/>
      </c>
      <c r="BM315" s="1" t="str">
        <f>IFERROR(10^(DiaC[[#This Row],[LAT]]/10),"")</f>
        <v/>
      </c>
      <c r="BX315" s="4">
        <f>Resultats!C$37</f>
        <v>30</v>
      </c>
      <c r="BY315" s="12">
        <f>Resultats!E$37</f>
        <v>3</v>
      </c>
      <c r="BZ315" s="3">
        <v>3</v>
      </c>
      <c r="CA315" s="4">
        <v>10</v>
      </c>
      <c r="CB315" s="4" t="str">
        <f>CONCATENATE(NitC[[#This Row],[Dia]],NitC[[#This Row],[Mes]],NitC[[#This Row],[Hora]],NitC[[#This Row],[Min]])</f>
        <v>303310</v>
      </c>
      <c r="CC315" s="4" t="str">
        <f>CONCATENATE(TEXT(NitC[[#This Row],[Hora]],"00"),":",TEXT(NitC[[#This Row],[Min]],"00"))</f>
        <v>03:10</v>
      </c>
      <c r="CD315" s="12" t="str">
        <f>IFERROR(VLOOKUP(NitC[[#This Row],[CONCATENA]],Dades[[#All],[Columna1]:[LAT]],3,FALSE),"")</f>
        <v/>
      </c>
      <c r="CE315" s="12" t="str">
        <f>IFERROR(10^(NitC[[#This Row],[LAT]]/10),"")</f>
        <v/>
      </c>
    </row>
    <row r="316" spans="4:83" x14ac:dyDescent="0.35">
      <c r="D316" s="1">
        <f>Resultats!C$7</f>
        <v>30</v>
      </c>
      <c r="E316" s="1">
        <f>Resultats!E$7</f>
        <v>3</v>
      </c>
      <c r="F316" s="1">
        <v>12</v>
      </c>
      <c r="G316" s="1">
        <v>11</v>
      </c>
      <c r="H316" s="1" t="str">
        <f>CONCATENATE(DiaA[[#This Row],[Dia]],DiaA[[#This Row],[Mes]],DiaA[[#This Row],[Hora]],DiaA[[#This Row],[Min]])</f>
        <v>3031211</v>
      </c>
      <c r="I316" s="1" t="str">
        <f>CONCATENATE(TEXT(DiaA[[#This Row],[Hora]],"00"),":",TEXT(DiaA[[#This Row],[Min]],"00"))</f>
        <v>12:11</v>
      </c>
      <c r="J316" s="1" t="str">
        <f>IFERROR(VLOOKUP(DiaA[[#This Row],[CONCATENA]],Dades[[#All],[Columna1]:[LAT]],3,FALSE),"")</f>
        <v/>
      </c>
      <c r="K316" s="1" t="str">
        <f>IFERROR(10^(DiaA[[#This Row],[LAT]]/10),"")</f>
        <v/>
      </c>
      <c r="V316" s="4">
        <f>Resultats!C$7</f>
        <v>30</v>
      </c>
      <c r="W316" s="12">
        <f>Resultats!E$7</f>
        <v>3</v>
      </c>
      <c r="X316" s="3">
        <v>3</v>
      </c>
      <c r="Y316" s="4">
        <v>11</v>
      </c>
      <c r="Z316" s="4" t="str">
        <f>CONCATENATE(NitA[[#This Row],[Dia]],NitA[[#This Row],[Mes]],NitA[[#This Row],[Hora]],NitA[[#This Row],[Min]])</f>
        <v>303311</v>
      </c>
      <c r="AA316" s="4" t="str">
        <f>CONCATENATE(TEXT(NitA[[#This Row],[Hora]],"00"),":",TEXT(NitA[[#This Row],[Min]],"00"))</f>
        <v>03:11</v>
      </c>
      <c r="AB316" s="12" t="str">
        <f>IFERROR(VLOOKUP(NitA[[#This Row],[CONCATENA]],Dades[[#All],[Columna1]:[LAT]],3,FALSE),"")</f>
        <v/>
      </c>
      <c r="AC316" s="12" t="str">
        <f>IFERROR(10^(NitA[[#This Row],[LAT]]/10),"")</f>
        <v/>
      </c>
      <c r="AE316" s="1">
        <f>Resultats!C$22</f>
        <v>30</v>
      </c>
      <c r="AF316" s="1">
        <f>Resultats!E$22</f>
        <v>3</v>
      </c>
      <c r="AG316" s="1">
        <v>12</v>
      </c>
      <c r="AH316" s="1">
        <v>11</v>
      </c>
      <c r="AI316" s="1" t="str">
        <f>CONCATENATE(DiaB[[#This Row],[Dia]],DiaB[[#This Row],[Mes]],DiaB[[#This Row],[Hora]],DiaB[[#This Row],[Min]])</f>
        <v>3031211</v>
      </c>
      <c r="AJ316" s="1" t="str">
        <f>CONCATENATE(TEXT(DiaB[[#This Row],[Hora]],"00"),":",TEXT(DiaB[[#This Row],[Min]],"00"))</f>
        <v>12:11</v>
      </c>
      <c r="AK316" s="1" t="str">
        <f>IFERROR(VLOOKUP(DiaB[[#This Row],[CONCATENA]],Dades[[#All],[Columna1]:[LAT]],3,FALSE),"")</f>
        <v/>
      </c>
      <c r="AL316" s="1" t="str">
        <f>IFERROR(10^(DiaB[[#This Row],[LAT]]/10),"")</f>
        <v/>
      </c>
      <c r="AW316" s="4">
        <f>Resultats!C$22</f>
        <v>30</v>
      </c>
      <c r="AX316" s="12">
        <f>Resultats!E$22</f>
        <v>3</v>
      </c>
      <c r="AY316" s="3">
        <v>3</v>
      </c>
      <c r="AZ316" s="4">
        <v>11</v>
      </c>
      <c r="BA316" s="4" t="str">
        <f>CONCATENATE(NitB[[#This Row],[Dia]],NitB[[#This Row],[Mes]],NitB[[#This Row],[Hora]],NitB[[#This Row],[Min]])</f>
        <v>303311</v>
      </c>
      <c r="BB316" s="4" t="str">
        <f>CONCATENATE(TEXT(NitB[[#This Row],[Hora]],"00"),":",TEXT(NitB[[#This Row],[Min]],"00"))</f>
        <v>03:11</v>
      </c>
      <c r="BC316" s="12" t="str">
        <f>IFERROR(VLOOKUP(NitB[[#This Row],[CONCATENA]],Dades[[#All],[Columna1]:[LAT]],3,FALSE),"")</f>
        <v/>
      </c>
      <c r="BD316" s="12" t="str">
        <f>IFERROR(10^(NitB[[#This Row],[LAT]]/10),"")</f>
        <v/>
      </c>
      <c r="BF316" s="1">
        <f>Resultats!C$37</f>
        <v>30</v>
      </c>
      <c r="BG316" s="1">
        <f>Resultats!E$37</f>
        <v>3</v>
      </c>
      <c r="BH316" s="1">
        <v>12</v>
      </c>
      <c r="BI316" s="1">
        <v>11</v>
      </c>
      <c r="BJ316" s="1" t="str">
        <f>CONCATENATE(DiaC[[#This Row],[Dia]],DiaC[[#This Row],[Mes]],DiaC[[#This Row],[Hora]],DiaC[[#This Row],[Min]])</f>
        <v>3031211</v>
      </c>
      <c r="BK316" s="1" t="str">
        <f>CONCATENATE(TEXT(DiaC[[#This Row],[Hora]],"00"),":",TEXT(DiaC[[#This Row],[Min]],"00"))</f>
        <v>12:11</v>
      </c>
      <c r="BL316" s="1" t="str">
        <f>IFERROR(VLOOKUP(DiaC[[#This Row],[CONCATENA]],Dades[[#All],[Columna1]:[LAT]],3,FALSE),"")</f>
        <v/>
      </c>
      <c r="BM316" s="1" t="str">
        <f>IFERROR(10^(DiaC[[#This Row],[LAT]]/10),"")</f>
        <v/>
      </c>
      <c r="BX316" s="4">
        <f>Resultats!C$37</f>
        <v>30</v>
      </c>
      <c r="BY316" s="12">
        <f>Resultats!E$37</f>
        <v>3</v>
      </c>
      <c r="BZ316" s="3">
        <v>3</v>
      </c>
      <c r="CA316" s="4">
        <v>11</v>
      </c>
      <c r="CB316" s="4" t="str">
        <f>CONCATENATE(NitC[[#This Row],[Dia]],NitC[[#This Row],[Mes]],NitC[[#This Row],[Hora]],NitC[[#This Row],[Min]])</f>
        <v>303311</v>
      </c>
      <c r="CC316" s="4" t="str">
        <f>CONCATENATE(TEXT(NitC[[#This Row],[Hora]],"00"),":",TEXT(NitC[[#This Row],[Min]],"00"))</f>
        <v>03:11</v>
      </c>
      <c r="CD316" s="12" t="str">
        <f>IFERROR(VLOOKUP(NitC[[#This Row],[CONCATENA]],Dades[[#All],[Columna1]:[LAT]],3,FALSE),"")</f>
        <v/>
      </c>
      <c r="CE316" s="12" t="str">
        <f>IFERROR(10^(NitC[[#This Row],[LAT]]/10),"")</f>
        <v/>
      </c>
    </row>
    <row r="317" spans="4:83" x14ac:dyDescent="0.35">
      <c r="D317" s="1">
        <f>Resultats!C$7</f>
        <v>30</v>
      </c>
      <c r="E317" s="1">
        <f>Resultats!E$7</f>
        <v>3</v>
      </c>
      <c r="F317" s="1">
        <v>12</v>
      </c>
      <c r="G317" s="1">
        <v>12</v>
      </c>
      <c r="H317" s="1" t="str">
        <f>CONCATENATE(DiaA[[#This Row],[Dia]],DiaA[[#This Row],[Mes]],DiaA[[#This Row],[Hora]],DiaA[[#This Row],[Min]])</f>
        <v>3031212</v>
      </c>
      <c r="I317" s="1" t="str">
        <f>CONCATENATE(TEXT(DiaA[[#This Row],[Hora]],"00"),":",TEXT(DiaA[[#This Row],[Min]],"00"))</f>
        <v>12:12</v>
      </c>
      <c r="J317" s="1" t="str">
        <f>IFERROR(VLOOKUP(DiaA[[#This Row],[CONCATENA]],Dades[[#All],[Columna1]:[LAT]],3,FALSE),"")</f>
        <v/>
      </c>
      <c r="K317" s="1" t="str">
        <f>IFERROR(10^(DiaA[[#This Row],[LAT]]/10),"")</f>
        <v/>
      </c>
      <c r="V317" s="4">
        <f>Resultats!C$7</f>
        <v>30</v>
      </c>
      <c r="W317" s="12">
        <f>Resultats!E$7</f>
        <v>3</v>
      </c>
      <c r="X317" s="3">
        <v>3</v>
      </c>
      <c r="Y317" s="4">
        <v>12</v>
      </c>
      <c r="Z317" s="4" t="str">
        <f>CONCATENATE(NitA[[#This Row],[Dia]],NitA[[#This Row],[Mes]],NitA[[#This Row],[Hora]],NitA[[#This Row],[Min]])</f>
        <v>303312</v>
      </c>
      <c r="AA317" s="4" t="str">
        <f>CONCATENATE(TEXT(NitA[[#This Row],[Hora]],"00"),":",TEXT(NitA[[#This Row],[Min]],"00"))</f>
        <v>03:12</v>
      </c>
      <c r="AB317" s="12" t="str">
        <f>IFERROR(VLOOKUP(NitA[[#This Row],[CONCATENA]],Dades[[#All],[Columna1]:[LAT]],3,FALSE),"")</f>
        <v/>
      </c>
      <c r="AC317" s="12" t="str">
        <f>IFERROR(10^(NitA[[#This Row],[LAT]]/10),"")</f>
        <v/>
      </c>
      <c r="AE317" s="1">
        <f>Resultats!C$22</f>
        <v>30</v>
      </c>
      <c r="AF317" s="1">
        <f>Resultats!E$22</f>
        <v>3</v>
      </c>
      <c r="AG317" s="1">
        <v>12</v>
      </c>
      <c r="AH317" s="1">
        <v>12</v>
      </c>
      <c r="AI317" s="1" t="str">
        <f>CONCATENATE(DiaB[[#This Row],[Dia]],DiaB[[#This Row],[Mes]],DiaB[[#This Row],[Hora]],DiaB[[#This Row],[Min]])</f>
        <v>3031212</v>
      </c>
      <c r="AJ317" s="1" t="str">
        <f>CONCATENATE(TEXT(DiaB[[#This Row],[Hora]],"00"),":",TEXT(DiaB[[#This Row],[Min]],"00"))</f>
        <v>12:12</v>
      </c>
      <c r="AK317" s="1" t="str">
        <f>IFERROR(VLOOKUP(DiaB[[#This Row],[CONCATENA]],Dades[[#All],[Columna1]:[LAT]],3,FALSE),"")</f>
        <v/>
      </c>
      <c r="AL317" s="1" t="str">
        <f>IFERROR(10^(DiaB[[#This Row],[LAT]]/10),"")</f>
        <v/>
      </c>
      <c r="AW317" s="4">
        <f>Resultats!C$22</f>
        <v>30</v>
      </c>
      <c r="AX317" s="12">
        <f>Resultats!E$22</f>
        <v>3</v>
      </c>
      <c r="AY317" s="3">
        <v>3</v>
      </c>
      <c r="AZ317" s="4">
        <v>12</v>
      </c>
      <c r="BA317" s="4" t="str">
        <f>CONCATENATE(NitB[[#This Row],[Dia]],NitB[[#This Row],[Mes]],NitB[[#This Row],[Hora]],NitB[[#This Row],[Min]])</f>
        <v>303312</v>
      </c>
      <c r="BB317" s="4" t="str">
        <f>CONCATENATE(TEXT(NitB[[#This Row],[Hora]],"00"),":",TEXT(NitB[[#This Row],[Min]],"00"))</f>
        <v>03:12</v>
      </c>
      <c r="BC317" s="12" t="str">
        <f>IFERROR(VLOOKUP(NitB[[#This Row],[CONCATENA]],Dades[[#All],[Columna1]:[LAT]],3,FALSE),"")</f>
        <v/>
      </c>
      <c r="BD317" s="12" t="str">
        <f>IFERROR(10^(NitB[[#This Row],[LAT]]/10),"")</f>
        <v/>
      </c>
      <c r="BF317" s="1">
        <f>Resultats!C$37</f>
        <v>30</v>
      </c>
      <c r="BG317" s="1">
        <f>Resultats!E$37</f>
        <v>3</v>
      </c>
      <c r="BH317" s="1">
        <v>12</v>
      </c>
      <c r="BI317" s="1">
        <v>12</v>
      </c>
      <c r="BJ317" s="1" t="str">
        <f>CONCATENATE(DiaC[[#This Row],[Dia]],DiaC[[#This Row],[Mes]],DiaC[[#This Row],[Hora]],DiaC[[#This Row],[Min]])</f>
        <v>3031212</v>
      </c>
      <c r="BK317" s="1" t="str">
        <f>CONCATENATE(TEXT(DiaC[[#This Row],[Hora]],"00"),":",TEXT(DiaC[[#This Row],[Min]],"00"))</f>
        <v>12:12</v>
      </c>
      <c r="BL317" s="1" t="str">
        <f>IFERROR(VLOOKUP(DiaC[[#This Row],[CONCATENA]],Dades[[#All],[Columna1]:[LAT]],3,FALSE),"")</f>
        <v/>
      </c>
      <c r="BM317" s="1" t="str">
        <f>IFERROR(10^(DiaC[[#This Row],[LAT]]/10),"")</f>
        <v/>
      </c>
      <c r="BX317" s="4">
        <f>Resultats!C$37</f>
        <v>30</v>
      </c>
      <c r="BY317" s="12">
        <f>Resultats!E$37</f>
        <v>3</v>
      </c>
      <c r="BZ317" s="3">
        <v>3</v>
      </c>
      <c r="CA317" s="4">
        <v>12</v>
      </c>
      <c r="CB317" s="4" t="str">
        <f>CONCATENATE(NitC[[#This Row],[Dia]],NitC[[#This Row],[Mes]],NitC[[#This Row],[Hora]],NitC[[#This Row],[Min]])</f>
        <v>303312</v>
      </c>
      <c r="CC317" s="4" t="str">
        <f>CONCATENATE(TEXT(NitC[[#This Row],[Hora]],"00"),":",TEXT(NitC[[#This Row],[Min]],"00"))</f>
        <v>03:12</v>
      </c>
      <c r="CD317" s="12" t="str">
        <f>IFERROR(VLOOKUP(NitC[[#This Row],[CONCATENA]],Dades[[#All],[Columna1]:[LAT]],3,FALSE),"")</f>
        <v/>
      </c>
      <c r="CE317" s="12" t="str">
        <f>IFERROR(10^(NitC[[#This Row],[LAT]]/10),"")</f>
        <v/>
      </c>
    </row>
    <row r="318" spans="4:83" x14ac:dyDescent="0.35">
      <c r="D318" s="1">
        <f>Resultats!C$7</f>
        <v>30</v>
      </c>
      <c r="E318" s="1">
        <f>Resultats!E$7</f>
        <v>3</v>
      </c>
      <c r="F318" s="1">
        <v>12</v>
      </c>
      <c r="G318" s="1">
        <v>13</v>
      </c>
      <c r="H318" s="1" t="str">
        <f>CONCATENATE(DiaA[[#This Row],[Dia]],DiaA[[#This Row],[Mes]],DiaA[[#This Row],[Hora]],DiaA[[#This Row],[Min]])</f>
        <v>3031213</v>
      </c>
      <c r="I318" s="1" t="str">
        <f>CONCATENATE(TEXT(DiaA[[#This Row],[Hora]],"00"),":",TEXT(DiaA[[#This Row],[Min]],"00"))</f>
        <v>12:13</v>
      </c>
      <c r="J318" s="1" t="str">
        <f>IFERROR(VLOOKUP(DiaA[[#This Row],[CONCATENA]],Dades[[#All],[Columna1]:[LAT]],3,FALSE),"")</f>
        <v/>
      </c>
      <c r="K318" s="1" t="str">
        <f>IFERROR(10^(DiaA[[#This Row],[LAT]]/10),"")</f>
        <v/>
      </c>
      <c r="V318" s="4">
        <f>Resultats!C$7</f>
        <v>30</v>
      </c>
      <c r="W318" s="12">
        <f>Resultats!E$7</f>
        <v>3</v>
      </c>
      <c r="X318" s="3">
        <v>3</v>
      </c>
      <c r="Y318" s="4">
        <v>13</v>
      </c>
      <c r="Z318" s="4" t="str">
        <f>CONCATENATE(NitA[[#This Row],[Dia]],NitA[[#This Row],[Mes]],NitA[[#This Row],[Hora]],NitA[[#This Row],[Min]])</f>
        <v>303313</v>
      </c>
      <c r="AA318" s="4" t="str">
        <f>CONCATENATE(TEXT(NitA[[#This Row],[Hora]],"00"),":",TEXT(NitA[[#This Row],[Min]],"00"))</f>
        <v>03:13</v>
      </c>
      <c r="AB318" s="12" t="str">
        <f>IFERROR(VLOOKUP(NitA[[#This Row],[CONCATENA]],Dades[[#All],[Columna1]:[LAT]],3,FALSE),"")</f>
        <v/>
      </c>
      <c r="AC318" s="12" t="str">
        <f>IFERROR(10^(NitA[[#This Row],[LAT]]/10),"")</f>
        <v/>
      </c>
      <c r="AE318" s="1">
        <f>Resultats!C$22</f>
        <v>30</v>
      </c>
      <c r="AF318" s="1">
        <f>Resultats!E$22</f>
        <v>3</v>
      </c>
      <c r="AG318" s="1">
        <v>12</v>
      </c>
      <c r="AH318" s="1">
        <v>13</v>
      </c>
      <c r="AI318" s="1" t="str">
        <f>CONCATENATE(DiaB[[#This Row],[Dia]],DiaB[[#This Row],[Mes]],DiaB[[#This Row],[Hora]],DiaB[[#This Row],[Min]])</f>
        <v>3031213</v>
      </c>
      <c r="AJ318" s="1" t="str">
        <f>CONCATENATE(TEXT(DiaB[[#This Row],[Hora]],"00"),":",TEXT(DiaB[[#This Row],[Min]],"00"))</f>
        <v>12:13</v>
      </c>
      <c r="AK318" s="1" t="str">
        <f>IFERROR(VLOOKUP(DiaB[[#This Row],[CONCATENA]],Dades[[#All],[Columna1]:[LAT]],3,FALSE),"")</f>
        <v/>
      </c>
      <c r="AL318" s="1" t="str">
        <f>IFERROR(10^(DiaB[[#This Row],[LAT]]/10),"")</f>
        <v/>
      </c>
      <c r="AW318" s="4">
        <f>Resultats!C$22</f>
        <v>30</v>
      </c>
      <c r="AX318" s="12">
        <f>Resultats!E$22</f>
        <v>3</v>
      </c>
      <c r="AY318" s="3">
        <v>3</v>
      </c>
      <c r="AZ318" s="4">
        <v>13</v>
      </c>
      <c r="BA318" s="4" t="str">
        <f>CONCATENATE(NitB[[#This Row],[Dia]],NitB[[#This Row],[Mes]],NitB[[#This Row],[Hora]],NitB[[#This Row],[Min]])</f>
        <v>303313</v>
      </c>
      <c r="BB318" s="4" t="str">
        <f>CONCATENATE(TEXT(NitB[[#This Row],[Hora]],"00"),":",TEXT(NitB[[#This Row],[Min]],"00"))</f>
        <v>03:13</v>
      </c>
      <c r="BC318" s="12" t="str">
        <f>IFERROR(VLOOKUP(NitB[[#This Row],[CONCATENA]],Dades[[#All],[Columna1]:[LAT]],3,FALSE),"")</f>
        <v/>
      </c>
      <c r="BD318" s="12" t="str">
        <f>IFERROR(10^(NitB[[#This Row],[LAT]]/10),"")</f>
        <v/>
      </c>
      <c r="BF318" s="1">
        <f>Resultats!C$37</f>
        <v>30</v>
      </c>
      <c r="BG318" s="1">
        <f>Resultats!E$37</f>
        <v>3</v>
      </c>
      <c r="BH318" s="1">
        <v>12</v>
      </c>
      <c r="BI318" s="1">
        <v>13</v>
      </c>
      <c r="BJ318" s="1" t="str">
        <f>CONCATENATE(DiaC[[#This Row],[Dia]],DiaC[[#This Row],[Mes]],DiaC[[#This Row],[Hora]],DiaC[[#This Row],[Min]])</f>
        <v>3031213</v>
      </c>
      <c r="BK318" s="1" t="str">
        <f>CONCATENATE(TEXT(DiaC[[#This Row],[Hora]],"00"),":",TEXT(DiaC[[#This Row],[Min]],"00"))</f>
        <v>12:13</v>
      </c>
      <c r="BL318" s="1" t="str">
        <f>IFERROR(VLOOKUP(DiaC[[#This Row],[CONCATENA]],Dades[[#All],[Columna1]:[LAT]],3,FALSE),"")</f>
        <v/>
      </c>
      <c r="BM318" s="1" t="str">
        <f>IFERROR(10^(DiaC[[#This Row],[LAT]]/10),"")</f>
        <v/>
      </c>
      <c r="BX318" s="4">
        <f>Resultats!C$37</f>
        <v>30</v>
      </c>
      <c r="BY318" s="12">
        <f>Resultats!E$37</f>
        <v>3</v>
      </c>
      <c r="BZ318" s="3">
        <v>3</v>
      </c>
      <c r="CA318" s="4">
        <v>13</v>
      </c>
      <c r="CB318" s="4" t="str">
        <f>CONCATENATE(NitC[[#This Row],[Dia]],NitC[[#This Row],[Mes]],NitC[[#This Row],[Hora]],NitC[[#This Row],[Min]])</f>
        <v>303313</v>
      </c>
      <c r="CC318" s="4" t="str">
        <f>CONCATENATE(TEXT(NitC[[#This Row],[Hora]],"00"),":",TEXT(NitC[[#This Row],[Min]],"00"))</f>
        <v>03:13</v>
      </c>
      <c r="CD318" s="12" t="str">
        <f>IFERROR(VLOOKUP(NitC[[#This Row],[CONCATENA]],Dades[[#All],[Columna1]:[LAT]],3,FALSE),"")</f>
        <v/>
      </c>
      <c r="CE318" s="12" t="str">
        <f>IFERROR(10^(NitC[[#This Row],[LAT]]/10),"")</f>
        <v/>
      </c>
    </row>
    <row r="319" spans="4:83" x14ac:dyDescent="0.35">
      <c r="D319" s="1">
        <f>Resultats!C$7</f>
        <v>30</v>
      </c>
      <c r="E319" s="1">
        <f>Resultats!E$7</f>
        <v>3</v>
      </c>
      <c r="F319" s="1">
        <v>12</v>
      </c>
      <c r="G319" s="1">
        <v>14</v>
      </c>
      <c r="H319" s="1" t="str">
        <f>CONCATENATE(DiaA[[#This Row],[Dia]],DiaA[[#This Row],[Mes]],DiaA[[#This Row],[Hora]],DiaA[[#This Row],[Min]])</f>
        <v>3031214</v>
      </c>
      <c r="I319" s="1" t="str">
        <f>CONCATENATE(TEXT(DiaA[[#This Row],[Hora]],"00"),":",TEXT(DiaA[[#This Row],[Min]],"00"))</f>
        <v>12:14</v>
      </c>
      <c r="J319" s="1" t="str">
        <f>IFERROR(VLOOKUP(DiaA[[#This Row],[CONCATENA]],Dades[[#All],[Columna1]:[LAT]],3,FALSE),"")</f>
        <v/>
      </c>
      <c r="K319" s="1" t="str">
        <f>IFERROR(10^(DiaA[[#This Row],[LAT]]/10),"")</f>
        <v/>
      </c>
      <c r="V319" s="4">
        <f>Resultats!C$7</f>
        <v>30</v>
      </c>
      <c r="W319" s="12">
        <f>Resultats!E$7</f>
        <v>3</v>
      </c>
      <c r="X319" s="3">
        <v>3</v>
      </c>
      <c r="Y319" s="4">
        <v>14</v>
      </c>
      <c r="Z319" s="4" t="str">
        <f>CONCATENATE(NitA[[#This Row],[Dia]],NitA[[#This Row],[Mes]],NitA[[#This Row],[Hora]],NitA[[#This Row],[Min]])</f>
        <v>303314</v>
      </c>
      <c r="AA319" s="4" t="str">
        <f>CONCATENATE(TEXT(NitA[[#This Row],[Hora]],"00"),":",TEXT(NitA[[#This Row],[Min]],"00"))</f>
        <v>03:14</v>
      </c>
      <c r="AB319" s="12" t="str">
        <f>IFERROR(VLOOKUP(NitA[[#This Row],[CONCATENA]],Dades[[#All],[Columna1]:[LAT]],3,FALSE),"")</f>
        <v/>
      </c>
      <c r="AC319" s="12" t="str">
        <f>IFERROR(10^(NitA[[#This Row],[LAT]]/10),"")</f>
        <v/>
      </c>
      <c r="AE319" s="1">
        <f>Resultats!C$22</f>
        <v>30</v>
      </c>
      <c r="AF319" s="1">
        <f>Resultats!E$22</f>
        <v>3</v>
      </c>
      <c r="AG319" s="1">
        <v>12</v>
      </c>
      <c r="AH319" s="1">
        <v>14</v>
      </c>
      <c r="AI319" s="1" t="str">
        <f>CONCATENATE(DiaB[[#This Row],[Dia]],DiaB[[#This Row],[Mes]],DiaB[[#This Row],[Hora]],DiaB[[#This Row],[Min]])</f>
        <v>3031214</v>
      </c>
      <c r="AJ319" s="1" t="str">
        <f>CONCATENATE(TEXT(DiaB[[#This Row],[Hora]],"00"),":",TEXT(DiaB[[#This Row],[Min]],"00"))</f>
        <v>12:14</v>
      </c>
      <c r="AK319" s="1" t="str">
        <f>IFERROR(VLOOKUP(DiaB[[#This Row],[CONCATENA]],Dades[[#All],[Columna1]:[LAT]],3,FALSE),"")</f>
        <v/>
      </c>
      <c r="AL319" s="1" t="str">
        <f>IFERROR(10^(DiaB[[#This Row],[LAT]]/10),"")</f>
        <v/>
      </c>
      <c r="AW319" s="4">
        <f>Resultats!C$22</f>
        <v>30</v>
      </c>
      <c r="AX319" s="12">
        <f>Resultats!E$22</f>
        <v>3</v>
      </c>
      <c r="AY319" s="3">
        <v>3</v>
      </c>
      <c r="AZ319" s="4">
        <v>14</v>
      </c>
      <c r="BA319" s="4" t="str">
        <f>CONCATENATE(NitB[[#This Row],[Dia]],NitB[[#This Row],[Mes]],NitB[[#This Row],[Hora]],NitB[[#This Row],[Min]])</f>
        <v>303314</v>
      </c>
      <c r="BB319" s="4" t="str">
        <f>CONCATENATE(TEXT(NitB[[#This Row],[Hora]],"00"),":",TEXT(NitB[[#This Row],[Min]],"00"))</f>
        <v>03:14</v>
      </c>
      <c r="BC319" s="12" t="str">
        <f>IFERROR(VLOOKUP(NitB[[#This Row],[CONCATENA]],Dades[[#All],[Columna1]:[LAT]],3,FALSE),"")</f>
        <v/>
      </c>
      <c r="BD319" s="12" t="str">
        <f>IFERROR(10^(NitB[[#This Row],[LAT]]/10),"")</f>
        <v/>
      </c>
      <c r="BF319" s="1">
        <f>Resultats!C$37</f>
        <v>30</v>
      </c>
      <c r="BG319" s="1">
        <f>Resultats!E$37</f>
        <v>3</v>
      </c>
      <c r="BH319" s="1">
        <v>12</v>
      </c>
      <c r="BI319" s="1">
        <v>14</v>
      </c>
      <c r="BJ319" s="1" t="str">
        <f>CONCATENATE(DiaC[[#This Row],[Dia]],DiaC[[#This Row],[Mes]],DiaC[[#This Row],[Hora]],DiaC[[#This Row],[Min]])</f>
        <v>3031214</v>
      </c>
      <c r="BK319" s="1" t="str">
        <f>CONCATENATE(TEXT(DiaC[[#This Row],[Hora]],"00"),":",TEXT(DiaC[[#This Row],[Min]],"00"))</f>
        <v>12:14</v>
      </c>
      <c r="BL319" s="1" t="str">
        <f>IFERROR(VLOOKUP(DiaC[[#This Row],[CONCATENA]],Dades[[#All],[Columna1]:[LAT]],3,FALSE),"")</f>
        <v/>
      </c>
      <c r="BM319" s="1" t="str">
        <f>IFERROR(10^(DiaC[[#This Row],[LAT]]/10),"")</f>
        <v/>
      </c>
      <c r="BX319" s="4">
        <f>Resultats!C$37</f>
        <v>30</v>
      </c>
      <c r="BY319" s="12">
        <f>Resultats!E$37</f>
        <v>3</v>
      </c>
      <c r="BZ319" s="3">
        <v>3</v>
      </c>
      <c r="CA319" s="4">
        <v>14</v>
      </c>
      <c r="CB319" s="4" t="str">
        <f>CONCATENATE(NitC[[#This Row],[Dia]],NitC[[#This Row],[Mes]],NitC[[#This Row],[Hora]],NitC[[#This Row],[Min]])</f>
        <v>303314</v>
      </c>
      <c r="CC319" s="4" t="str">
        <f>CONCATENATE(TEXT(NitC[[#This Row],[Hora]],"00"),":",TEXT(NitC[[#This Row],[Min]],"00"))</f>
        <v>03:14</v>
      </c>
      <c r="CD319" s="12" t="str">
        <f>IFERROR(VLOOKUP(NitC[[#This Row],[CONCATENA]],Dades[[#All],[Columna1]:[LAT]],3,FALSE),"")</f>
        <v/>
      </c>
      <c r="CE319" s="12" t="str">
        <f>IFERROR(10^(NitC[[#This Row],[LAT]]/10),"")</f>
        <v/>
      </c>
    </row>
    <row r="320" spans="4:83" x14ac:dyDescent="0.35">
      <c r="D320" s="1">
        <f>Resultats!C$7</f>
        <v>30</v>
      </c>
      <c r="E320" s="1">
        <f>Resultats!E$7</f>
        <v>3</v>
      </c>
      <c r="F320" s="1">
        <v>12</v>
      </c>
      <c r="G320" s="1">
        <v>15</v>
      </c>
      <c r="H320" s="1" t="str">
        <f>CONCATENATE(DiaA[[#This Row],[Dia]],DiaA[[#This Row],[Mes]],DiaA[[#This Row],[Hora]],DiaA[[#This Row],[Min]])</f>
        <v>3031215</v>
      </c>
      <c r="I320" s="1" t="str">
        <f>CONCATENATE(TEXT(DiaA[[#This Row],[Hora]],"00"),":",TEXT(DiaA[[#This Row],[Min]],"00"))</f>
        <v>12:15</v>
      </c>
      <c r="J320" s="1" t="str">
        <f>IFERROR(VLOOKUP(DiaA[[#This Row],[CONCATENA]],Dades[[#All],[Columna1]:[LAT]],3,FALSE),"")</f>
        <v/>
      </c>
      <c r="K320" s="1" t="str">
        <f>IFERROR(10^(DiaA[[#This Row],[LAT]]/10),"")</f>
        <v/>
      </c>
      <c r="V320" s="4">
        <f>Resultats!C$7</f>
        <v>30</v>
      </c>
      <c r="W320" s="12">
        <f>Resultats!E$7</f>
        <v>3</v>
      </c>
      <c r="X320" s="3">
        <v>3</v>
      </c>
      <c r="Y320" s="4">
        <v>15</v>
      </c>
      <c r="Z320" s="4" t="str">
        <f>CONCATENATE(NitA[[#This Row],[Dia]],NitA[[#This Row],[Mes]],NitA[[#This Row],[Hora]],NitA[[#This Row],[Min]])</f>
        <v>303315</v>
      </c>
      <c r="AA320" s="4" t="str">
        <f>CONCATENATE(TEXT(NitA[[#This Row],[Hora]],"00"),":",TEXT(NitA[[#This Row],[Min]],"00"))</f>
        <v>03:15</v>
      </c>
      <c r="AB320" s="12" t="str">
        <f>IFERROR(VLOOKUP(NitA[[#This Row],[CONCATENA]],Dades[[#All],[Columna1]:[LAT]],3,FALSE),"")</f>
        <v/>
      </c>
      <c r="AC320" s="12" t="str">
        <f>IFERROR(10^(NitA[[#This Row],[LAT]]/10),"")</f>
        <v/>
      </c>
      <c r="AE320" s="1">
        <f>Resultats!C$22</f>
        <v>30</v>
      </c>
      <c r="AF320" s="1">
        <f>Resultats!E$22</f>
        <v>3</v>
      </c>
      <c r="AG320" s="1">
        <v>12</v>
      </c>
      <c r="AH320" s="1">
        <v>15</v>
      </c>
      <c r="AI320" s="1" t="str">
        <f>CONCATENATE(DiaB[[#This Row],[Dia]],DiaB[[#This Row],[Mes]],DiaB[[#This Row],[Hora]],DiaB[[#This Row],[Min]])</f>
        <v>3031215</v>
      </c>
      <c r="AJ320" s="1" t="str">
        <f>CONCATENATE(TEXT(DiaB[[#This Row],[Hora]],"00"),":",TEXT(DiaB[[#This Row],[Min]],"00"))</f>
        <v>12:15</v>
      </c>
      <c r="AK320" s="1" t="str">
        <f>IFERROR(VLOOKUP(DiaB[[#This Row],[CONCATENA]],Dades[[#All],[Columna1]:[LAT]],3,FALSE),"")</f>
        <v/>
      </c>
      <c r="AL320" s="1" t="str">
        <f>IFERROR(10^(DiaB[[#This Row],[LAT]]/10),"")</f>
        <v/>
      </c>
      <c r="AW320" s="4">
        <f>Resultats!C$22</f>
        <v>30</v>
      </c>
      <c r="AX320" s="12">
        <f>Resultats!E$22</f>
        <v>3</v>
      </c>
      <c r="AY320" s="3">
        <v>3</v>
      </c>
      <c r="AZ320" s="4">
        <v>15</v>
      </c>
      <c r="BA320" s="4" t="str">
        <f>CONCATENATE(NitB[[#This Row],[Dia]],NitB[[#This Row],[Mes]],NitB[[#This Row],[Hora]],NitB[[#This Row],[Min]])</f>
        <v>303315</v>
      </c>
      <c r="BB320" s="4" t="str">
        <f>CONCATENATE(TEXT(NitB[[#This Row],[Hora]],"00"),":",TEXT(NitB[[#This Row],[Min]],"00"))</f>
        <v>03:15</v>
      </c>
      <c r="BC320" s="12" t="str">
        <f>IFERROR(VLOOKUP(NitB[[#This Row],[CONCATENA]],Dades[[#All],[Columna1]:[LAT]],3,FALSE),"")</f>
        <v/>
      </c>
      <c r="BD320" s="12" t="str">
        <f>IFERROR(10^(NitB[[#This Row],[LAT]]/10),"")</f>
        <v/>
      </c>
      <c r="BF320" s="1">
        <f>Resultats!C$37</f>
        <v>30</v>
      </c>
      <c r="BG320" s="1">
        <f>Resultats!E$37</f>
        <v>3</v>
      </c>
      <c r="BH320" s="1">
        <v>12</v>
      </c>
      <c r="BI320" s="1">
        <v>15</v>
      </c>
      <c r="BJ320" s="1" t="str">
        <f>CONCATENATE(DiaC[[#This Row],[Dia]],DiaC[[#This Row],[Mes]],DiaC[[#This Row],[Hora]],DiaC[[#This Row],[Min]])</f>
        <v>3031215</v>
      </c>
      <c r="BK320" s="1" t="str">
        <f>CONCATENATE(TEXT(DiaC[[#This Row],[Hora]],"00"),":",TEXT(DiaC[[#This Row],[Min]],"00"))</f>
        <v>12:15</v>
      </c>
      <c r="BL320" s="1" t="str">
        <f>IFERROR(VLOOKUP(DiaC[[#This Row],[CONCATENA]],Dades[[#All],[Columna1]:[LAT]],3,FALSE),"")</f>
        <v/>
      </c>
      <c r="BM320" s="1" t="str">
        <f>IFERROR(10^(DiaC[[#This Row],[LAT]]/10),"")</f>
        <v/>
      </c>
      <c r="BX320" s="4">
        <f>Resultats!C$37</f>
        <v>30</v>
      </c>
      <c r="BY320" s="12">
        <f>Resultats!E$37</f>
        <v>3</v>
      </c>
      <c r="BZ320" s="3">
        <v>3</v>
      </c>
      <c r="CA320" s="4">
        <v>15</v>
      </c>
      <c r="CB320" s="4" t="str">
        <f>CONCATENATE(NitC[[#This Row],[Dia]],NitC[[#This Row],[Mes]],NitC[[#This Row],[Hora]],NitC[[#This Row],[Min]])</f>
        <v>303315</v>
      </c>
      <c r="CC320" s="4" t="str">
        <f>CONCATENATE(TEXT(NitC[[#This Row],[Hora]],"00"),":",TEXT(NitC[[#This Row],[Min]],"00"))</f>
        <v>03:15</v>
      </c>
      <c r="CD320" s="12" t="str">
        <f>IFERROR(VLOOKUP(NitC[[#This Row],[CONCATENA]],Dades[[#All],[Columna1]:[LAT]],3,FALSE),"")</f>
        <v/>
      </c>
      <c r="CE320" s="12" t="str">
        <f>IFERROR(10^(NitC[[#This Row],[LAT]]/10),"")</f>
        <v/>
      </c>
    </row>
    <row r="321" spans="4:83" x14ac:dyDescent="0.35">
      <c r="D321" s="1">
        <f>Resultats!C$7</f>
        <v>30</v>
      </c>
      <c r="E321" s="1">
        <f>Resultats!E$7</f>
        <v>3</v>
      </c>
      <c r="F321" s="1">
        <v>12</v>
      </c>
      <c r="G321" s="1">
        <v>16</v>
      </c>
      <c r="H321" s="1" t="str">
        <f>CONCATENATE(DiaA[[#This Row],[Dia]],DiaA[[#This Row],[Mes]],DiaA[[#This Row],[Hora]],DiaA[[#This Row],[Min]])</f>
        <v>3031216</v>
      </c>
      <c r="I321" s="1" t="str">
        <f>CONCATENATE(TEXT(DiaA[[#This Row],[Hora]],"00"),":",TEXT(DiaA[[#This Row],[Min]],"00"))</f>
        <v>12:16</v>
      </c>
      <c r="J321" s="1" t="str">
        <f>IFERROR(VLOOKUP(DiaA[[#This Row],[CONCATENA]],Dades[[#All],[Columna1]:[LAT]],3,FALSE),"")</f>
        <v/>
      </c>
      <c r="K321" s="1" t="str">
        <f>IFERROR(10^(DiaA[[#This Row],[LAT]]/10),"")</f>
        <v/>
      </c>
      <c r="V321" s="4">
        <f>Resultats!C$7</f>
        <v>30</v>
      </c>
      <c r="W321" s="12">
        <f>Resultats!E$7</f>
        <v>3</v>
      </c>
      <c r="X321" s="3">
        <v>3</v>
      </c>
      <c r="Y321" s="4">
        <v>16</v>
      </c>
      <c r="Z321" s="4" t="str">
        <f>CONCATENATE(NitA[[#This Row],[Dia]],NitA[[#This Row],[Mes]],NitA[[#This Row],[Hora]],NitA[[#This Row],[Min]])</f>
        <v>303316</v>
      </c>
      <c r="AA321" s="4" t="str">
        <f>CONCATENATE(TEXT(NitA[[#This Row],[Hora]],"00"),":",TEXT(NitA[[#This Row],[Min]],"00"))</f>
        <v>03:16</v>
      </c>
      <c r="AB321" s="12" t="str">
        <f>IFERROR(VLOOKUP(NitA[[#This Row],[CONCATENA]],Dades[[#All],[Columna1]:[LAT]],3,FALSE),"")</f>
        <v/>
      </c>
      <c r="AC321" s="12" t="str">
        <f>IFERROR(10^(NitA[[#This Row],[LAT]]/10),"")</f>
        <v/>
      </c>
      <c r="AE321" s="1">
        <f>Resultats!C$22</f>
        <v>30</v>
      </c>
      <c r="AF321" s="1">
        <f>Resultats!E$22</f>
        <v>3</v>
      </c>
      <c r="AG321" s="1">
        <v>12</v>
      </c>
      <c r="AH321" s="1">
        <v>16</v>
      </c>
      <c r="AI321" s="1" t="str">
        <f>CONCATENATE(DiaB[[#This Row],[Dia]],DiaB[[#This Row],[Mes]],DiaB[[#This Row],[Hora]],DiaB[[#This Row],[Min]])</f>
        <v>3031216</v>
      </c>
      <c r="AJ321" s="1" t="str">
        <f>CONCATENATE(TEXT(DiaB[[#This Row],[Hora]],"00"),":",TEXT(DiaB[[#This Row],[Min]],"00"))</f>
        <v>12:16</v>
      </c>
      <c r="AK321" s="1" t="str">
        <f>IFERROR(VLOOKUP(DiaB[[#This Row],[CONCATENA]],Dades[[#All],[Columna1]:[LAT]],3,FALSE),"")</f>
        <v/>
      </c>
      <c r="AL321" s="1" t="str">
        <f>IFERROR(10^(DiaB[[#This Row],[LAT]]/10),"")</f>
        <v/>
      </c>
      <c r="AW321" s="4">
        <f>Resultats!C$22</f>
        <v>30</v>
      </c>
      <c r="AX321" s="12">
        <f>Resultats!E$22</f>
        <v>3</v>
      </c>
      <c r="AY321" s="3">
        <v>3</v>
      </c>
      <c r="AZ321" s="4">
        <v>16</v>
      </c>
      <c r="BA321" s="4" t="str">
        <f>CONCATENATE(NitB[[#This Row],[Dia]],NitB[[#This Row],[Mes]],NitB[[#This Row],[Hora]],NitB[[#This Row],[Min]])</f>
        <v>303316</v>
      </c>
      <c r="BB321" s="4" t="str">
        <f>CONCATENATE(TEXT(NitB[[#This Row],[Hora]],"00"),":",TEXT(NitB[[#This Row],[Min]],"00"))</f>
        <v>03:16</v>
      </c>
      <c r="BC321" s="12" t="str">
        <f>IFERROR(VLOOKUP(NitB[[#This Row],[CONCATENA]],Dades[[#All],[Columna1]:[LAT]],3,FALSE),"")</f>
        <v/>
      </c>
      <c r="BD321" s="12" t="str">
        <f>IFERROR(10^(NitB[[#This Row],[LAT]]/10),"")</f>
        <v/>
      </c>
      <c r="BF321" s="1">
        <f>Resultats!C$37</f>
        <v>30</v>
      </c>
      <c r="BG321" s="1">
        <f>Resultats!E$37</f>
        <v>3</v>
      </c>
      <c r="BH321" s="1">
        <v>12</v>
      </c>
      <c r="BI321" s="1">
        <v>16</v>
      </c>
      <c r="BJ321" s="1" t="str">
        <f>CONCATENATE(DiaC[[#This Row],[Dia]],DiaC[[#This Row],[Mes]],DiaC[[#This Row],[Hora]],DiaC[[#This Row],[Min]])</f>
        <v>3031216</v>
      </c>
      <c r="BK321" s="1" t="str">
        <f>CONCATENATE(TEXT(DiaC[[#This Row],[Hora]],"00"),":",TEXT(DiaC[[#This Row],[Min]],"00"))</f>
        <v>12:16</v>
      </c>
      <c r="BL321" s="1" t="str">
        <f>IFERROR(VLOOKUP(DiaC[[#This Row],[CONCATENA]],Dades[[#All],[Columna1]:[LAT]],3,FALSE),"")</f>
        <v/>
      </c>
      <c r="BM321" s="1" t="str">
        <f>IFERROR(10^(DiaC[[#This Row],[LAT]]/10),"")</f>
        <v/>
      </c>
      <c r="BX321" s="4">
        <f>Resultats!C$37</f>
        <v>30</v>
      </c>
      <c r="BY321" s="12">
        <f>Resultats!E$37</f>
        <v>3</v>
      </c>
      <c r="BZ321" s="3">
        <v>3</v>
      </c>
      <c r="CA321" s="4">
        <v>16</v>
      </c>
      <c r="CB321" s="4" t="str">
        <f>CONCATENATE(NitC[[#This Row],[Dia]],NitC[[#This Row],[Mes]],NitC[[#This Row],[Hora]],NitC[[#This Row],[Min]])</f>
        <v>303316</v>
      </c>
      <c r="CC321" s="4" t="str">
        <f>CONCATENATE(TEXT(NitC[[#This Row],[Hora]],"00"),":",TEXT(NitC[[#This Row],[Min]],"00"))</f>
        <v>03:16</v>
      </c>
      <c r="CD321" s="12" t="str">
        <f>IFERROR(VLOOKUP(NitC[[#This Row],[CONCATENA]],Dades[[#All],[Columna1]:[LAT]],3,FALSE),"")</f>
        <v/>
      </c>
      <c r="CE321" s="12" t="str">
        <f>IFERROR(10^(NitC[[#This Row],[LAT]]/10),"")</f>
        <v/>
      </c>
    </row>
    <row r="322" spans="4:83" x14ac:dyDescent="0.35">
      <c r="D322" s="1">
        <f>Resultats!C$7</f>
        <v>30</v>
      </c>
      <c r="E322" s="1">
        <f>Resultats!E$7</f>
        <v>3</v>
      </c>
      <c r="F322" s="1">
        <v>12</v>
      </c>
      <c r="G322" s="1">
        <v>17</v>
      </c>
      <c r="H322" s="1" t="str">
        <f>CONCATENATE(DiaA[[#This Row],[Dia]],DiaA[[#This Row],[Mes]],DiaA[[#This Row],[Hora]],DiaA[[#This Row],[Min]])</f>
        <v>3031217</v>
      </c>
      <c r="I322" s="1" t="str">
        <f>CONCATENATE(TEXT(DiaA[[#This Row],[Hora]],"00"),":",TEXT(DiaA[[#This Row],[Min]],"00"))</f>
        <v>12:17</v>
      </c>
      <c r="J322" s="1" t="str">
        <f>IFERROR(VLOOKUP(DiaA[[#This Row],[CONCATENA]],Dades[[#All],[Columna1]:[LAT]],3,FALSE),"")</f>
        <v/>
      </c>
      <c r="K322" s="1" t="str">
        <f>IFERROR(10^(DiaA[[#This Row],[LAT]]/10),"")</f>
        <v/>
      </c>
      <c r="V322" s="4">
        <f>Resultats!C$7</f>
        <v>30</v>
      </c>
      <c r="W322" s="12">
        <f>Resultats!E$7</f>
        <v>3</v>
      </c>
      <c r="X322" s="3">
        <v>3</v>
      </c>
      <c r="Y322" s="4">
        <v>17</v>
      </c>
      <c r="Z322" s="4" t="str">
        <f>CONCATENATE(NitA[[#This Row],[Dia]],NitA[[#This Row],[Mes]],NitA[[#This Row],[Hora]],NitA[[#This Row],[Min]])</f>
        <v>303317</v>
      </c>
      <c r="AA322" s="4" t="str">
        <f>CONCATENATE(TEXT(NitA[[#This Row],[Hora]],"00"),":",TEXT(NitA[[#This Row],[Min]],"00"))</f>
        <v>03:17</v>
      </c>
      <c r="AB322" s="12" t="str">
        <f>IFERROR(VLOOKUP(NitA[[#This Row],[CONCATENA]],Dades[[#All],[Columna1]:[LAT]],3,FALSE),"")</f>
        <v/>
      </c>
      <c r="AC322" s="12" t="str">
        <f>IFERROR(10^(NitA[[#This Row],[LAT]]/10),"")</f>
        <v/>
      </c>
      <c r="AE322" s="1">
        <f>Resultats!C$22</f>
        <v>30</v>
      </c>
      <c r="AF322" s="1">
        <f>Resultats!E$22</f>
        <v>3</v>
      </c>
      <c r="AG322" s="1">
        <v>12</v>
      </c>
      <c r="AH322" s="1">
        <v>17</v>
      </c>
      <c r="AI322" s="1" t="str">
        <f>CONCATENATE(DiaB[[#This Row],[Dia]],DiaB[[#This Row],[Mes]],DiaB[[#This Row],[Hora]],DiaB[[#This Row],[Min]])</f>
        <v>3031217</v>
      </c>
      <c r="AJ322" s="1" t="str">
        <f>CONCATENATE(TEXT(DiaB[[#This Row],[Hora]],"00"),":",TEXT(DiaB[[#This Row],[Min]],"00"))</f>
        <v>12:17</v>
      </c>
      <c r="AK322" s="1" t="str">
        <f>IFERROR(VLOOKUP(DiaB[[#This Row],[CONCATENA]],Dades[[#All],[Columna1]:[LAT]],3,FALSE),"")</f>
        <v/>
      </c>
      <c r="AL322" s="1" t="str">
        <f>IFERROR(10^(DiaB[[#This Row],[LAT]]/10),"")</f>
        <v/>
      </c>
      <c r="AW322" s="4">
        <f>Resultats!C$22</f>
        <v>30</v>
      </c>
      <c r="AX322" s="12">
        <f>Resultats!E$22</f>
        <v>3</v>
      </c>
      <c r="AY322" s="3">
        <v>3</v>
      </c>
      <c r="AZ322" s="4">
        <v>17</v>
      </c>
      <c r="BA322" s="4" t="str">
        <f>CONCATENATE(NitB[[#This Row],[Dia]],NitB[[#This Row],[Mes]],NitB[[#This Row],[Hora]],NitB[[#This Row],[Min]])</f>
        <v>303317</v>
      </c>
      <c r="BB322" s="4" t="str">
        <f>CONCATENATE(TEXT(NitB[[#This Row],[Hora]],"00"),":",TEXT(NitB[[#This Row],[Min]],"00"))</f>
        <v>03:17</v>
      </c>
      <c r="BC322" s="12" t="str">
        <f>IFERROR(VLOOKUP(NitB[[#This Row],[CONCATENA]],Dades[[#All],[Columna1]:[LAT]],3,FALSE),"")</f>
        <v/>
      </c>
      <c r="BD322" s="12" t="str">
        <f>IFERROR(10^(NitB[[#This Row],[LAT]]/10),"")</f>
        <v/>
      </c>
      <c r="BF322" s="1">
        <f>Resultats!C$37</f>
        <v>30</v>
      </c>
      <c r="BG322" s="1">
        <f>Resultats!E$37</f>
        <v>3</v>
      </c>
      <c r="BH322" s="1">
        <v>12</v>
      </c>
      <c r="BI322" s="1">
        <v>17</v>
      </c>
      <c r="BJ322" s="1" t="str">
        <f>CONCATENATE(DiaC[[#This Row],[Dia]],DiaC[[#This Row],[Mes]],DiaC[[#This Row],[Hora]],DiaC[[#This Row],[Min]])</f>
        <v>3031217</v>
      </c>
      <c r="BK322" s="1" t="str">
        <f>CONCATENATE(TEXT(DiaC[[#This Row],[Hora]],"00"),":",TEXT(DiaC[[#This Row],[Min]],"00"))</f>
        <v>12:17</v>
      </c>
      <c r="BL322" s="1" t="str">
        <f>IFERROR(VLOOKUP(DiaC[[#This Row],[CONCATENA]],Dades[[#All],[Columna1]:[LAT]],3,FALSE),"")</f>
        <v/>
      </c>
      <c r="BM322" s="1" t="str">
        <f>IFERROR(10^(DiaC[[#This Row],[LAT]]/10),"")</f>
        <v/>
      </c>
      <c r="BX322" s="4">
        <f>Resultats!C$37</f>
        <v>30</v>
      </c>
      <c r="BY322" s="12">
        <f>Resultats!E$37</f>
        <v>3</v>
      </c>
      <c r="BZ322" s="3">
        <v>3</v>
      </c>
      <c r="CA322" s="4">
        <v>17</v>
      </c>
      <c r="CB322" s="4" t="str">
        <f>CONCATENATE(NitC[[#This Row],[Dia]],NitC[[#This Row],[Mes]],NitC[[#This Row],[Hora]],NitC[[#This Row],[Min]])</f>
        <v>303317</v>
      </c>
      <c r="CC322" s="4" t="str">
        <f>CONCATENATE(TEXT(NitC[[#This Row],[Hora]],"00"),":",TEXT(NitC[[#This Row],[Min]],"00"))</f>
        <v>03:17</v>
      </c>
      <c r="CD322" s="12" t="str">
        <f>IFERROR(VLOOKUP(NitC[[#This Row],[CONCATENA]],Dades[[#All],[Columna1]:[LAT]],3,FALSE),"")</f>
        <v/>
      </c>
      <c r="CE322" s="12" t="str">
        <f>IFERROR(10^(NitC[[#This Row],[LAT]]/10),"")</f>
        <v/>
      </c>
    </row>
    <row r="323" spans="4:83" x14ac:dyDescent="0.35">
      <c r="D323" s="1">
        <f>Resultats!C$7</f>
        <v>30</v>
      </c>
      <c r="E323" s="1">
        <f>Resultats!E$7</f>
        <v>3</v>
      </c>
      <c r="F323" s="1">
        <v>12</v>
      </c>
      <c r="G323" s="1">
        <v>18</v>
      </c>
      <c r="H323" s="1" t="str">
        <f>CONCATENATE(DiaA[[#This Row],[Dia]],DiaA[[#This Row],[Mes]],DiaA[[#This Row],[Hora]],DiaA[[#This Row],[Min]])</f>
        <v>3031218</v>
      </c>
      <c r="I323" s="1" t="str">
        <f>CONCATENATE(TEXT(DiaA[[#This Row],[Hora]],"00"),":",TEXT(DiaA[[#This Row],[Min]],"00"))</f>
        <v>12:18</v>
      </c>
      <c r="J323" s="1" t="str">
        <f>IFERROR(VLOOKUP(DiaA[[#This Row],[CONCATENA]],Dades[[#All],[Columna1]:[LAT]],3,FALSE),"")</f>
        <v/>
      </c>
      <c r="K323" s="1" t="str">
        <f>IFERROR(10^(DiaA[[#This Row],[LAT]]/10),"")</f>
        <v/>
      </c>
      <c r="V323" s="4">
        <f>Resultats!C$7</f>
        <v>30</v>
      </c>
      <c r="W323" s="12">
        <f>Resultats!E$7</f>
        <v>3</v>
      </c>
      <c r="X323" s="3">
        <v>3</v>
      </c>
      <c r="Y323" s="4">
        <v>18</v>
      </c>
      <c r="Z323" s="4" t="str">
        <f>CONCATENATE(NitA[[#This Row],[Dia]],NitA[[#This Row],[Mes]],NitA[[#This Row],[Hora]],NitA[[#This Row],[Min]])</f>
        <v>303318</v>
      </c>
      <c r="AA323" s="4" t="str">
        <f>CONCATENATE(TEXT(NitA[[#This Row],[Hora]],"00"),":",TEXT(NitA[[#This Row],[Min]],"00"))</f>
        <v>03:18</v>
      </c>
      <c r="AB323" s="12" t="str">
        <f>IFERROR(VLOOKUP(NitA[[#This Row],[CONCATENA]],Dades[[#All],[Columna1]:[LAT]],3,FALSE),"")</f>
        <v/>
      </c>
      <c r="AC323" s="12" t="str">
        <f>IFERROR(10^(NitA[[#This Row],[LAT]]/10),"")</f>
        <v/>
      </c>
      <c r="AE323" s="1">
        <f>Resultats!C$22</f>
        <v>30</v>
      </c>
      <c r="AF323" s="1">
        <f>Resultats!E$22</f>
        <v>3</v>
      </c>
      <c r="AG323" s="1">
        <v>12</v>
      </c>
      <c r="AH323" s="1">
        <v>18</v>
      </c>
      <c r="AI323" s="1" t="str">
        <f>CONCATENATE(DiaB[[#This Row],[Dia]],DiaB[[#This Row],[Mes]],DiaB[[#This Row],[Hora]],DiaB[[#This Row],[Min]])</f>
        <v>3031218</v>
      </c>
      <c r="AJ323" s="1" t="str">
        <f>CONCATENATE(TEXT(DiaB[[#This Row],[Hora]],"00"),":",TEXT(DiaB[[#This Row],[Min]],"00"))</f>
        <v>12:18</v>
      </c>
      <c r="AK323" s="1" t="str">
        <f>IFERROR(VLOOKUP(DiaB[[#This Row],[CONCATENA]],Dades[[#All],[Columna1]:[LAT]],3,FALSE),"")</f>
        <v/>
      </c>
      <c r="AL323" s="1" t="str">
        <f>IFERROR(10^(DiaB[[#This Row],[LAT]]/10),"")</f>
        <v/>
      </c>
      <c r="AW323" s="4">
        <f>Resultats!C$22</f>
        <v>30</v>
      </c>
      <c r="AX323" s="12">
        <f>Resultats!E$22</f>
        <v>3</v>
      </c>
      <c r="AY323" s="3">
        <v>3</v>
      </c>
      <c r="AZ323" s="4">
        <v>18</v>
      </c>
      <c r="BA323" s="4" t="str">
        <f>CONCATENATE(NitB[[#This Row],[Dia]],NitB[[#This Row],[Mes]],NitB[[#This Row],[Hora]],NitB[[#This Row],[Min]])</f>
        <v>303318</v>
      </c>
      <c r="BB323" s="4" t="str">
        <f>CONCATENATE(TEXT(NitB[[#This Row],[Hora]],"00"),":",TEXT(NitB[[#This Row],[Min]],"00"))</f>
        <v>03:18</v>
      </c>
      <c r="BC323" s="12" t="str">
        <f>IFERROR(VLOOKUP(NitB[[#This Row],[CONCATENA]],Dades[[#All],[Columna1]:[LAT]],3,FALSE),"")</f>
        <v/>
      </c>
      <c r="BD323" s="12" t="str">
        <f>IFERROR(10^(NitB[[#This Row],[LAT]]/10),"")</f>
        <v/>
      </c>
      <c r="BF323" s="1">
        <f>Resultats!C$37</f>
        <v>30</v>
      </c>
      <c r="BG323" s="1">
        <f>Resultats!E$37</f>
        <v>3</v>
      </c>
      <c r="BH323" s="1">
        <v>12</v>
      </c>
      <c r="BI323" s="1">
        <v>18</v>
      </c>
      <c r="BJ323" s="1" t="str">
        <f>CONCATENATE(DiaC[[#This Row],[Dia]],DiaC[[#This Row],[Mes]],DiaC[[#This Row],[Hora]],DiaC[[#This Row],[Min]])</f>
        <v>3031218</v>
      </c>
      <c r="BK323" s="1" t="str">
        <f>CONCATENATE(TEXT(DiaC[[#This Row],[Hora]],"00"),":",TEXT(DiaC[[#This Row],[Min]],"00"))</f>
        <v>12:18</v>
      </c>
      <c r="BL323" s="1" t="str">
        <f>IFERROR(VLOOKUP(DiaC[[#This Row],[CONCATENA]],Dades[[#All],[Columna1]:[LAT]],3,FALSE),"")</f>
        <v/>
      </c>
      <c r="BM323" s="1" t="str">
        <f>IFERROR(10^(DiaC[[#This Row],[LAT]]/10),"")</f>
        <v/>
      </c>
      <c r="BX323" s="4">
        <f>Resultats!C$37</f>
        <v>30</v>
      </c>
      <c r="BY323" s="12">
        <f>Resultats!E$37</f>
        <v>3</v>
      </c>
      <c r="BZ323" s="3">
        <v>3</v>
      </c>
      <c r="CA323" s="4">
        <v>18</v>
      </c>
      <c r="CB323" s="4" t="str">
        <f>CONCATENATE(NitC[[#This Row],[Dia]],NitC[[#This Row],[Mes]],NitC[[#This Row],[Hora]],NitC[[#This Row],[Min]])</f>
        <v>303318</v>
      </c>
      <c r="CC323" s="4" t="str">
        <f>CONCATENATE(TEXT(NitC[[#This Row],[Hora]],"00"),":",TEXT(NitC[[#This Row],[Min]],"00"))</f>
        <v>03:18</v>
      </c>
      <c r="CD323" s="12" t="str">
        <f>IFERROR(VLOOKUP(NitC[[#This Row],[CONCATENA]],Dades[[#All],[Columna1]:[LAT]],3,FALSE),"")</f>
        <v/>
      </c>
      <c r="CE323" s="12" t="str">
        <f>IFERROR(10^(NitC[[#This Row],[LAT]]/10),"")</f>
        <v/>
      </c>
    </row>
    <row r="324" spans="4:83" x14ac:dyDescent="0.35">
      <c r="D324" s="1">
        <f>Resultats!C$7</f>
        <v>30</v>
      </c>
      <c r="E324" s="1">
        <f>Resultats!E$7</f>
        <v>3</v>
      </c>
      <c r="F324" s="1">
        <v>12</v>
      </c>
      <c r="G324" s="1">
        <v>19</v>
      </c>
      <c r="H324" s="1" t="str">
        <f>CONCATENATE(DiaA[[#This Row],[Dia]],DiaA[[#This Row],[Mes]],DiaA[[#This Row],[Hora]],DiaA[[#This Row],[Min]])</f>
        <v>3031219</v>
      </c>
      <c r="I324" s="1" t="str">
        <f>CONCATENATE(TEXT(DiaA[[#This Row],[Hora]],"00"),":",TEXT(DiaA[[#This Row],[Min]],"00"))</f>
        <v>12:19</v>
      </c>
      <c r="J324" s="1" t="str">
        <f>IFERROR(VLOOKUP(DiaA[[#This Row],[CONCATENA]],Dades[[#All],[Columna1]:[LAT]],3,FALSE),"")</f>
        <v/>
      </c>
      <c r="K324" s="1" t="str">
        <f>IFERROR(10^(DiaA[[#This Row],[LAT]]/10),"")</f>
        <v/>
      </c>
      <c r="V324" s="4">
        <f>Resultats!C$7</f>
        <v>30</v>
      </c>
      <c r="W324" s="12">
        <f>Resultats!E$7</f>
        <v>3</v>
      </c>
      <c r="X324" s="3">
        <v>3</v>
      </c>
      <c r="Y324" s="4">
        <v>19</v>
      </c>
      <c r="Z324" s="4" t="str">
        <f>CONCATENATE(NitA[[#This Row],[Dia]],NitA[[#This Row],[Mes]],NitA[[#This Row],[Hora]],NitA[[#This Row],[Min]])</f>
        <v>303319</v>
      </c>
      <c r="AA324" s="4" t="str">
        <f>CONCATENATE(TEXT(NitA[[#This Row],[Hora]],"00"),":",TEXT(NitA[[#This Row],[Min]],"00"))</f>
        <v>03:19</v>
      </c>
      <c r="AB324" s="12" t="str">
        <f>IFERROR(VLOOKUP(NitA[[#This Row],[CONCATENA]],Dades[[#All],[Columna1]:[LAT]],3,FALSE),"")</f>
        <v/>
      </c>
      <c r="AC324" s="12" t="str">
        <f>IFERROR(10^(NitA[[#This Row],[LAT]]/10),"")</f>
        <v/>
      </c>
      <c r="AE324" s="1">
        <f>Resultats!C$22</f>
        <v>30</v>
      </c>
      <c r="AF324" s="1">
        <f>Resultats!E$22</f>
        <v>3</v>
      </c>
      <c r="AG324" s="1">
        <v>12</v>
      </c>
      <c r="AH324" s="1">
        <v>19</v>
      </c>
      <c r="AI324" s="1" t="str">
        <f>CONCATENATE(DiaB[[#This Row],[Dia]],DiaB[[#This Row],[Mes]],DiaB[[#This Row],[Hora]],DiaB[[#This Row],[Min]])</f>
        <v>3031219</v>
      </c>
      <c r="AJ324" s="1" t="str">
        <f>CONCATENATE(TEXT(DiaB[[#This Row],[Hora]],"00"),":",TEXT(DiaB[[#This Row],[Min]],"00"))</f>
        <v>12:19</v>
      </c>
      <c r="AK324" s="1" t="str">
        <f>IFERROR(VLOOKUP(DiaB[[#This Row],[CONCATENA]],Dades[[#All],[Columna1]:[LAT]],3,FALSE),"")</f>
        <v/>
      </c>
      <c r="AL324" s="1" t="str">
        <f>IFERROR(10^(DiaB[[#This Row],[LAT]]/10),"")</f>
        <v/>
      </c>
      <c r="AW324" s="4">
        <f>Resultats!C$22</f>
        <v>30</v>
      </c>
      <c r="AX324" s="12">
        <f>Resultats!E$22</f>
        <v>3</v>
      </c>
      <c r="AY324" s="3">
        <v>3</v>
      </c>
      <c r="AZ324" s="4">
        <v>19</v>
      </c>
      <c r="BA324" s="4" t="str">
        <f>CONCATENATE(NitB[[#This Row],[Dia]],NitB[[#This Row],[Mes]],NitB[[#This Row],[Hora]],NitB[[#This Row],[Min]])</f>
        <v>303319</v>
      </c>
      <c r="BB324" s="4" t="str">
        <f>CONCATENATE(TEXT(NitB[[#This Row],[Hora]],"00"),":",TEXT(NitB[[#This Row],[Min]],"00"))</f>
        <v>03:19</v>
      </c>
      <c r="BC324" s="12" t="str">
        <f>IFERROR(VLOOKUP(NitB[[#This Row],[CONCATENA]],Dades[[#All],[Columna1]:[LAT]],3,FALSE),"")</f>
        <v/>
      </c>
      <c r="BD324" s="12" t="str">
        <f>IFERROR(10^(NitB[[#This Row],[LAT]]/10),"")</f>
        <v/>
      </c>
      <c r="BF324" s="1">
        <f>Resultats!C$37</f>
        <v>30</v>
      </c>
      <c r="BG324" s="1">
        <f>Resultats!E$37</f>
        <v>3</v>
      </c>
      <c r="BH324" s="1">
        <v>12</v>
      </c>
      <c r="BI324" s="1">
        <v>19</v>
      </c>
      <c r="BJ324" s="1" t="str">
        <f>CONCATENATE(DiaC[[#This Row],[Dia]],DiaC[[#This Row],[Mes]],DiaC[[#This Row],[Hora]],DiaC[[#This Row],[Min]])</f>
        <v>3031219</v>
      </c>
      <c r="BK324" s="1" t="str">
        <f>CONCATENATE(TEXT(DiaC[[#This Row],[Hora]],"00"),":",TEXT(DiaC[[#This Row],[Min]],"00"))</f>
        <v>12:19</v>
      </c>
      <c r="BL324" s="1" t="str">
        <f>IFERROR(VLOOKUP(DiaC[[#This Row],[CONCATENA]],Dades[[#All],[Columna1]:[LAT]],3,FALSE),"")</f>
        <v/>
      </c>
      <c r="BM324" s="1" t="str">
        <f>IFERROR(10^(DiaC[[#This Row],[LAT]]/10),"")</f>
        <v/>
      </c>
      <c r="BX324" s="4">
        <f>Resultats!C$37</f>
        <v>30</v>
      </c>
      <c r="BY324" s="12">
        <f>Resultats!E$37</f>
        <v>3</v>
      </c>
      <c r="BZ324" s="3">
        <v>3</v>
      </c>
      <c r="CA324" s="4">
        <v>19</v>
      </c>
      <c r="CB324" s="4" t="str">
        <f>CONCATENATE(NitC[[#This Row],[Dia]],NitC[[#This Row],[Mes]],NitC[[#This Row],[Hora]],NitC[[#This Row],[Min]])</f>
        <v>303319</v>
      </c>
      <c r="CC324" s="4" t="str">
        <f>CONCATENATE(TEXT(NitC[[#This Row],[Hora]],"00"),":",TEXT(NitC[[#This Row],[Min]],"00"))</f>
        <v>03:19</v>
      </c>
      <c r="CD324" s="12" t="str">
        <f>IFERROR(VLOOKUP(NitC[[#This Row],[CONCATENA]],Dades[[#All],[Columna1]:[LAT]],3,FALSE),"")</f>
        <v/>
      </c>
      <c r="CE324" s="12" t="str">
        <f>IFERROR(10^(NitC[[#This Row],[LAT]]/10),"")</f>
        <v/>
      </c>
    </row>
    <row r="325" spans="4:83" x14ac:dyDescent="0.35">
      <c r="D325" s="1">
        <f>Resultats!C$7</f>
        <v>30</v>
      </c>
      <c r="E325" s="1">
        <f>Resultats!E$7</f>
        <v>3</v>
      </c>
      <c r="F325" s="1">
        <v>12</v>
      </c>
      <c r="G325" s="1">
        <v>20</v>
      </c>
      <c r="H325" s="1" t="str">
        <f>CONCATENATE(DiaA[[#This Row],[Dia]],DiaA[[#This Row],[Mes]],DiaA[[#This Row],[Hora]],DiaA[[#This Row],[Min]])</f>
        <v>3031220</v>
      </c>
      <c r="I325" s="1" t="str">
        <f>CONCATENATE(TEXT(DiaA[[#This Row],[Hora]],"00"),":",TEXT(DiaA[[#This Row],[Min]],"00"))</f>
        <v>12:20</v>
      </c>
      <c r="J325" s="1" t="str">
        <f>IFERROR(VLOOKUP(DiaA[[#This Row],[CONCATENA]],Dades[[#All],[Columna1]:[LAT]],3,FALSE),"")</f>
        <v/>
      </c>
      <c r="K325" s="1" t="str">
        <f>IFERROR(10^(DiaA[[#This Row],[LAT]]/10),"")</f>
        <v/>
      </c>
      <c r="V325" s="4">
        <f>Resultats!C$7</f>
        <v>30</v>
      </c>
      <c r="W325" s="12">
        <f>Resultats!E$7</f>
        <v>3</v>
      </c>
      <c r="X325" s="3">
        <v>3</v>
      </c>
      <c r="Y325" s="4">
        <v>20</v>
      </c>
      <c r="Z325" s="4" t="str">
        <f>CONCATENATE(NitA[[#This Row],[Dia]],NitA[[#This Row],[Mes]],NitA[[#This Row],[Hora]],NitA[[#This Row],[Min]])</f>
        <v>303320</v>
      </c>
      <c r="AA325" s="4" t="str">
        <f>CONCATENATE(TEXT(NitA[[#This Row],[Hora]],"00"),":",TEXT(NitA[[#This Row],[Min]],"00"))</f>
        <v>03:20</v>
      </c>
      <c r="AB325" s="12" t="str">
        <f>IFERROR(VLOOKUP(NitA[[#This Row],[CONCATENA]],Dades[[#All],[Columna1]:[LAT]],3,FALSE),"")</f>
        <v/>
      </c>
      <c r="AC325" s="12" t="str">
        <f>IFERROR(10^(NitA[[#This Row],[LAT]]/10),"")</f>
        <v/>
      </c>
      <c r="AE325" s="1">
        <f>Resultats!C$22</f>
        <v>30</v>
      </c>
      <c r="AF325" s="1">
        <f>Resultats!E$22</f>
        <v>3</v>
      </c>
      <c r="AG325" s="1">
        <v>12</v>
      </c>
      <c r="AH325" s="1">
        <v>20</v>
      </c>
      <c r="AI325" s="1" t="str">
        <f>CONCATENATE(DiaB[[#This Row],[Dia]],DiaB[[#This Row],[Mes]],DiaB[[#This Row],[Hora]],DiaB[[#This Row],[Min]])</f>
        <v>3031220</v>
      </c>
      <c r="AJ325" s="1" t="str">
        <f>CONCATENATE(TEXT(DiaB[[#This Row],[Hora]],"00"),":",TEXT(DiaB[[#This Row],[Min]],"00"))</f>
        <v>12:20</v>
      </c>
      <c r="AK325" s="1" t="str">
        <f>IFERROR(VLOOKUP(DiaB[[#This Row],[CONCATENA]],Dades[[#All],[Columna1]:[LAT]],3,FALSE),"")</f>
        <v/>
      </c>
      <c r="AL325" s="1" t="str">
        <f>IFERROR(10^(DiaB[[#This Row],[LAT]]/10),"")</f>
        <v/>
      </c>
      <c r="AW325" s="4">
        <f>Resultats!C$22</f>
        <v>30</v>
      </c>
      <c r="AX325" s="12">
        <f>Resultats!E$22</f>
        <v>3</v>
      </c>
      <c r="AY325" s="3">
        <v>3</v>
      </c>
      <c r="AZ325" s="4">
        <v>20</v>
      </c>
      <c r="BA325" s="4" t="str">
        <f>CONCATENATE(NitB[[#This Row],[Dia]],NitB[[#This Row],[Mes]],NitB[[#This Row],[Hora]],NitB[[#This Row],[Min]])</f>
        <v>303320</v>
      </c>
      <c r="BB325" s="4" t="str">
        <f>CONCATENATE(TEXT(NitB[[#This Row],[Hora]],"00"),":",TEXT(NitB[[#This Row],[Min]],"00"))</f>
        <v>03:20</v>
      </c>
      <c r="BC325" s="12" t="str">
        <f>IFERROR(VLOOKUP(NitB[[#This Row],[CONCATENA]],Dades[[#All],[Columna1]:[LAT]],3,FALSE),"")</f>
        <v/>
      </c>
      <c r="BD325" s="12" t="str">
        <f>IFERROR(10^(NitB[[#This Row],[LAT]]/10),"")</f>
        <v/>
      </c>
      <c r="BF325" s="1">
        <f>Resultats!C$37</f>
        <v>30</v>
      </c>
      <c r="BG325" s="1">
        <f>Resultats!E$37</f>
        <v>3</v>
      </c>
      <c r="BH325" s="1">
        <v>12</v>
      </c>
      <c r="BI325" s="1">
        <v>20</v>
      </c>
      <c r="BJ325" s="1" t="str">
        <f>CONCATENATE(DiaC[[#This Row],[Dia]],DiaC[[#This Row],[Mes]],DiaC[[#This Row],[Hora]],DiaC[[#This Row],[Min]])</f>
        <v>3031220</v>
      </c>
      <c r="BK325" s="1" t="str">
        <f>CONCATENATE(TEXT(DiaC[[#This Row],[Hora]],"00"),":",TEXT(DiaC[[#This Row],[Min]],"00"))</f>
        <v>12:20</v>
      </c>
      <c r="BL325" s="1" t="str">
        <f>IFERROR(VLOOKUP(DiaC[[#This Row],[CONCATENA]],Dades[[#All],[Columna1]:[LAT]],3,FALSE),"")</f>
        <v/>
      </c>
      <c r="BM325" s="1" t="str">
        <f>IFERROR(10^(DiaC[[#This Row],[LAT]]/10),"")</f>
        <v/>
      </c>
      <c r="BX325" s="4">
        <f>Resultats!C$37</f>
        <v>30</v>
      </c>
      <c r="BY325" s="12">
        <f>Resultats!E$37</f>
        <v>3</v>
      </c>
      <c r="BZ325" s="3">
        <v>3</v>
      </c>
      <c r="CA325" s="4">
        <v>20</v>
      </c>
      <c r="CB325" s="4" t="str">
        <f>CONCATENATE(NitC[[#This Row],[Dia]],NitC[[#This Row],[Mes]],NitC[[#This Row],[Hora]],NitC[[#This Row],[Min]])</f>
        <v>303320</v>
      </c>
      <c r="CC325" s="4" t="str">
        <f>CONCATENATE(TEXT(NitC[[#This Row],[Hora]],"00"),":",TEXT(NitC[[#This Row],[Min]],"00"))</f>
        <v>03:20</v>
      </c>
      <c r="CD325" s="12" t="str">
        <f>IFERROR(VLOOKUP(NitC[[#This Row],[CONCATENA]],Dades[[#All],[Columna1]:[LAT]],3,FALSE),"")</f>
        <v/>
      </c>
      <c r="CE325" s="12" t="str">
        <f>IFERROR(10^(NitC[[#This Row],[LAT]]/10),"")</f>
        <v/>
      </c>
    </row>
    <row r="326" spans="4:83" x14ac:dyDescent="0.35">
      <c r="D326" s="1">
        <f>Resultats!C$7</f>
        <v>30</v>
      </c>
      <c r="E326" s="1">
        <f>Resultats!E$7</f>
        <v>3</v>
      </c>
      <c r="F326" s="1">
        <v>12</v>
      </c>
      <c r="G326" s="1">
        <v>21</v>
      </c>
      <c r="H326" s="1" t="str">
        <f>CONCATENATE(DiaA[[#This Row],[Dia]],DiaA[[#This Row],[Mes]],DiaA[[#This Row],[Hora]],DiaA[[#This Row],[Min]])</f>
        <v>3031221</v>
      </c>
      <c r="I326" s="1" t="str">
        <f>CONCATENATE(TEXT(DiaA[[#This Row],[Hora]],"00"),":",TEXT(DiaA[[#This Row],[Min]],"00"))</f>
        <v>12:21</v>
      </c>
      <c r="J326" s="1" t="str">
        <f>IFERROR(VLOOKUP(DiaA[[#This Row],[CONCATENA]],Dades[[#All],[Columna1]:[LAT]],3,FALSE),"")</f>
        <v/>
      </c>
      <c r="K326" s="1" t="str">
        <f>IFERROR(10^(DiaA[[#This Row],[LAT]]/10),"")</f>
        <v/>
      </c>
      <c r="V326" s="4">
        <f>Resultats!C$7</f>
        <v>30</v>
      </c>
      <c r="W326" s="12">
        <f>Resultats!E$7</f>
        <v>3</v>
      </c>
      <c r="X326" s="3">
        <v>3</v>
      </c>
      <c r="Y326" s="4">
        <v>21</v>
      </c>
      <c r="Z326" s="4" t="str">
        <f>CONCATENATE(NitA[[#This Row],[Dia]],NitA[[#This Row],[Mes]],NitA[[#This Row],[Hora]],NitA[[#This Row],[Min]])</f>
        <v>303321</v>
      </c>
      <c r="AA326" s="4" t="str">
        <f>CONCATENATE(TEXT(NitA[[#This Row],[Hora]],"00"),":",TEXT(NitA[[#This Row],[Min]],"00"))</f>
        <v>03:21</v>
      </c>
      <c r="AB326" s="12" t="str">
        <f>IFERROR(VLOOKUP(NitA[[#This Row],[CONCATENA]],Dades[[#All],[Columna1]:[LAT]],3,FALSE),"")</f>
        <v/>
      </c>
      <c r="AC326" s="12" t="str">
        <f>IFERROR(10^(NitA[[#This Row],[LAT]]/10),"")</f>
        <v/>
      </c>
      <c r="AE326" s="1">
        <f>Resultats!C$22</f>
        <v>30</v>
      </c>
      <c r="AF326" s="1">
        <f>Resultats!E$22</f>
        <v>3</v>
      </c>
      <c r="AG326" s="1">
        <v>12</v>
      </c>
      <c r="AH326" s="1">
        <v>21</v>
      </c>
      <c r="AI326" s="1" t="str">
        <f>CONCATENATE(DiaB[[#This Row],[Dia]],DiaB[[#This Row],[Mes]],DiaB[[#This Row],[Hora]],DiaB[[#This Row],[Min]])</f>
        <v>3031221</v>
      </c>
      <c r="AJ326" s="1" t="str">
        <f>CONCATENATE(TEXT(DiaB[[#This Row],[Hora]],"00"),":",TEXT(DiaB[[#This Row],[Min]],"00"))</f>
        <v>12:21</v>
      </c>
      <c r="AK326" s="1" t="str">
        <f>IFERROR(VLOOKUP(DiaB[[#This Row],[CONCATENA]],Dades[[#All],[Columna1]:[LAT]],3,FALSE),"")</f>
        <v/>
      </c>
      <c r="AL326" s="1" t="str">
        <f>IFERROR(10^(DiaB[[#This Row],[LAT]]/10),"")</f>
        <v/>
      </c>
      <c r="AW326" s="4">
        <f>Resultats!C$22</f>
        <v>30</v>
      </c>
      <c r="AX326" s="12">
        <f>Resultats!E$22</f>
        <v>3</v>
      </c>
      <c r="AY326" s="3">
        <v>3</v>
      </c>
      <c r="AZ326" s="4">
        <v>21</v>
      </c>
      <c r="BA326" s="4" t="str">
        <f>CONCATENATE(NitB[[#This Row],[Dia]],NitB[[#This Row],[Mes]],NitB[[#This Row],[Hora]],NitB[[#This Row],[Min]])</f>
        <v>303321</v>
      </c>
      <c r="BB326" s="4" t="str">
        <f>CONCATENATE(TEXT(NitB[[#This Row],[Hora]],"00"),":",TEXT(NitB[[#This Row],[Min]],"00"))</f>
        <v>03:21</v>
      </c>
      <c r="BC326" s="12" t="str">
        <f>IFERROR(VLOOKUP(NitB[[#This Row],[CONCATENA]],Dades[[#All],[Columna1]:[LAT]],3,FALSE),"")</f>
        <v/>
      </c>
      <c r="BD326" s="12" t="str">
        <f>IFERROR(10^(NitB[[#This Row],[LAT]]/10),"")</f>
        <v/>
      </c>
      <c r="BF326" s="1">
        <f>Resultats!C$37</f>
        <v>30</v>
      </c>
      <c r="BG326" s="1">
        <f>Resultats!E$37</f>
        <v>3</v>
      </c>
      <c r="BH326" s="1">
        <v>12</v>
      </c>
      <c r="BI326" s="1">
        <v>21</v>
      </c>
      <c r="BJ326" s="1" t="str">
        <f>CONCATENATE(DiaC[[#This Row],[Dia]],DiaC[[#This Row],[Mes]],DiaC[[#This Row],[Hora]],DiaC[[#This Row],[Min]])</f>
        <v>3031221</v>
      </c>
      <c r="BK326" s="1" t="str">
        <f>CONCATENATE(TEXT(DiaC[[#This Row],[Hora]],"00"),":",TEXT(DiaC[[#This Row],[Min]],"00"))</f>
        <v>12:21</v>
      </c>
      <c r="BL326" s="1" t="str">
        <f>IFERROR(VLOOKUP(DiaC[[#This Row],[CONCATENA]],Dades[[#All],[Columna1]:[LAT]],3,FALSE),"")</f>
        <v/>
      </c>
      <c r="BM326" s="1" t="str">
        <f>IFERROR(10^(DiaC[[#This Row],[LAT]]/10),"")</f>
        <v/>
      </c>
      <c r="BX326" s="4">
        <f>Resultats!C$37</f>
        <v>30</v>
      </c>
      <c r="BY326" s="12">
        <f>Resultats!E$37</f>
        <v>3</v>
      </c>
      <c r="BZ326" s="3">
        <v>3</v>
      </c>
      <c r="CA326" s="4">
        <v>21</v>
      </c>
      <c r="CB326" s="4" t="str">
        <f>CONCATENATE(NitC[[#This Row],[Dia]],NitC[[#This Row],[Mes]],NitC[[#This Row],[Hora]],NitC[[#This Row],[Min]])</f>
        <v>303321</v>
      </c>
      <c r="CC326" s="4" t="str">
        <f>CONCATENATE(TEXT(NitC[[#This Row],[Hora]],"00"),":",TEXT(NitC[[#This Row],[Min]],"00"))</f>
        <v>03:21</v>
      </c>
      <c r="CD326" s="12" t="str">
        <f>IFERROR(VLOOKUP(NitC[[#This Row],[CONCATENA]],Dades[[#All],[Columna1]:[LAT]],3,FALSE),"")</f>
        <v/>
      </c>
      <c r="CE326" s="12" t="str">
        <f>IFERROR(10^(NitC[[#This Row],[LAT]]/10),"")</f>
        <v/>
      </c>
    </row>
    <row r="327" spans="4:83" x14ac:dyDescent="0.35">
      <c r="D327" s="1">
        <f>Resultats!C$7</f>
        <v>30</v>
      </c>
      <c r="E327" s="1">
        <f>Resultats!E$7</f>
        <v>3</v>
      </c>
      <c r="F327" s="1">
        <v>12</v>
      </c>
      <c r="G327" s="1">
        <v>22</v>
      </c>
      <c r="H327" s="1" t="str">
        <f>CONCATENATE(DiaA[[#This Row],[Dia]],DiaA[[#This Row],[Mes]],DiaA[[#This Row],[Hora]],DiaA[[#This Row],[Min]])</f>
        <v>3031222</v>
      </c>
      <c r="I327" s="1" t="str">
        <f>CONCATENATE(TEXT(DiaA[[#This Row],[Hora]],"00"),":",TEXT(DiaA[[#This Row],[Min]],"00"))</f>
        <v>12:22</v>
      </c>
      <c r="J327" s="1" t="str">
        <f>IFERROR(VLOOKUP(DiaA[[#This Row],[CONCATENA]],Dades[[#All],[Columna1]:[LAT]],3,FALSE),"")</f>
        <v/>
      </c>
      <c r="K327" s="1" t="str">
        <f>IFERROR(10^(DiaA[[#This Row],[LAT]]/10),"")</f>
        <v/>
      </c>
      <c r="V327" s="4">
        <f>Resultats!C$7</f>
        <v>30</v>
      </c>
      <c r="W327" s="12">
        <f>Resultats!E$7</f>
        <v>3</v>
      </c>
      <c r="X327" s="3">
        <v>3</v>
      </c>
      <c r="Y327" s="4">
        <v>22</v>
      </c>
      <c r="Z327" s="4" t="str">
        <f>CONCATENATE(NitA[[#This Row],[Dia]],NitA[[#This Row],[Mes]],NitA[[#This Row],[Hora]],NitA[[#This Row],[Min]])</f>
        <v>303322</v>
      </c>
      <c r="AA327" s="4" t="str">
        <f>CONCATENATE(TEXT(NitA[[#This Row],[Hora]],"00"),":",TEXT(NitA[[#This Row],[Min]],"00"))</f>
        <v>03:22</v>
      </c>
      <c r="AB327" s="12" t="str">
        <f>IFERROR(VLOOKUP(NitA[[#This Row],[CONCATENA]],Dades[[#All],[Columna1]:[LAT]],3,FALSE),"")</f>
        <v/>
      </c>
      <c r="AC327" s="12" t="str">
        <f>IFERROR(10^(NitA[[#This Row],[LAT]]/10),"")</f>
        <v/>
      </c>
      <c r="AE327" s="1">
        <f>Resultats!C$22</f>
        <v>30</v>
      </c>
      <c r="AF327" s="1">
        <f>Resultats!E$22</f>
        <v>3</v>
      </c>
      <c r="AG327" s="1">
        <v>12</v>
      </c>
      <c r="AH327" s="1">
        <v>22</v>
      </c>
      <c r="AI327" s="1" t="str">
        <f>CONCATENATE(DiaB[[#This Row],[Dia]],DiaB[[#This Row],[Mes]],DiaB[[#This Row],[Hora]],DiaB[[#This Row],[Min]])</f>
        <v>3031222</v>
      </c>
      <c r="AJ327" s="1" t="str">
        <f>CONCATENATE(TEXT(DiaB[[#This Row],[Hora]],"00"),":",TEXT(DiaB[[#This Row],[Min]],"00"))</f>
        <v>12:22</v>
      </c>
      <c r="AK327" s="1" t="str">
        <f>IFERROR(VLOOKUP(DiaB[[#This Row],[CONCATENA]],Dades[[#All],[Columna1]:[LAT]],3,FALSE),"")</f>
        <v/>
      </c>
      <c r="AL327" s="1" t="str">
        <f>IFERROR(10^(DiaB[[#This Row],[LAT]]/10),"")</f>
        <v/>
      </c>
      <c r="AW327" s="4">
        <f>Resultats!C$22</f>
        <v>30</v>
      </c>
      <c r="AX327" s="12">
        <f>Resultats!E$22</f>
        <v>3</v>
      </c>
      <c r="AY327" s="3">
        <v>3</v>
      </c>
      <c r="AZ327" s="4">
        <v>22</v>
      </c>
      <c r="BA327" s="4" t="str">
        <f>CONCATENATE(NitB[[#This Row],[Dia]],NitB[[#This Row],[Mes]],NitB[[#This Row],[Hora]],NitB[[#This Row],[Min]])</f>
        <v>303322</v>
      </c>
      <c r="BB327" s="4" t="str">
        <f>CONCATENATE(TEXT(NitB[[#This Row],[Hora]],"00"),":",TEXT(NitB[[#This Row],[Min]],"00"))</f>
        <v>03:22</v>
      </c>
      <c r="BC327" s="12" t="str">
        <f>IFERROR(VLOOKUP(NitB[[#This Row],[CONCATENA]],Dades[[#All],[Columna1]:[LAT]],3,FALSE),"")</f>
        <v/>
      </c>
      <c r="BD327" s="12" t="str">
        <f>IFERROR(10^(NitB[[#This Row],[LAT]]/10),"")</f>
        <v/>
      </c>
      <c r="BF327" s="1">
        <f>Resultats!C$37</f>
        <v>30</v>
      </c>
      <c r="BG327" s="1">
        <f>Resultats!E$37</f>
        <v>3</v>
      </c>
      <c r="BH327" s="1">
        <v>12</v>
      </c>
      <c r="BI327" s="1">
        <v>22</v>
      </c>
      <c r="BJ327" s="1" t="str">
        <f>CONCATENATE(DiaC[[#This Row],[Dia]],DiaC[[#This Row],[Mes]],DiaC[[#This Row],[Hora]],DiaC[[#This Row],[Min]])</f>
        <v>3031222</v>
      </c>
      <c r="BK327" s="1" t="str">
        <f>CONCATENATE(TEXT(DiaC[[#This Row],[Hora]],"00"),":",TEXT(DiaC[[#This Row],[Min]],"00"))</f>
        <v>12:22</v>
      </c>
      <c r="BL327" s="1" t="str">
        <f>IFERROR(VLOOKUP(DiaC[[#This Row],[CONCATENA]],Dades[[#All],[Columna1]:[LAT]],3,FALSE),"")</f>
        <v/>
      </c>
      <c r="BM327" s="1" t="str">
        <f>IFERROR(10^(DiaC[[#This Row],[LAT]]/10),"")</f>
        <v/>
      </c>
      <c r="BX327" s="4">
        <f>Resultats!C$37</f>
        <v>30</v>
      </c>
      <c r="BY327" s="12">
        <f>Resultats!E$37</f>
        <v>3</v>
      </c>
      <c r="BZ327" s="3">
        <v>3</v>
      </c>
      <c r="CA327" s="4">
        <v>22</v>
      </c>
      <c r="CB327" s="4" t="str">
        <f>CONCATENATE(NitC[[#This Row],[Dia]],NitC[[#This Row],[Mes]],NitC[[#This Row],[Hora]],NitC[[#This Row],[Min]])</f>
        <v>303322</v>
      </c>
      <c r="CC327" s="4" t="str">
        <f>CONCATENATE(TEXT(NitC[[#This Row],[Hora]],"00"),":",TEXT(NitC[[#This Row],[Min]],"00"))</f>
        <v>03:22</v>
      </c>
      <c r="CD327" s="12" t="str">
        <f>IFERROR(VLOOKUP(NitC[[#This Row],[CONCATENA]],Dades[[#All],[Columna1]:[LAT]],3,FALSE),"")</f>
        <v/>
      </c>
      <c r="CE327" s="12" t="str">
        <f>IFERROR(10^(NitC[[#This Row],[LAT]]/10),"")</f>
        <v/>
      </c>
    </row>
    <row r="328" spans="4:83" x14ac:dyDescent="0.35">
      <c r="D328" s="1">
        <f>Resultats!C$7</f>
        <v>30</v>
      </c>
      <c r="E328" s="1">
        <f>Resultats!E$7</f>
        <v>3</v>
      </c>
      <c r="F328" s="1">
        <v>12</v>
      </c>
      <c r="G328" s="1">
        <v>23</v>
      </c>
      <c r="H328" s="1" t="str">
        <f>CONCATENATE(DiaA[[#This Row],[Dia]],DiaA[[#This Row],[Mes]],DiaA[[#This Row],[Hora]],DiaA[[#This Row],[Min]])</f>
        <v>3031223</v>
      </c>
      <c r="I328" s="1" t="str">
        <f>CONCATENATE(TEXT(DiaA[[#This Row],[Hora]],"00"),":",TEXT(DiaA[[#This Row],[Min]],"00"))</f>
        <v>12:23</v>
      </c>
      <c r="J328" s="1" t="str">
        <f>IFERROR(VLOOKUP(DiaA[[#This Row],[CONCATENA]],Dades[[#All],[Columna1]:[LAT]],3,FALSE),"")</f>
        <v/>
      </c>
      <c r="K328" s="1" t="str">
        <f>IFERROR(10^(DiaA[[#This Row],[LAT]]/10),"")</f>
        <v/>
      </c>
      <c r="V328" s="4">
        <f>Resultats!C$7</f>
        <v>30</v>
      </c>
      <c r="W328" s="12">
        <f>Resultats!E$7</f>
        <v>3</v>
      </c>
      <c r="X328" s="3">
        <v>3</v>
      </c>
      <c r="Y328" s="4">
        <v>23</v>
      </c>
      <c r="Z328" s="4" t="str">
        <f>CONCATENATE(NitA[[#This Row],[Dia]],NitA[[#This Row],[Mes]],NitA[[#This Row],[Hora]],NitA[[#This Row],[Min]])</f>
        <v>303323</v>
      </c>
      <c r="AA328" s="4" t="str">
        <f>CONCATENATE(TEXT(NitA[[#This Row],[Hora]],"00"),":",TEXT(NitA[[#This Row],[Min]],"00"))</f>
        <v>03:23</v>
      </c>
      <c r="AB328" s="12" t="str">
        <f>IFERROR(VLOOKUP(NitA[[#This Row],[CONCATENA]],Dades[[#All],[Columna1]:[LAT]],3,FALSE),"")</f>
        <v/>
      </c>
      <c r="AC328" s="12" t="str">
        <f>IFERROR(10^(NitA[[#This Row],[LAT]]/10),"")</f>
        <v/>
      </c>
      <c r="AE328" s="1">
        <f>Resultats!C$22</f>
        <v>30</v>
      </c>
      <c r="AF328" s="1">
        <f>Resultats!E$22</f>
        <v>3</v>
      </c>
      <c r="AG328" s="1">
        <v>12</v>
      </c>
      <c r="AH328" s="1">
        <v>23</v>
      </c>
      <c r="AI328" s="1" t="str">
        <f>CONCATENATE(DiaB[[#This Row],[Dia]],DiaB[[#This Row],[Mes]],DiaB[[#This Row],[Hora]],DiaB[[#This Row],[Min]])</f>
        <v>3031223</v>
      </c>
      <c r="AJ328" s="1" t="str">
        <f>CONCATENATE(TEXT(DiaB[[#This Row],[Hora]],"00"),":",TEXT(DiaB[[#This Row],[Min]],"00"))</f>
        <v>12:23</v>
      </c>
      <c r="AK328" s="1" t="str">
        <f>IFERROR(VLOOKUP(DiaB[[#This Row],[CONCATENA]],Dades[[#All],[Columna1]:[LAT]],3,FALSE),"")</f>
        <v/>
      </c>
      <c r="AL328" s="1" t="str">
        <f>IFERROR(10^(DiaB[[#This Row],[LAT]]/10),"")</f>
        <v/>
      </c>
      <c r="AW328" s="4">
        <f>Resultats!C$22</f>
        <v>30</v>
      </c>
      <c r="AX328" s="12">
        <f>Resultats!E$22</f>
        <v>3</v>
      </c>
      <c r="AY328" s="3">
        <v>3</v>
      </c>
      <c r="AZ328" s="4">
        <v>23</v>
      </c>
      <c r="BA328" s="4" t="str">
        <f>CONCATENATE(NitB[[#This Row],[Dia]],NitB[[#This Row],[Mes]],NitB[[#This Row],[Hora]],NitB[[#This Row],[Min]])</f>
        <v>303323</v>
      </c>
      <c r="BB328" s="4" t="str">
        <f>CONCATENATE(TEXT(NitB[[#This Row],[Hora]],"00"),":",TEXT(NitB[[#This Row],[Min]],"00"))</f>
        <v>03:23</v>
      </c>
      <c r="BC328" s="12" t="str">
        <f>IFERROR(VLOOKUP(NitB[[#This Row],[CONCATENA]],Dades[[#All],[Columna1]:[LAT]],3,FALSE),"")</f>
        <v/>
      </c>
      <c r="BD328" s="12" t="str">
        <f>IFERROR(10^(NitB[[#This Row],[LAT]]/10),"")</f>
        <v/>
      </c>
      <c r="BF328" s="1">
        <f>Resultats!C$37</f>
        <v>30</v>
      </c>
      <c r="BG328" s="1">
        <f>Resultats!E$37</f>
        <v>3</v>
      </c>
      <c r="BH328" s="1">
        <v>12</v>
      </c>
      <c r="BI328" s="1">
        <v>23</v>
      </c>
      <c r="BJ328" s="1" t="str">
        <f>CONCATENATE(DiaC[[#This Row],[Dia]],DiaC[[#This Row],[Mes]],DiaC[[#This Row],[Hora]],DiaC[[#This Row],[Min]])</f>
        <v>3031223</v>
      </c>
      <c r="BK328" s="1" t="str">
        <f>CONCATENATE(TEXT(DiaC[[#This Row],[Hora]],"00"),":",TEXT(DiaC[[#This Row],[Min]],"00"))</f>
        <v>12:23</v>
      </c>
      <c r="BL328" s="1" t="str">
        <f>IFERROR(VLOOKUP(DiaC[[#This Row],[CONCATENA]],Dades[[#All],[Columna1]:[LAT]],3,FALSE),"")</f>
        <v/>
      </c>
      <c r="BM328" s="1" t="str">
        <f>IFERROR(10^(DiaC[[#This Row],[LAT]]/10),"")</f>
        <v/>
      </c>
      <c r="BX328" s="4">
        <f>Resultats!C$37</f>
        <v>30</v>
      </c>
      <c r="BY328" s="12">
        <f>Resultats!E$37</f>
        <v>3</v>
      </c>
      <c r="BZ328" s="3">
        <v>3</v>
      </c>
      <c r="CA328" s="4">
        <v>23</v>
      </c>
      <c r="CB328" s="4" t="str">
        <f>CONCATENATE(NitC[[#This Row],[Dia]],NitC[[#This Row],[Mes]],NitC[[#This Row],[Hora]],NitC[[#This Row],[Min]])</f>
        <v>303323</v>
      </c>
      <c r="CC328" s="4" t="str">
        <f>CONCATENATE(TEXT(NitC[[#This Row],[Hora]],"00"),":",TEXT(NitC[[#This Row],[Min]],"00"))</f>
        <v>03:23</v>
      </c>
      <c r="CD328" s="12" t="str">
        <f>IFERROR(VLOOKUP(NitC[[#This Row],[CONCATENA]],Dades[[#All],[Columna1]:[LAT]],3,FALSE),"")</f>
        <v/>
      </c>
      <c r="CE328" s="12" t="str">
        <f>IFERROR(10^(NitC[[#This Row],[LAT]]/10),"")</f>
        <v/>
      </c>
    </row>
    <row r="329" spans="4:83" x14ac:dyDescent="0.35">
      <c r="D329" s="1">
        <f>Resultats!C$7</f>
        <v>30</v>
      </c>
      <c r="E329" s="1">
        <f>Resultats!E$7</f>
        <v>3</v>
      </c>
      <c r="F329" s="1">
        <v>12</v>
      </c>
      <c r="G329" s="1">
        <v>24</v>
      </c>
      <c r="H329" s="1" t="str">
        <f>CONCATENATE(DiaA[[#This Row],[Dia]],DiaA[[#This Row],[Mes]],DiaA[[#This Row],[Hora]],DiaA[[#This Row],[Min]])</f>
        <v>3031224</v>
      </c>
      <c r="I329" s="1" t="str">
        <f>CONCATENATE(TEXT(DiaA[[#This Row],[Hora]],"00"),":",TEXT(DiaA[[#This Row],[Min]],"00"))</f>
        <v>12:24</v>
      </c>
      <c r="J329" s="1" t="str">
        <f>IFERROR(VLOOKUP(DiaA[[#This Row],[CONCATENA]],Dades[[#All],[Columna1]:[LAT]],3,FALSE),"")</f>
        <v/>
      </c>
      <c r="K329" s="1" t="str">
        <f>IFERROR(10^(DiaA[[#This Row],[LAT]]/10),"")</f>
        <v/>
      </c>
      <c r="V329" s="4">
        <f>Resultats!C$7</f>
        <v>30</v>
      </c>
      <c r="W329" s="12">
        <f>Resultats!E$7</f>
        <v>3</v>
      </c>
      <c r="X329" s="3">
        <v>3</v>
      </c>
      <c r="Y329" s="4">
        <v>24</v>
      </c>
      <c r="Z329" s="4" t="str">
        <f>CONCATENATE(NitA[[#This Row],[Dia]],NitA[[#This Row],[Mes]],NitA[[#This Row],[Hora]],NitA[[#This Row],[Min]])</f>
        <v>303324</v>
      </c>
      <c r="AA329" s="4" t="str">
        <f>CONCATENATE(TEXT(NitA[[#This Row],[Hora]],"00"),":",TEXT(NitA[[#This Row],[Min]],"00"))</f>
        <v>03:24</v>
      </c>
      <c r="AB329" s="12" t="str">
        <f>IFERROR(VLOOKUP(NitA[[#This Row],[CONCATENA]],Dades[[#All],[Columna1]:[LAT]],3,FALSE),"")</f>
        <v/>
      </c>
      <c r="AC329" s="12" t="str">
        <f>IFERROR(10^(NitA[[#This Row],[LAT]]/10),"")</f>
        <v/>
      </c>
      <c r="AE329" s="1">
        <f>Resultats!C$22</f>
        <v>30</v>
      </c>
      <c r="AF329" s="1">
        <f>Resultats!E$22</f>
        <v>3</v>
      </c>
      <c r="AG329" s="1">
        <v>12</v>
      </c>
      <c r="AH329" s="1">
        <v>24</v>
      </c>
      <c r="AI329" s="1" t="str">
        <f>CONCATENATE(DiaB[[#This Row],[Dia]],DiaB[[#This Row],[Mes]],DiaB[[#This Row],[Hora]],DiaB[[#This Row],[Min]])</f>
        <v>3031224</v>
      </c>
      <c r="AJ329" s="1" t="str">
        <f>CONCATENATE(TEXT(DiaB[[#This Row],[Hora]],"00"),":",TEXT(DiaB[[#This Row],[Min]],"00"))</f>
        <v>12:24</v>
      </c>
      <c r="AK329" s="1" t="str">
        <f>IFERROR(VLOOKUP(DiaB[[#This Row],[CONCATENA]],Dades[[#All],[Columna1]:[LAT]],3,FALSE),"")</f>
        <v/>
      </c>
      <c r="AL329" s="1" t="str">
        <f>IFERROR(10^(DiaB[[#This Row],[LAT]]/10),"")</f>
        <v/>
      </c>
      <c r="AW329" s="4">
        <f>Resultats!C$22</f>
        <v>30</v>
      </c>
      <c r="AX329" s="12">
        <f>Resultats!E$22</f>
        <v>3</v>
      </c>
      <c r="AY329" s="3">
        <v>3</v>
      </c>
      <c r="AZ329" s="4">
        <v>24</v>
      </c>
      <c r="BA329" s="4" t="str">
        <f>CONCATENATE(NitB[[#This Row],[Dia]],NitB[[#This Row],[Mes]],NitB[[#This Row],[Hora]],NitB[[#This Row],[Min]])</f>
        <v>303324</v>
      </c>
      <c r="BB329" s="4" t="str">
        <f>CONCATENATE(TEXT(NitB[[#This Row],[Hora]],"00"),":",TEXT(NitB[[#This Row],[Min]],"00"))</f>
        <v>03:24</v>
      </c>
      <c r="BC329" s="12" t="str">
        <f>IFERROR(VLOOKUP(NitB[[#This Row],[CONCATENA]],Dades[[#All],[Columna1]:[LAT]],3,FALSE),"")</f>
        <v/>
      </c>
      <c r="BD329" s="12" t="str">
        <f>IFERROR(10^(NitB[[#This Row],[LAT]]/10),"")</f>
        <v/>
      </c>
      <c r="BF329" s="1">
        <f>Resultats!C$37</f>
        <v>30</v>
      </c>
      <c r="BG329" s="1">
        <f>Resultats!E$37</f>
        <v>3</v>
      </c>
      <c r="BH329" s="1">
        <v>12</v>
      </c>
      <c r="BI329" s="1">
        <v>24</v>
      </c>
      <c r="BJ329" s="1" t="str">
        <f>CONCATENATE(DiaC[[#This Row],[Dia]],DiaC[[#This Row],[Mes]],DiaC[[#This Row],[Hora]],DiaC[[#This Row],[Min]])</f>
        <v>3031224</v>
      </c>
      <c r="BK329" s="1" t="str">
        <f>CONCATENATE(TEXT(DiaC[[#This Row],[Hora]],"00"),":",TEXT(DiaC[[#This Row],[Min]],"00"))</f>
        <v>12:24</v>
      </c>
      <c r="BL329" s="1" t="str">
        <f>IFERROR(VLOOKUP(DiaC[[#This Row],[CONCATENA]],Dades[[#All],[Columna1]:[LAT]],3,FALSE),"")</f>
        <v/>
      </c>
      <c r="BM329" s="1" t="str">
        <f>IFERROR(10^(DiaC[[#This Row],[LAT]]/10),"")</f>
        <v/>
      </c>
      <c r="BX329" s="4">
        <f>Resultats!C$37</f>
        <v>30</v>
      </c>
      <c r="BY329" s="12">
        <f>Resultats!E$37</f>
        <v>3</v>
      </c>
      <c r="BZ329" s="3">
        <v>3</v>
      </c>
      <c r="CA329" s="4">
        <v>24</v>
      </c>
      <c r="CB329" s="4" t="str">
        <f>CONCATENATE(NitC[[#This Row],[Dia]],NitC[[#This Row],[Mes]],NitC[[#This Row],[Hora]],NitC[[#This Row],[Min]])</f>
        <v>303324</v>
      </c>
      <c r="CC329" s="4" t="str">
        <f>CONCATENATE(TEXT(NitC[[#This Row],[Hora]],"00"),":",TEXT(NitC[[#This Row],[Min]],"00"))</f>
        <v>03:24</v>
      </c>
      <c r="CD329" s="12" t="str">
        <f>IFERROR(VLOOKUP(NitC[[#This Row],[CONCATENA]],Dades[[#All],[Columna1]:[LAT]],3,FALSE),"")</f>
        <v/>
      </c>
      <c r="CE329" s="12" t="str">
        <f>IFERROR(10^(NitC[[#This Row],[LAT]]/10),"")</f>
        <v/>
      </c>
    </row>
    <row r="330" spans="4:83" x14ac:dyDescent="0.35">
      <c r="D330" s="1">
        <f>Resultats!C$7</f>
        <v>30</v>
      </c>
      <c r="E330" s="1">
        <f>Resultats!E$7</f>
        <v>3</v>
      </c>
      <c r="F330" s="1">
        <v>12</v>
      </c>
      <c r="G330" s="1">
        <v>25</v>
      </c>
      <c r="H330" s="1" t="str">
        <f>CONCATENATE(DiaA[[#This Row],[Dia]],DiaA[[#This Row],[Mes]],DiaA[[#This Row],[Hora]],DiaA[[#This Row],[Min]])</f>
        <v>3031225</v>
      </c>
      <c r="I330" s="1" t="str">
        <f>CONCATENATE(TEXT(DiaA[[#This Row],[Hora]],"00"),":",TEXT(DiaA[[#This Row],[Min]],"00"))</f>
        <v>12:25</v>
      </c>
      <c r="J330" s="1" t="str">
        <f>IFERROR(VLOOKUP(DiaA[[#This Row],[CONCATENA]],Dades[[#All],[Columna1]:[LAT]],3,FALSE),"")</f>
        <v/>
      </c>
      <c r="K330" s="1" t="str">
        <f>IFERROR(10^(DiaA[[#This Row],[LAT]]/10),"")</f>
        <v/>
      </c>
      <c r="V330" s="4">
        <f>Resultats!C$7</f>
        <v>30</v>
      </c>
      <c r="W330" s="12">
        <f>Resultats!E$7</f>
        <v>3</v>
      </c>
      <c r="X330" s="3">
        <v>3</v>
      </c>
      <c r="Y330" s="4">
        <v>25</v>
      </c>
      <c r="Z330" s="4" t="str">
        <f>CONCATENATE(NitA[[#This Row],[Dia]],NitA[[#This Row],[Mes]],NitA[[#This Row],[Hora]],NitA[[#This Row],[Min]])</f>
        <v>303325</v>
      </c>
      <c r="AA330" s="4" t="str">
        <f>CONCATENATE(TEXT(NitA[[#This Row],[Hora]],"00"),":",TEXT(NitA[[#This Row],[Min]],"00"))</f>
        <v>03:25</v>
      </c>
      <c r="AB330" s="12" t="str">
        <f>IFERROR(VLOOKUP(NitA[[#This Row],[CONCATENA]],Dades[[#All],[Columna1]:[LAT]],3,FALSE),"")</f>
        <v/>
      </c>
      <c r="AC330" s="12" t="str">
        <f>IFERROR(10^(NitA[[#This Row],[LAT]]/10),"")</f>
        <v/>
      </c>
      <c r="AE330" s="1">
        <f>Resultats!C$22</f>
        <v>30</v>
      </c>
      <c r="AF330" s="1">
        <f>Resultats!E$22</f>
        <v>3</v>
      </c>
      <c r="AG330" s="1">
        <v>12</v>
      </c>
      <c r="AH330" s="1">
        <v>25</v>
      </c>
      <c r="AI330" s="1" t="str">
        <f>CONCATENATE(DiaB[[#This Row],[Dia]],DiaB[[#This Row],[Mes]],DiaB[[#This Row],[Hora]],DiaB[[#This Row],[Min]])</f>
        <v>3031225</v>
      </c>
      <c r="AJ330" s="1" t="str">
        <f>CONCATENATE(TEXT(DiaB[[#This Row],[Hora]],"00"),":",TEXT(DiaB[[#This Row],[Min]],"00"))</f>
        <v>12:25</v>
      </c>
      <c r="AK330" s="1" t="str">
        <f>IFERROR(VLOOKUP(DiaB[[#This Row],[CONCATENA]],Dades[[#All],[Columna1]:[LAT]],3,FALSE),"")</f>
        <v/>
      </c>
      <c r="AL330" s="1" t="str">
        <f>IFERROR(10^(DiaB[[#This Row],[LAT]]/10),"")</f>
        <v/>
      </c>
      <c r="AW330" s="4">
        <f>Resultats!C$22</f>
        <v>30</v>
      </c>
      <c r="AX330" s="12">
        <f>Resultats!E$22</f>
        <v>3</v>
      </c>
      <c r="AY330" s="3">
        <v>3</v>
      </c>
      <c r="AZ330" s="4">
        <v>25</v>
      </c>
      <c r="BA330" s="4" t="str">
        <f>CONCATENATE(NitB[[#This Row],[Dia]],NitB[[#This Row],[Mes]],NitB[[#This Row],[Hora]],NitB[[#This Row],[Min]])</f>
        <v>303325</v>
      </c>
      <c r="BB330" s="4" t="str">
        <f>CONCATENATE(TEXT(NitB[[#This Row],[Hora]],"00"),":",TEXT(NitB[[#This Row],[Min]],"00"))</f>
        <v>03:25</v>
      </c>
      <c r="BC330" s="12" t="str">
        <f>IFERROR(VLOOKUP(NitB[[#This Row],[CONCATENA]],Dades[[#All],[Columna1]:[LAT]],3,FALSE),"")</f>
        <v/>
      </c>
      <c r="BD330" s="12" t="str">
        <f>IFERROR(10^(NitB[[#This Row],[LAT]]/10),"")</f>
        <v/>
      </c>
      <c r="BF330" s="1">
        <f>Resultats!C$37</f>
        <v>30</v>
      </c>
      <c r="BG330" s="1">
        <f>Resultats!E$37</f>
        <v>3</v>
      </c>
      <c r="BH330" s="1">
        <v>12</v>
      </c>
      <c r="BI330" s="1">
        <v>25</v>
      </c>
      <c r="BJ330" s="1" t="str">
        <f>CONCATENATE(DiaC[[#This Row],[Dia]],DiaC[[#This Row],[Mes]],DiaC[[#This Row],[Hora]],DiaC[[#This Row],[Min]])</f>
        <v>3031225</v>
      </c>
      <c r="BK330" s="1" t="str">
        <f>CONCATENATE(TEXT(DiaC[[#This Row],[Hora]],"00"),":",TEXT(DiaC[[#This Row],[Min]],"00"))</f>
        <v>12:25</v>
      </c>
      <c r="BL330" s="1" t="str">
        <f>IFERROR(VLOOKUP(DiaC[[#This Row],[CONCATENA]],Dades[[#All],[Columna1]:[LAT]],3,FALSE),"")</f>
        <v/>
      </c>
      <c r="BM330" s="1" t="str">
        <f>IFERROR(10^(DiaC[[#This Row],[LAT]]/10),"")</f>
        <v/>
      </c>
      <c r="BX330" s="4">
        <f>Resultats!C$37</f>
        <v>30</v>
      </c>
      <c r="BY330" s="12">
        <f>Resultats!E$37</f>
        <v>3</v>
      </c>
      <c r="BZ330" s="3">
        <v>3</v>
      </c>
      <c r="CA330" s="4">
        <v>25</v>
      </c>
      <c r="CB330" s="4" t="str">
        <f>CONCATENATE(NitC[[#This Row],[Dia]],NitC[[#This Row],[Mes]],NitC[[#This Row],[Hora]],NitC[[#This Row],[Min]])</f>
        <v>303325</v>
      </c>
      <c r="CC330" s="4" t="str">
        <f>CONCATENATE(TEXT(NitC[[#This Row],[Hora]],"00"),":",TEXT(NitC[[#This Row],[Min]],"00"))</f>
        <v>03:25</v>
      </c>
      <c r="CD330" s="12" t="str">
        <f>IFERROR(VLOOKUP(NitC[[#This Row],[CONCATENA]],Dades[[#All],[Columna1]:[LAT]],3,FALSE),"")</f>
        <v/>
      </c>
      <c r="CE330" s="12" t="str">
        <f>IFERROR(10^(NitC[[#This Row],[LAT]]/10),"")</f>
        <v/>
      </c>
    </row>
    <row r="331" spans="4:83" x14ac:dyDescent="0.35">
      <c r="D331" s="1">
        <f>Resultats!C$7</f>
        <v>30</v>
      </c>
      <c r="E331" s="1">
        <f>Resultats!E$7</f>
        <v>3</v>
      </c>
      <c r="F331" s="1">
        <v>12</v>
      </c>
      <c r="G331" s="1">
        <v>26</v>
      </c>
      <c r="H331" s="1" t="str">
        <f>CONCATENATE(DiaA[[#This Row],[Dia]],DiaA[[#This Row],[Mes]],DiaA[[#This Row],[Hora]],DiaA[[#This Row],[Min]])</f>
        <v>3031226</v>
      </c>
      <c r="I331" s="1" t="str">
        <f>CONCATENATE(TEXT(DiaA[[#This Row],[Hora]],"00"),":",TEXT(DiaA[[#This Row],[Min]],"00"))</f>
        <v>12:26</v>
      </c>
      <c r="J331" s="1" t="str">
        <f>IFERROR(VLOOKUP(DiaA[[#This Row],[CONCATENA]],Dades[[#All],[Columna1]:[LAT]],3,FALSE),"")</f>
        <v/>
      </c>
      <c r="K331" s="1" t="str">
        <f>IFERROR(10^(DiaA[[#This Row],[LAT]]/10),"")</f>
        <v/>
      </c>
      <c r="V331" s="4">
        <f>Resultats!C$7</f>
        <v>30</v>
      </c>
      <c r="W331" s="12">
        <f>Resultats!E$7</f>
        <v>3</v>
      </c>
      <c r="X331" s="3">
        <v>3</v>
      </c>
      <c r="Y331" s="4">
        <v>26</v>
      </c>
      <c r="Z331" s="4" t="str">
        <f>CONCATENATE(NitA[[#This Row],[Dia]],NitA[[#This Row],[Mes]],NitA[[#This Row],[Hora]],NitA[[#This Row],[Min]])</f>
        <v>303326</v>
      </c>
      <c r="AA331" s="4" t="str">
        <f>CONCATENATE(TEXT(NitA[[#This Row],[Hora]],"00"),":",TEXT(NitA[[#This Row],[Min]],"00"))</f>
        <v>03:26</v>
      </c>
      <c r="AB331" s="12" t="str">
        <f>IFERROR(VLOOKUP(NitA[[#This Row],[CONCATENA]],Dades[[#All],[Columna1]:[LAT]],3,FALSE),"")</f>
        <v/>
      </c>
      <c r="AC331" s="12" t="str">
        <f>IFERROR(10^(NitA[[#This Row],[LAT]]/10),"")</f>
        <v/>
      </c>
      <c r="AE331" s="1">
        <f>Resultats!C$22</f>
        <v>30</v>
      </c>
      <c r="AF331" s="1">
        <f>Resultats!E$22</f>
        <v>3</v>
      </c>
      <c r="AG331" s="1">
        <v>12</v>
      </c>
      <c r="AH331" s="1">
        <v>26</v>
      </c>
      <c r="AI331" s="1" t="str">
        <f>CONCATENATE(DiaB[[#This Row],[Dia]],DiaB[[#This Row],[Mes]],DiaB[[#This Row],[Hora]],DiaB[[#This Row],[Min]])</f>
        <v>3031226</v>
      </c>
      <c r="AJ331" s="1" t="str">
        <f>CONCATENATE(TEXT(DiaB[[#This Row],[Hora]],"00"),":",TEXT(DiaB[[#This Row],[Min]],"00"))</f>
        <v>12:26</v>
      </c>
      <c r="AK331" s="1" t="str">
        <f>IFERROR(VLOOKUP(DiaB[[#This Row],[CONCATENA]],Dades[[#All],[Columna1]:[LAT]],3,FALSE),"")</f>
        <v/>
      </c>
      <c r="AL331" s="1" t="str">
        <f>IFERROR(10^(DiaB[[#This Row],[LAT]]/10),"")</f>
        <v/>
      </c>
      <c r="AW331" s="4">
        <f>Resultats!C$22</f>
        <v>30</v>
      </c>
      <c r="AX331" s="12">
        <f>Resultats!E$22</f>
        <v>3</v>
      </c>
      <c r="AY331" s="3">
        <v>3</v>
      </c>
      <c r="AZ331" s="4">
        <v>26</v>
      </c>
      <c r="BA331" s="4" t="str">
        <f>CONCATENATE(NitB[[#This Row],[Dia]],NitB[[#This Row],[Mes]],NitB[[#This Row],[Hora]],NitB[[#This Row],[Min]])</f>
        <v>303326</v>
      </c>
      <c r="BB331" s="4" t="str">
        <f>CONCATENATE(TEXT(NitB[[#This Row],[Hora]],"00"),":",TEXT(NitB[[#This Row],[Min]],"00"))</f>
        <v>03:26</v>
      </c>
      <c r="BC331" s="12" t="str">
        <f>IFERROR(VLOOKUP(NitB[[#This Row],[CONCATENA]],Dades[[#All],[Columna1]:[LAT]],3,FALSE),"")</f>
        <v/>
      </c>
      <c r="BD331" s="12" t="str">
        <f>IFERROR(10^(NitB[[#This Row],[LAT]]/10),"")</f>
        <v/>
      </c>
      <c r="BF331" s="1">
        <f>Resultats!C$37</f>
        <v>30</v>
      </c>
      <c r="BG331" s="1">
        <f>Resultats!E$37</f>
        <v>3</v>
      </c>
      <c r="BH331" s="1">
        <v>12</v>
      </c>
      <c r="BI331" s="1">
        <v>26</v>
      </c>
      <c r="BJ331" s="1" t="str">
        <f>CONCATENATE(DiaC[[#This Row],[Dia]],DiaC[[#This Row],[Mes]],DiaC[[#This Row],[Hora]],DiaC[[#This Row],[Min]])</f>
        <v>3031226</v>
      </c>
      <c r="BK331" s="1" t="str">
        <f>CONCATENATE(TEXT(DiaC[[#This Row],[Hora]],"00"),":",TEXT(DiaC[[#This Row],[Min]],"00"))</f>
        <v>12:26</v>
      </c>
      <c r="BL331" s="1" t="str">
        <f>IFERROR(VLOOKUP(DiaC[[#This Row],[CONCATENA]],Dades[[#All],[Columna1]:[LAT]],3,FALSE),"")</f>
        <v/>
      </c>
      <c r="BM331" s="1" t="str">
        <f>IFERROR(10^(DiaC[[#This Row],[LAT]]/10),"")</f>
        <v/>
      </c>
      <c r="BX331" s="4">
        <f>Resultats!C$37</f>
        <v>30</v>
      </c>
      <c r="BY331" s="12">
        <f>Resultats!E$37</f>
        <v>3</v>
      </c>
      <c r="BZ331" s="3">
        <v>3</v>
      </c>
      <c r="CA331" s="4">
        <v>26</v>
      </c>
      <c r="CB331" s="4" t="str">
        <f>CONCATENATE(NitC[[#This Row],[Dia]],NitC[[#This Row],[Mes]],NitC[[#This Row],[Hora]],NitC[[#This Row],[Min]])</f>
        <v>303326</v>
      </c>
      <c r="CC331" s="4" t="str">
        <f>CONCATENATE(TEXT(NitC[[#This Row],[Hora]],"00"),":",TEXT(NitC[[#This Row],[Min]],"00"))</f>
        <v>03:26</v>
      </c>
      <c r="CD331" s="12" t="str">
        <f>IFERROR(VLOOKUP(NitC[[#This Row],[CONCATENA]],Dades[[#All],[Columna1]:[LAT]],3,FALSE),"")</f>
        <v/>
      </c>
      <c r="CE331" s="12" t="str">
        <f>IFERROR(10^(NitC[[#This Row],[LAT]]/10),"")</f>
        <v/>
      </c>
    </row>
    <row r="332" spans="4:83" x14ac:dyDescent="0.35">
      <c r="D332" s="1">
        <f>Resultats!C$7</f>
        <v>30</v>
      </c>
      <c r="E332" s="1">
        <f>Resultats!E$7</f>
        <v>3</v>
      </c>
      <c r="F332" s="1">
        <v>12</v>
      </c>
      <c r="G332" s="1">
        <v>27</v>
      </c>
      <c r="H332" s="1" t="str">
        <f>CONCATENATE(DiaA[[#This Row],[Dia]],DiaA[[#This Row],[Mes]],DiaA[[#This Row],[Hora]],DiaA[[#This Row],[Min]])</f>
        <v>3031227</v>
      </c>
      <c r="I332" s="1" t="str">
        <f>CONCATENATE(TEXT(DiaA[[#This Row],[Hora]],"00"),":",TEXT(DiaA[[#This Row],[Min]],"00"))</f>
        <v>12:27</v>
      </c>
      <c r="J332" s="1" t="str">
        <f>IFERROR(VLOOKUP(DiaA[[#This Row],[CONCATENA]],Dades[[#All],[Columna1]:[LAT]],3,FALSE),"")</f>
        <v/>
      </c>
      <c r="K332" s="1" t="str">
        <f>IFERROR(10^(DiaA[[#This Row],[LAT]]/10),"")</f>
        <v/>
      </c>
      <c r="V332" s="4">
        <f>Resultats!C$7</f>
        <v>30</v>
      </c>
      <c r="W332" s="12">
        <f>Resultats!E$7</f>
        <v>3</v>
      </c>
      <c r="X332" s="3">
        <v>3</v>
      </c>
      <c r="Y332" s="4">
        <v>27</v>
      </c>
      <c r="Z332" s="4" t="str">
        <f>CONCATENATE(NitA[[#This Row],[Dia]],NitA[[#This Row],[Mes]],NitA[[#This Row],[Hora]],NitA[[#This Row],[Min]])</f>
        <v>303327</v>
      </c>
      <c r="AA332" s="4" t="str">
        <f>CONCATENATE(TEXT(NitA[[#This Row],[Hora]],"00"),":",TEXT(NitA[[#This Row],[Min]],"00"))</f>
        <v>03:27</v>
      </c>
      <c r="AB332" s="12" t="str">
        <f>IFERROR(VLOOKUP(NitA[[#This Row],[CONCATENA]],Dades[[#All],[Columna1]:[LAT]],3,FALSE),"")</f>
        <v/>
      </c>
      <c r="AC332" s="12" t="str">
        <f>IFERROR(10^(NitA[[#This Row],[LAT]]/10),"")</f>
        <v/>
      </c>
      <c r="AE332" s="1">
        <f>Resultats!C$22</f>
        <v>30</v>
      </c>
      <c r="AF332" s="1">
        <f>Resultats!E$22</f>
        <v>3</v>
      </c>
      <c r="AG332" s="1">
        <v>12</v>
      </c>
      <c r="AH332" s="1">
        <v>27</v>
      </c>
      <c r="AI332" s="1" t="str">
        <f>CONCATENATE(DiaB[[#This Row],[Dia]],DiaB[[#This Row],[Mes]],DiaB[[#This Row],[Hora]],DiaB[[#This Row],[Min]])</f>
        <v>3031227</v>
      </c>
      <c r="AJ332" s="1" t="str">
        <f>CONCATENATE(TEXT(DiaB[[#This Row],[Hora]],"00"),":",TEXT(DiaB[[#This Row],[Min]],"00"))</f>
        <v>12:27</v>
      </c>
      <c r="AK332" s="1" t="str">
        <f>IFERROR(VLOOKUP(DiaB[[#This Row],[CONCATENA]],Dades[[#All],[Columna1]:[LAT]],3,FALSE),"")</f>
        <v/>
      </c>
      <c r="AL332" s="1" t="str">
        <f>IFERROR(10^(DiaB[[#This Row],[LAT]]/10),"")</f>
        <v/>
      </c>
      <c r="AW332" s="4">
        <f>Resultats!C$22</f>
        <v>30</v>
      </c>
      <c r="AX332" s="12">
        <f>Resultats!E$22</f>
        <v>3</v>
      </c>
      <c r="AY332" s="3">
        <v>3</v>
      </c>
      <c r="AZ332" s="4">
        <v>27</v>
      </c>
      <c r="BA332" s="4" t="str">
        <f>CONCATENATE(NitB[[#This Row],[Dia]],NitB[[#This Row],[Mes]],NitB[[#This Row],[Hora]],NitB[[#This Row],[Min]])</f>
        <v>303327</v>
      </c>
      <c r="BB332" s="4" t="str">
        <f>CONCATENATE(TEXT(NitB[[#This Row],[Hora]],"00"),":",TEXT(NitB[[#This Row],[Min]],"00"))</f>
        <v>03:27</v>
      </c>
      <c r="BC332" s="12" t="str">
        <f>IFERROR(VLOOKUP(NitB[[#This Row],[CONCATENA]],Dades[[#All],[Columna1]:[LAT]],3,FALSE),"")</f>
        <v/>
      </c>
      <c r="BD332" s="12" t="str">
        <f>IFERROR(10^(NitB[[#This Row],[LAT]]/10),"")</f>
        <v/>
      </c>
      <c r="BF332" s="1">
        <f>Resultats!C$37</f>
        <v>30</v>
      </c>
      <c r="BG332" s="1">
        <f>Resultats!E$37</f>
        <v>3</v>
      </c>
      <c r="BH332" s="1">
        <v>12</v>
      </c>
      <c r="BI332" s="1">
        <v>27</v>
      </c>
      <c r="BJ332" s="1" t="str">
        <f>CONCATENATE(DiaC[[#This Row],[Dia]],DiaC[[#This Row],[Mes]],DiaC[[#This Row],[Hora]],DiaC[[#This Row],[Min]])</f>
        <v>3031227</v>
      </c>
      <c r="BK332" s="1" t="str">
        <f>CONCATENATE(TEXT(DiaC[[#This Row],[Hora]],"00"),":",TEXT(DiaC[[#This Row],[Min]],"00"))</f>
        <v>12:27</v>
      </c>
      <c r="BL332" s="1" t="str">
        <f>IFERROR(VLOOKUP(DiaC[[#This Row],[CONCATENA]],Dades[[#All],[Columna1]:[LAT]],3,FALSE),"")</f>
        <v/>
      </c>
      <c r="BM332" s="1" t="str">
        <f>IFERROR(10^(DiaC[[#This Row],[LAT]]/10),"")</f>
        <v/>
      </c>
      <c r="BX332" s="4">
        <f>Resultats!C$37</f>
        <v>30</v>
      </c>
      <c r="BY332" s="12">
        <f>Resultats!E$37</f>
        <v>3</v>
      </c>
      <c r="BZ332" s="3">
        <v>3</v>
      </c>
      <c r="CA332" s="4">
        <v>27</v>
      </c>
      <c r="CB332" s="4" t="str">
        <f>CONCATENATE(NitC[[#This Row],[Dia]],NitC[[#This Row],[Mes]],NitC[[#This Row],[Hora]],NitC[[#This Row],[Min]])</f>
        <v>303327</v>
      </c>
      <c r="CC332" s="4" t="str">
        <f>CONCATENATE(TEXT(NitC[[#This Row],[Hora]],"00"),":",TEXT(NitC[[#This Row],[Min]],"00"))</f>
        <v>03:27</v>
      </c>
      <c r="CD332" s="12" t="str">
        <f>IFERROR(VLOOKUP(NitC[[#This Row],[CONCATENA]],Dades[[#All],[Columna1]:[LAT]],3,FALSE),"")</f>
        <v/>
      </c>
      <c r="CE332" s="12" t="str">
        <f>IFERROR(10^(NitC[[#This Row],[LAT]]/10),"")</f>
        <v/>
      </c>
    </row>
    <row r="333" spans="4:83" x14ac:dyDescent="0.35">
      <c r="D333" s="1">
        <f>Resultats!C$7</f>
        <v>30</v>
      </c>
      <c r="E333" s="1">
        <f>Resultats!E$7</f>
        <v>3</v>
      </c>
      <c r="F333" s="1">
        <v>12</v>
      </c>
      <c r="G333" s="1">
        <v>28</v>
      </c>
      <c r="H333" s="1" t="str">
        <f>CONCATENATE(DiaA[[#This Row],[Dia]],DiaA[[#This Row],[Mes]],DiaA[[#This Row],[Hora]],DiaA[[#This Row],[Min]])</f>
        <v>3031228</v>
      </c>
      <c r="I333" s="1" t="str">
        <f>CONCATENATE(TEXT(DiaA[[#This Row],[Hora]],"00"),":",TEXT(DiaA[[#This Row],[Min]],"00"))</f>
        <v>12:28</v>
      </c>
      <c r="J333" s="1" t="str">
        <f>IFERROR(VLOOKUP(DiaA[[#This Row],[CONCATENA]],Dades[[#All],[Columna1]:[LAT]],3,FALSE),"")</f>
        <v/>
      </c>
      <c r="K333" s="1" t="str">
        <f>IFERROR(10^(DiaA[[#This Row],[LAT]]/10),"")</f>
        <v/>
      </c>
      <c r="V333" s="4">
        <f>Resultats!C$7</f>
        <v>30</v>
      </c>
      <c r="W333" s="12">
        <f>Resultats!E$7</f>
        <v>3</v>
      </c>
      <c r="X333" s="3">
        <v>3</v>
      </c>
      <c r="Y333" s="4">
        <v>28</v>
      </c>
      <c r="Z333" s="4" t="str">
        <f>CONCATENATE(NitA[[#This Row],[Dia]],NitA[[#This Row],[Mes]],NitA[[#This Row],[Hora]],NitA[[#This Row],[Min]])</f>
        <v>303328</v>
      </c>
      <c r="AA333" s="4" t="str">
        <f>CONCATENATE(TEXT(NitA[[#This Row],[Hora]],"00"),":",TEXT(NitA[[#This Row],[Min]],"00"))</f>
        <v>03:28</v>
      </c>
      <c r="AB333" s="12" t="str">
        <f>IFERROR(VLOOKUP(NitA[[#This Row],[CONCATENA]],Dades[[#All],[Columna1]:[LAT]],3,FALSE),"")</f>
        <v/>
      </c>
      <c r="AC333" s="12" t="str">
        <f>IFERROR(10^(NitA[[#This Row],[LAT]]/10),"")</f>
        <v/>
      </c>
      <c r="AE333" s="1">
        <f>Resultats!C$22</f>
        <v>30</v>
      </c>
      <c r="AF333" s="1">
        <f>Resultats!E$22</f>
        <v>3</v>
      </c>
      <c r="AG333" s="1">
        <v>12</v>
      </c>
      <c r="AH333" s="1">
        <v>28</v>
      </c>
      <c r="AI333" s="1" t="str">
        <f>CONCATENATE(DiaB[[#This Row],[Dia]],DiaB[[#This Row],[Mes]],DiaB[[#This Row],[Hora]],DiaB[[#This Row],[Min]])</f>
        <v>3031228</v>
      </c>
      <c r="AJ333" s="1" t="str">
        <f>CONCATENATE(TEXT(DiaB[[#This Row],[Hora]],"00"),":",TEXT(DiaB[[#This Row],[Min]],"00"))</f>
        <v>12:28</v>
      </c>
      <c r="AK333" s="1" t="str">
        <f>IFERROR(VLOOKUP(DiaB[[#This Row],[CONCATENA]],Dades[[#All],[Columna1]:[LAT]],3,FALSE),"")</f>
        <v/>
      </c>
      <c r="AL333" s="1" t="str">
        <f>IFERROR(10^(DiaB[[#This Row],[LAT]]/10),"")</f>
        <v/>
      </c>
      <c r="AW333" s="4">
        <f>Resultats!C$22</f>
        <v>30</v>
      </c>
      <c r="AX333" s="12">
        <f>Resultats!E$22</f>
        <v>3</v>
      </c>
      <c r="AY333" s="3">
        <v>3</v>
      </c>
      <c r="AZ333" s="4">
        <v>28</v>
      </c>
      <c r="BA333" s="4" t="str">
        <f>CONCATENATE(NitB[[#This Row],[Dia]],NitB[[#This Row],[Mes]],NitB[[#This Row],[Hora]],NitB[[#This Row],[Min]])</f>
        <v>303328</v>
      </c>
      <c r="BB333" s="4" t="str">
        <f>CONCATENATE(TEXT(NitB[[#This Row],[Hora]],"00"),":",TEXT(NitB[[#This Row],[Min]],"00"))</f>
        <v>03:28</v>
      </c>
      <c r="BC333" s="12" t="str">
        <f>IFERROR(VLOOKUP(NitB[[#This Row],[CONCATENA]],Dades[[#All],[Columna1]:[LAT]],3,FALSE),"")</f>
        <v/>
      </c>
      <c r="BD333" s="12" t="str">
        <f>IFERROR(10^(NitB[[#This Row],[LAT]]/10),"")</f>
        <v/>
      </c>
      <c r="BF333" s="1">
        <f>Resultats!C$37</f>
        <v>30</v>
      </c>
      <c r="BG333" s="1">
        <f>Resultats!E$37</f>
        <v>3</v>
      </c>
      <c r="BH333" s="1">
        <v>12</v>
      </c>
      <c r="BI333" s="1">
        <v>28</v>
      </c>
      <c r="BJ333" s="1" t="str">
        <f>CONCATENATE(DiaC[[#This Row],[Dia]],DiaC[[#This Row],[Mes]],DiaC[[#This Row],[Hora]],DiaC[[#This Row],[Min]])</f>
        <v>3031228</v>
      </c>
      <c r="BK333" s="1" t="str">
        <f>CONCATENATE(TEXT(DiaC[[#This Row],[Hora]],"00"),":",TEXT(DiaC[[#This Row],[Min]],"00"))</f>
        <v>12:28</v>
      </c>
      <c r="BL333" s="1" t="str">
        <f>IFERROR(VLOOKUP(DiaC[[#This Row],[CONCATENA]],Dades[[#All],[Columna1]:[LAT]],3,FALSE),"")</f>
        <v/>
      </c>
      <c r="BM333" s="1" t="str">
        <f>IFERROR(10^(DiaC[[#This Row],[LAT]]/10),"")</f>
        <v/>
      </c>
      <c r="BX333" s="4">
        <f>Resultats!C$37</f>
        <v>30</v>
      </c>
      <c r="BY333" s="12">
        <f>Resultats!E$37</f>
        <v>3</v>
      </c>
      <c r="BZ333" s="3">
        <v>3</v>
      </c>
      <c r="CA333" s="4">
        <v>28</v>
      </c>
      <c r="CB333" s="4" t="str">
        <f>CONCATENATE(NitC[[#This Row],[Dia]],NitC[[#This Row],[Mes]],NitC[[#This Row],[Hora]],NitC[[#This Row],[Min]])</f>
        <v>303328</v>
      </c>
      <c r="CC333" s="4" t="str">
        <f>CONCATENATE(TEXT(NitC[[#This Row],[Hora]],"00"),":",TEXT(NitC[[#This Row],[Min]],"00"))</f>
        <v>03:28</v>
      </c>
      <c r="CD333" s="12" t="str">
        <f>IFERROR(VLOOKUP(NitC[[#This Row],[CONCATENA]],Dades[[#All],[Columna1]:[LAT]],3,FALSE),"")</f>
        <v/>
      </c>
      <c r="CE333" s="12" t="str">
        <f>IFERROR(10^(NitC[[#This Row],[LAT]]/10),"")</f>
        <v/>
      </c>
    </row>
    <row r="334" spans="4:83" x14ac:dyDescent="0.35">
      <c r="D334" s="1">
        <f>Resultats!C$7</f>
        <v>30</v>
      </c>
      <c r="E334" s="1">
        <f>Resultats!E$7</f>
        <v>3</v>
      </c>
      <c r="F334" s="1">
        <v>12</v>
      </c>
      <c r="G334" s="1">
        <v>29</v>
      </c>
      <c r="H334" s="1" t="str">
        <f>CONCATENATE(DiaA[[#This Row],[Dia]],DiaA[[#This Row],[Mes]],DiaA[[#This Row],[Hora]],DiaA[[#This Row],[Min]])</f>
        <v>3031229</v>
      </c>
      <c r="I334" s="1" t="str">
        <f>CONCATENATE(TEXT(DiaA[[#This Row],[Hora]],"00"),":",TEXT(DiaA[[#This Row],[Min]],"00"))</f>
        <v>12:29</v>
      </c>
      <c r="J334" s="1" t="str">
        <f>IFERROR(VLOOKUP(DiaA[[#This Row],[CONCATENA]],Dades[[#All],[Columna1]:[LAT]],3,FALSE),"")</f>
        <v/>
      </c>
      <c r="K334" s="1" t="str">
        <f>IFERROR(10^(DiaA[[#This Row],[LAT]]/10),"")</f>
        <v/>
      </c>
      <c r="V334" s="4">
        <f>Resultats!C$7</f>
        <v>30</v>
      </c>
      <c r="W334" s="12">
        <f>Resultats!E$7</f>
        <v>3</v>
      </c>
      <c r="X334" s="3">
        <v>3</v>
      </c>
      <c r="Y334" s="4">
        <v>29</v>
      </c>
      <c r="Z334" s="4" t="str">
        <f>CONCATENATE(NitA[[#This Row],[Dia]],NitA[[#This Row],[Mes]],NitA[[#This Row],[Hora]],NitA[[#This Row],[Min]])</f>
        <v>303329</v>
      </c>
      <c r="AA334" s="4" t="str">
        <f>CONCATENATE(TEXT(NitA[[#This Row],[Hora]],"00"),":",TEXT(NitA[[#This Row],[Min]],"00"))</f>
        <v>03:29</v>
      </c>
      <c r="AB334" s="12" t="str">
        <f>IFERROR(VLOOKUP(NitA[[#This Row],[CONCATENA]],Dades[[#All],[Columna1]:[LAT]],3,FALSE),"")</f>
        <v/>
      </c>
      <c r="AC334" s="12" t="str">
        <f>IFERROR(10^(NitA[[#This Row],[LAT]]/10),"")</f>
        <v/>
      </c>
      <c r="AE334" s="1">
        <f>Resultats!C$22</f>
        <v>30</v>
      </c>
      <c r="AF334" s="1">
        <f>Resultats!E$22</f>
        <v>3</v>
      </c>
      <c r="AG334" s="1">
        <v>12</v>
      </c>
      <c r="AH334" s="1">
        <v>29</v>
      </c>
      <c r="AI334" s="1" t="str">
        <f>CONCATENATE(DiaB[[#This Row],[Dia]],DiaB[[#This Row],[Mes]],DiaB[[#This Row],[Hora]],DiaB[[#This Row],[Min]])</f>
        <v>3031229</v>
      </c>
      <c r="AJ334" s="1" t="str">
        <f>CONCATENATE(TEXT(DiaB[[#This Row],[Hora]],"00"),":",TEXT(DiaB[[#This Row],[Min]],"00"))</f>
        <v>12:29</v>
      </c>
      <c r="AK334" s="1" t="str">
        <f>IFERROR(VLOOKUP(DiaB[[#This Row],[CONCATENA]],Dades[[#All],[Columna1]:[LAT]],3,FALSE),"")</f>
        <v/>
      </c>
      <c r="AL334" s="1" t="str">
        <f>IFERROR(10^(DiaB[[#This Row],[LAT]]/10),"")</f>
        <v/>
      </c>
      <c r="AW334" s="4">
        <f>Resultats!C$22</f>
        <v>30</v>
      </c>
      <c r="AX334" s="12">
        <f>Resultats!E$22</f>
        <v>3</v>
      </c>
      <c r="AY334" s="3">
        <v>3</v>
      </c>
      <c r="AZ334" s="4">
        <v>29</v>
      </c>
      <c r="BA334" s="4" t="str">
        <f>CONCATENATE(NitB[[#This Row],[Dia]],NitB[[#This Row],[Mes]],NitB[[#This Row],[Hora]],NitB[[#This Row],[Min]])</f>
        <v>303329</v>
      </c>
      <c r="BB334" s="4" t="str">
        <f>CONCATENATE(TEXT(NitB[[#This Row],[Hora]],"00"),":",TEXT(NitB[[#This Row],[Min]],"00"))</f>
        <v>03:29</v>
      </c>
      <c r="BC334" s="12" t="str">
        <f>IFERROR(VLOOKUP(NitB[[#This Row],[CONCATENA]],Dades[[#All],[Columna1]:[LAT]],3,FALSE),"")</f>
        <v/>
      </c>
      <c r="BD334" s="12" t="str">
        <f>IFERROR(10^(NitB[[#This Row],[LAT]]/10),"")</f>
        <v/>
      </c>
      <c r="BF334" s="1">
        <f>Resultats!C$37</f>
        <v>30</v>
      </c>
      <c r="BG334" s="1">
        <f>Resultats!E$37</f>
        <v>3</v>
      </c>
      <c r="BH334" s="1">
        <v>12</v>
      </c>
      <c r="BI334" s="1">
        <v>29</v>
      </c>
      <c r="BJ334" s="1" t="str">
        <f>CONCATENATE(DiaC[[#This Row],[Dia]],DiaC[[#This Row],[Mes]],DiaC[[#This Row],[Hora]],DiaC[[#This Row],[Min]])</f>
        <v>3031229</v>
      </c>
      <c r="BK334" s="1" t="str">
        <f>CONCATENATE(TEXT(DiaC[[#This Row],[Hora]],"00"),":",TEXT(DiaC[[#This Row],[Min]],"00"))</f>
        <v>12:29</v>
      </c>
      <c r="BL334" s="1" t="str">
        <f>IFERROR(VLOOKUP(DiaC[[#This Row],[CONCATENA]],Dades[[#All],[Columna1]:[LAT]],3,FALSE),"")</f>
        <v/>
      </c>
      <c r="BM334" s="1" t="str">
        <f>IFERROR(10^(DiaC[[#This Row],[LAT]]/10),"")</f>
        <v/>
      </c>
      <c r="BX334" s="4">
        <f>Resultats!C$37</f>
        <v>30</v>
      </c>
      <c r="BY334" s="12">
        <f>Resultats!E$37</f>
        <v>3</v>
      </c>
      <c r="BZ334" s="3">
        <v>3</v>
      </c>
      <c r="CA334" s="4">
        <v>29</v>
      </c>
      <c r="CB334" s="4" t="str">
        <f>CONCATENATE(NitC[[#This Row],[Dia]],NitC[[#This Row],[Mes]],NitC[[#This Row],[Hora]],NitC[[#This Row],[Min]])</f>
        <v>303329</v>
      </c>
      <c r="CC334" s="4" t="str">
        <f>CONCATENATE(TEXT(NitC[[#This Row],[Hora]],"00"),":",TEXT(NitC[[#This Row],[Min]],"00"))</f>
        <v>03:29</v>
      </c>
      <c r="CD334" s="12" t="str">
        <f>IFERROR(VLOOKUP(NitC[[#This Row],[CONCATENA]],Dades[[#All],[Columna1]:[LAT]],3,FALSE),"")</f>
        <v/>
      </c>
      <c r="CE334" s="12" t="str">
        <f>IFERROR(10^(NitC[[#This Row],[LAT]]/10),"")</f>
        <v/>
      </c>
    </row>
    <row r="335" spans="4:83" x14ac:dyDescent="0.35">
      <c r="D335" s="1">
        <f>Resultats!C$7</f>
        <v>30</v>
      </c>
      <c r="E335" s="1">
        <f>Resultats!E$7</f>
        <v>3</v>
      </c>
      <c r="F335" s="1">
        <v>12</v>
      </c>
      <c r="G335" s="1">
        <v>30</v>
      </c>
      <c r="H335" s="1" t="str">
        <f>CONCATENATE(DiaA[[#This Row],[Dia]],DiaA[[#This Row],[Mes]],DiaA[[#This Row],[Hora]],DiaA[[#This Row],[Min]])</f>
        <v>3031230</v>
      </c>
      <c r="I335" s="1" t="str">
        <f>CONCATENATE(TEXT(DiaA[[#This Row],[Hora]],"00"),":",TEXT(DiaA[[#This Row],[Min]],"00"))</f>
        <v>12:30</v>
      </c>
      <c r="J335" s="1" t="str">
        <f>IFERROR(VLOOKUP(DiaA[[#This Row],[CONCATENA]],Dades[[#All],[Columna1]:[LAT]],3,FALSE),"")</f>
        <v/>
      </c>
      <c r="K335" s="1" t="str">
        <f>IFERROR(10^(DiaA[[#This Row],[LAT]]/10),"")</f>
        <v/>
      </c>
      <c r="V335" s="4">
        <f>Resultats!C$7</f>
        <v>30</v>
      </c>
      <c r="W335" s="12">
        <f>Resultats!E$7</f>
        <v>3</v>
      </c>
      <c r="X335" s="3">
        <v>3</v>
      </c>
      <c r="Y335" s="4">
        <v>30</v>
      </c>
      <c r="Z335" s="4" t="str">
        <f>CONCATENATE(NitA[[#This Row],[Dia]],NitA[[#This Row],[Mes]],NitA[[#This Row],[Hora]],NitA[[#This Row],[Min]])</f>
        <v>303330</v>
      </c>
      <c r="AA335" s="4" t="str">
        <f>CONCATENATE(TEXT(NitA[[#This Row],[Hora]],"00"),":",TEXT(NitA[[#This Row],[Min]],"00"))</f>
        <v>03:30</v>
      </c>
      <c r="AB335" s="12" t="str">
        <f>IFERROR(VLOOKUP(NitA[[#This Row],[CONCATENA]],Dades[[#All],[Columna1]:[LAT]],3,FALSE),"")</f>
        <v/>
      </c>
      <c r="AC335" s="12" t="str">
        <f>IFERROR(10^(NitA[[#This Row],[LAT]]/10),"")</f>
        <v/>
      </c>
      <c r="AE335" s="1">
        <f>Resultats!C$22</f>
        <v>30</v>
      </c>
      <c r="AF335" s="1">
        <f>Resultats!E$22</f>
        <v>3</v>
      </c>
      <c r="AG335" s="1">
        <v>12</v>
      </c>
      <c r="AH335" s="1">
        <v>30</v>
      </c>
      <c r="AI335" s="1" t="str">
        <f>CONCATENATE(DiaB[[#This Row],[Dia]],DiaB[[#This Row],[Mes]],DiaB[[#This Row],[Hora]],DiaB[[#This Row],[Min]])</f>
        <v>3031230</v>
      </c>
      <c r="AJ335" s="1" t="str">
        <f>CONCATENATE(TEXT(DiaB[[#This Row],[Hora]],"00"),":",TEXT(DiaB[[#This Row],[Min]],"00"))</f>
        <v>12:30</v>
      </c>
      <c r="AK335" s="1" t="str">
        <f>IFERROR(VLOOKUP(DiaB[[#This Row],[CONCATENA]],Dades[[#All],[Columna1]:[LAT]],3,FALSE),"")</f>
        <v/>
      </c>
      <c r="AL335" s="1" t="str">
        <f>IFERROR(10^(DiaB[[#This Row],[LAT]]/10),"")</f>
        <v/>
      </c>
      <c r="AW335" s="4">
        <f>Resultats!C$22</f>
        <v>30</v>
      </c>
      <c r="AX335" s="12">
        <f>Resultats!E$22</f>
        <v>3</v>
      </c>
      <c r="AY335" s="3">
        <v>3</v>
      </c>
      <c r="AZ335" s="4">
        <v>30</v>
      </c>
      <c r="BA335" s="4" t="str">
        <f>CONCATENATE(NitB[[#This Row],[Dia]],NitB[[#This Row],[Mes]],NitB[[#This Row],[Hora]],NitB[[#This Row],[Min]])</f>
        <v>303330</v>
      </c>
      <c r="BB335" s="4" t="str">
        <f>CONCATENATE(TEXT(NitB[[#This Row],[Hora]],"00"),":",TEXT(NitB[[#This Row],[Min]],"00"))</f>
        <v>03:30</v>
      </c>
      <c r="BC335" s="12" t="str">
        <f>IFERROR(VLOOKUP(NitB[[#This Row],[CONCATENA]],Dades[[#All],[Columna1]:[LAT]],3,FALSE),"")</f>
        <v/>
      </c>
      <c r="BD335" s="12" t="str">
        <f>IFERROR(10^(NitB[[#This Row],[LAT]]/10),"")</f>
        <v/>
      </c>
      <c r="BF335" s="1">
        <f>Resultats!C$37</f>
        <v>30</v>
      </c>
      <c r="BG335" s="1">
        <f>Resultats!E$37</f>
        <v>3</v>
      </c>
      <c r="BH335" s="1">
        <v>12</v>
      </c>
      <c r="BI335" s="1">
        <v>30</v>
      </c>
      <c r="BJ335" s="1" t="str">
        <f>CONCATENATE(DiaC[[#This Row],[Dia]],DiaC[[#This Row],[Mes]],DiaC[[#This Row],[Hora]],DiaC[[#This Row],[Min]])</f>
        <v>3031230</v>
      </c>
      <c r="BK335" s="1" t="str">
        <f>CONCATENATE(TEXT(DiaC[[#This Row],[Hora]],"00"),":",TEXT(DiaC[[#This Row],[Min]],"00"))</f>
        <v>12:30</v>
      </c>
      <c r="BL335" s="1" t="str">
        <f>IFERROR(VLOOKUP(DiaC[[#This Row],[CONCATENA]],Dades[[#All],[Columna1]:[LAT]],3,FALSE),"")</f>
        <v/>
      </c>
      <c r="BM335" s="1" t="str">
        <f>IFERROR(10^(DiaC[[#This Row],[LAT]]/10),"")</f>
        <v/>
      </c>
      <c r="BX335" s="4">
        <f>Resultats!C$37</f>
        <v>30</v>
      </c>
      <c r="BY335" s="12">
        <f>Resultats!E$37</f>
        <v>3</v>
      </c>
      <c r="BZ335" s="3">
        <v>3</v>
      </c>
      <c r="CA335" s="4">
        <v>30</v>
      </c>
      <c r="CB335" s="4" t="str">
        <f>CONCATENATE(NitC[[#This Row],[Dia]],NitC[[#This Row],[Mes]],NitC[[#This Row],[Hora]],NitC[[#This Row],[Min]])</f>
        <v>303330</v>
      </c>
      <c r="CC335" s="4" t="str">
        <f>CONCATENATE(TEXT(NitC[[#This Row],[Hora]],"00"),":",TEXT(NitC[[#This Row],[Min]],"00"))</f>
        <v>03:30</v>
      </c>
      <c r="CD335" s="12" t="str">
        <f>IFERROR(VLOOKUP(NitC[[#This Row],[CONCATENA]],Dades[[#All],[Columna1]:[LAT]],3,FALSE),"")</f>
        <v/>
      </c>
      <c r="CE335" s="12" t="str">
        <f>IFERROR(10^(NitC[[#This Row],[LAT]]/10),"")</f>
        <v/>
      </c>
    </row>
    <row r="336" spans="4:83" x14ac:dyDescent="0.35">
      <c r="D336" s="1">
        <f>Resultats!C$7</f>
        <v>30</v>
      </c>
      <c r="E336" s="1">
        <f>Resultats!E$7</f>
        <v>3</v>
      </c>
      <c r="F336" s="1">
        <v>12</v>
      </c>
      <c r="G336" s="1">
        <v>31</v>
      </c>
      <c r="H336" s="1" t="str">
        <f>CONCATENATE(DiaA[[#This Row],[Dia]],DiaA[[#This Row],[Mes]],DiaA[[#This Row],[Hora]],DiaA[[#This Row],[Min]])</f>
        <v>3031231</v>
      </c>
      <c r="I336" s="1" t="str">
        <f>CONCATENATE(TEXT(DiaA[[#This Row],[Hora]],"00"),":",TEXT(DiaA[[#This Row],[Min]],"00"))</f>
        <v>12:31</v>
      </c>
      <c r="J336" s="1" t="str">
        <f>IFERROR(VLOOKUP(DiaA[[#This Row],[CONCATENA]],Dades[[#All],[Columna1]:[LAT]],3,FALSE),"")</f>
        <v/>
      </c>
      <c r="K336" s="1" t="str">
        <f>IFERROR(10^(DiaA[[#This Row],[LAT]]/10),"")</f>
        <v/>
      </c>
      <c r="V336" s="4">
        <f>Resultats!C$7</f>
        <v>30</v>
      </c>
      <c r="W336" s="12">
        <f>Resultats!E$7</f>
        <v>3</v>
      </c>
      <c r="X336" s="3">
        <v>3</v>
      </c>
      <c r="Y336" s="4">
        <v>31</v>
      </c>
      <c r="Z336" s="4" t="str">
        <f>CONCATENATE(NitA[[#This Row],[Dia]],NitA[[#This Row],[Mes]],NitA[[#This Row],[Hora]],NitA[[#This Row],[Min]])</f>
        <v>303331</v>
      </c>
      <c r="AA336" s="4" t="str">
        <f>CONCATENATE(TEXT(NitA[[#This Row],[Hora]],"00"),":",TEXT(NitA[[#This Row],[Min]],"00"))</f>
        <v>03:31</v>
      </c>
      <c r="AB336" s="12" t="str">
        <f>IFERROR(VLOOKUP(NitA[[#This Row],[CONCATENA]],Dades[[#All],[Columna1]:[LAT]],3,FALSE),"")</f>
        <v/>
      </c>
      <c r="AC336" s="12" t="str">
        <f>IFERROR(10^(NitA[[#This Row],[LAT]]/10),"")</f>
        <v/>
      </c>
      <c r="AE336" s="1">
        <f>Resultats!C$22</f>
        <v>30</v>
      </c>
      <c r="AF336" s="1">
        <f>Resultats!E$22</f>
        <v>3</v>
      </c>
      <c r="AG336" s="1">
        <v>12</v>
      </c>
      <c r="AH336" s="1">
        <v>31</v>
      </c>
      <c r="AI336" s="1" t="str">
        <f>CONCATENATE(DiaB[[#This Row],[Dia]],DiaB[[#This Row],[Mes]],DiaB[[#This Row],[Hora]],DiaB[[#This Row],[Min]])</f>
        <v>3031231</v>
      </c>
      <c r="AJ336" s="1" t="str">
        <f>CONCATENATE(TEXT(DiaB[[#This Row],[Hora]],"00"),":",TEXT(DiaB[[#This Row],[Min]],"00"))</f>
        <v>12:31</v>
      </c>
      <c r="AK336" s="1" t="str">
        <f>IFERROR(VLOOKUP(DiaB[[#This Row],[CONCATENA]],Dades[[#All],[Columna1]:[LAT]],3,FALSE),"")</f>
        <v/>
      </c>
      <c r="AL336" s="1" t="str">
        <f>IFERROR(10^(DiaB[[#This Row],[LAT]]/10),"")</f>
        <v/>
      </c>
      <c r="AW336" s="4">
        <f>Resultats!C$22</f>
        <v>30</v>
      </c>
      <c r="AX336" s="12">
        <f>Resultats!E$22</f>
        <v>3</v>
      </c>
      <c r="AY336" s="3">
        <v>3</v>
      </c>
      <c r="AZ336" s="4">
        <v>31</v>
      </c>
      <c r="BA336" s="4" t="str">
        <f>CONCATENATE(NitB[[#This Row],[Dia]],NitB[[#This Row],[Mes]],NitB[[#This Row],[Hora]],NitB[[#This Row],[Min]])</f>
        <v>303331</v>
      </c>
      <c r="BB336" s="4" t="str">
        <f>CONCATENATE(TEXT(NitB[[#This Row],[Hora]],"00"),":",TEXT(NitB[[#This Row],[Min]],"00"))</f>
        <v>03:31</v>
      </c>
      <c r="BC336" s="12" t="str">
        <f>IFERROR(VLOOKUP(NitB[[#This Row],[CONCATENA]],Dades[[#All],[Columna1]:[LAT]],3,FALSE),"")</f>
        <v/>
      </c>
      <c r="BD336" s="12" t="str">
        <f>IFERROR(10^(NitB[[#This Row],[LAT]]/10),"")</f>
        <v/>
      </c>
      <c r="BF336" s="1">
        <f>Resultats!C$37</f>
        <v>30</v>
      </c>
      <c r="BG336" s="1">
        <f>Resultats!E$37</f>
        <v>3</v>
      </c>
      <c r="BH336" s="1">
        <v>12</v>
      </c>
      <c r="BI336" s="1">
        <v>31</v>
      </c>
      <c r="BJ336" s="1" t="str">
        <f>CONCATENATE(DiaC[[#This Row],[Dia]],DiaC[[#This Row],[Mes]],DiaC[[#This Row],[Hora]],DiaC[[#This Row],[Min]])</f>
        <v>3031231</v>
      </c>
      <c r="BK336" s="1" t="str">
        <f>CONCATENATE(TEXT(DiaC[[#This Row],[Hora]],"00"),":",TEXT(DiaC[[#This Row],[Min]],"00"))</f>
        <v>12:31</v>
      </c>
      <c r="BL336" s="1" t="str">
        <f>IFERROR(VLOOKUP(DiaC[[#This Row],[CONCATENA]],Dades[[#All],[Columna1]:[LAT]],3,FALSE),"")</f>
        <v/>
      </c>
      <c r="BM336" s="1" t="str">
        <f>IFERROR(10^(DiaC[[#This Row],[LAT]]/10),"")</f>
        <v/>
      </c>
      <c r="BX336" s="4">
        <f>Resultats!C$37</f>
        <v>30</v>
      </c>
      <c r="BY336" s="12">
        <f>Resultats!E$37</f>
        <v>3</v>
      </c>
      <c r="BZ336" s="3">
        <v>3</v>
      </c>
      <c r="CA336" s="4">
        <v>31</v>
      </c>
      <c r="CB336" s="4" t="str">
        <f>CONCATENATE(NitC[[#This Row],[Dia]],NitC[[#This Row],[Mes]],NitC[[#This Row],[Hora]],NitC[[#This Row],[Min]])</f>
        <v>303331</v>
      </c>
      <c r="CC336" s="4" t="str">
        <f>CONCATENATE(TEXT(NitC[[#This Row],[Hora]],"00"),":",TEXT(NitC[[#This Row],[Min]],"00"))</f>
        <v>03:31</v>
      </c>
      <c r="CD336" s="12" t="str">
        <f>IFERROR(VLOOKUP(NitC[[#This Row],[CONCATENA]],Dades[[#All],[Columna1]:[LAT]],3,FALSE),"")</f>
        <v/>
      </c>
      <c r="CE336" s="12" t="str">
        <f>IFERROR(10^(NitC[[#This Row],[LAT]]/10),"")</f>
        <v/>
      </c>
    </row>
    <row r="337" spans="4:83" x14ac:dyDescent="0.35">
      <c r="D337" s="1">
        <f>Resultats!C$7</f>
        <v>30</v>
      </c>
      <c r="E337" s="1">
        <f>Resultats!E$7</f>
        <v>3</v>
      </c>
      <c r="F337" s="1">
        <v>12</v>
      </c>
      <c r="G337" s="1">
        <v>32</v>
      </c>
      <c r="H337" s="1" t="str">
        <f>CONCATENATE(DiaA[[#This Row],[Dia]],DiaA[[#This Row],[Mes]],DiaA[[#This Row],[Hora]],DiaA[[#This Row],[Min]])</f>
        <v>3031232</v>
      </c>
      <c r="I337" s="1" t="str">
        <f>CONCATENATE(TEXT(DiaA[[#This Row],[Hora]],"00"),":",TEXT(DiaA[[#This Row],[Min]],"00"))</f>
        <v>12:32</v>
      </c>
      <c r="J337" s="1" t="str">
        <f>IFERROR(VLOOKUP(DiaA[[#This Row],[CONCATENA]],Dades[[#All],[Columna1]:[LAT]],3,FALSE),"")</f>
        <v/>
      </c>
      <c r="K337" s="1" t="str">
        <f>IFERROR(10^(DiaA[[#This Row],[LAT]]/10),"")</f>
        <v/>
      </c>
      <c r="V337" s="4">
        <f>Resultats!C$7</f>
        <v>30</v>
      </c>
      <c r="W337" s="12">
        <f>Resultats!E$7</f>
        <v>3</v>
      </c>
      <c r="X337" s="3">
        <v>3</v>
      </c>
      <c r="Y337" s="4">
        <v>32</v>
      </c>
      <c r="Z337" s="4" t="str">
        <f>CONCATENATE(NitA[[#This Row],[Dia]],NitA[[#This Row],[Mes]],NitA[[#This Row],[Hora]],NitA[[#This Row],[Min]])</f>
        <v>303332</v>
      </c>
      <c r="AA337" s="4" t="str">
        <f>CONCATENATE(TEXT(NitA[[#This Row],[Hora]],"00"),":",TEXT(NitA[[#This Row],[Min]],"00"))</f>
        <v>03:32</v>
      </c>
      <c r="AB337" s="12" t="str">
        <f>IFERROR(VLOOKUP(NitA[[#This Row],[CONCATENA]],Dades[[#All],[Columna1]:[LAT]],3,FALSE),"")</f>
        <v/>
      </c>
      <c r="AC337" s="12" t="str">
        <f>IFERROR(10^(NitA[[#This Row],[LAT]]/10),"")</f>
        <v/>
      </c>
      <c r="AE337" s="1">
        <f>Resultats!C$22</f>
        <v>30</v>
      </c>
      <c r="AF337" s="1">
        <f>Resultats!E$22</f>
        <v>3</v>
      </c>
      <c r="AG337" s="1">
        <v>12</v>
      </c>
      <c r="AH337" s="1">
        <v>32</v>
      </c>
      <c r="AI337" s="1" t="str">
        <f>CONCATENATE(DiaB[[#This Row],[Dia]],DiaB[[#This Row],[Mes]],DiaB[[#This Row],[Hora]],DiaB[[#This Row],[Min]])</f>
        <v>3031232</v>
      </c>
      <c r="AJ337" s="1" t="str">
        <f>CONCATENATE(TEXT(DiaB[[#This Row],[Hora]],"00"),":",TEXT(DiaB[[#This Row],[Min]],"00"))</f>
        <v>12:32</v>
      </c>
      <c r="AK337" s="1" t="str">
        <f>IFERROR(VLOOKUP(DiaB[[#This Row],[CONCATENA]],Dades[[#All],[Columna1]:[LAT]],3,FALSE),"")</f>
        <v/>
      </c>
      <c r="AL337" s="1" t="str">
        <f>IFERROR(10^(DiaB[[#This Row],[LAT]]/10),"")</f>
        <v/>
      </c>
      <c r="AW337" s="4">
        <f>Resultats!C$22</f>
        <v>30</v>
      </c>
      <c r="AX337" s="12">
        <f>Resultats!E$22</f>
        <v>3</v>
      </c>
      <c r="AY337" s="3">
        <v>3</v>
      </c>
      <c r="AZ337" s="4">
        <v>32</v>
      </c>
      <c r="BA337" s="4" t="str">
        <f>CONCATENATE(NitB[[#This Row],[Dia]],NitB[[#This Row],[Mes]],NitB[[#This Row],[Hora]],NitB[[#This Row],[Min]])</f>
        <v>303332</v>
      </c>
      <c r="BB337" s="4" t="str">
        <f>CONCATENATE(TEXT(NitB[[#This Row],[Hora]],"00"),":",TEXT(NitB[[#This Row],[Min]],"00"))</f>
        <v>03:32</v>
      </c>
      <c r="BC337" s="12" t="str">
        <f>IFERROR(VLOOKUP(NitB[[#This Row],[CONCATENA]],Dades[[#All],[Columna1]:[LAT]],3,FALSE),"")</f>
        <v/>
      </c>
      <c r="BD337" s="12" t="str">
        <f>IFERROR(10^(NitB[[#This Row],[LAT]]/10),"")</f>
        <v/>
      </c>
      <c r="BF337" s="1">
        <f>Resultats!C$37</f>
        <v>30</v>
      </c>
      <c r="BG337" s="1">
        <f>Resultats!E$37</f>
        <v>3</v>
      </c>
      <c r="BH337" s="1">
        <v>12</v>
      </c>
      <c r="BI337" s="1">
        <v>32</v>
      </c>
      <c r="BJ337" s="1" t="str">
        <f>CONCATENATE(DiaC[[#This Row],[Dia]],DiaC[[#This Row],[Mes]],DiaC[[#This Row],[Hora]],DiaC[[#This Row],[Min]])</f>
        <v>3031232</v>
      </c>
      <c r="BK337" s="1" t="str">
        <f>CONCATENATE(TEXT(DiaC[[#This Row],[Hora]],"00"),":",TEXT(DiaC[[#This Row],[Min]],"00"))</f>
        <v>12:32</v>
      </c>
      <c r="BL337" s="1" t="str">
        <f>IFERROR(VLOOKUP(DiaC[[#This Row],[CONCATENA]],Dades[[#All],[Columna1]:[LAT]],3,FALSE),"")</f>
        <v/>
      </c>
      <c r="BM337" s="1" t="str">
        <f>IFERROR(10^(DiaC[[#This Row],[LAT]]/10),"")</f>
        <v/>
      </c>
      <c r="BX337" s="4">
        <f>Resultats!C$37</f>
        <v>30</v>
      </c>
      <c r="BY337" s="12">
        <f>Resultats!E$37</f>
        <v>3</v>
      </c>
      <c r="BZ337" s="3">
        <v>3</v>
      </c>
      <c r="CA337" s="4">
        <v>32</v>
      </c>
      <c r="CB337" s="4" t="str">
        <f>CONCATENATE(NitC[[#This Row],[Dia]],NitC[[#This Row],[Mes]],NitC[[#This Row],[Hora]],NitC[[#This Row],[Min]])</f>
        <v>303332</v>
      </c>
      <c r="CC337" s="4" t="str">
        <f>CONCATENATE(TEXT(NitC[[#This Row],[Hora]],"00"),":",TEXT(NitC[[#This Row],[Min]],"00"))</f>
        <v>03:32</v>
      </c>
      <c r="CD337" s="12" t="str">
        <f>IFERROR(VLOOKUP(NitC[[#This Row],[CONCATENA]],Dades[[#All],[Columna1]:[LAT]],3,FALSE),"")</f>
        <v/>
      </c>
      <c r="CE337" s="12" t="str">
        <f>IFERROR(10^(NitC[[#This Row],[LAT]]/10),"")</f>
        <v/>
      </c>
    </row>
    <row r="338" spans="4:83" x14ac:dyDescent="0.35">
      <c r="D338" s="1">
        <f>Resultats!C$7</f>
        <v>30</v>
      </c>
      <c r="E338" s="1">
        <f>Resultats!E$7</f>
        <v>3</v>
      </c>
      <c r="F338" s="1">
        <v>12</v>
      </c>
      <c r="G338" s="1">
        <v>33</v>
      </c>
      <c r="H338" s="1" t="str">
        <f>CONCATENATE(DiaA[[#This Row],[Dia]],DiaA[[#This Row],[Mes]],DiaA[[#This Row],[Hora]],DiaA[[#This Row],[Min]])</f>
        <v>3031233</v>
      </c>
      <c r="I338" s="1" t="str">
        <f>CONCATENATE(TEXT(DiaA[[#This Row],[Hora]],"00"),":",TEXT(DiaA[[#This Row],[Min]],"00"))</f>
        <v>12:33</v>
      </c>
      <c r="J338" s="1" t="str">
        <f>IFERROR(VLOOKUP(DiaA[[#This Row],[CONCATENA]],Dades[[#All],[Columna1]:[LAT]],3,FALSE),"")</f>
        <v/>
      </c>
      <c r="K338" s="1" t="str">
        <f>IFERROR(10^(DiaA[[#This Row],[LAT]]/10),"")</f>
        <v/>
      </c>
      <c r="V338" s="4">
        <f>Resultats!C$7</f>
        <v>30</v>
      </c>
      <c r="W338" s="12">
        <f>Resultats!E$7</f>
        <v>3</v>
      </c>
      <c r="X338" s="3">
        <v>3</v>
      </c>
      <c r="Y338" s="4">
        <v>33</v>
      </c>
      <c r="Z338" s="4" t="str">
        <f>CONCATENATE(NitA[[#This Row],[Dia]],NitA[[#This Row],[Mes]],NitA[[#This Row],[Hora]],NitA[[#This Row],[Min]])</f>
        <v>303333</v>
      </c>
      <c r="AA338" s="4" t="str">
        <f>CONCATENATE(TEXT(NitA[[#This Row],[Hora]],"00"),":",TEXT(NitA[[#This Row],[Min]],"00"))</f>
        <v>03:33</v>
      </c>
      <c r="AB338" s="12" t="str">
        <f>IFERROR(VLOOKUP(NitA[[#This Row],[CONCATENA]],Dades[[#All],[Columna1]:[LAT]],3,FALSE),"")</f>
        <v/>
      </c>
      <c r="AC338" s="12" t="str">
        <f>IFERROR(10^(NitA[[#This Row],[LAT]]/10),"")</f>
        <v/>
      </c>
      <c r="AE338" s="1">
        <f>Resultats!C$22</f>
        <v>30</v>
      </c>
      <c r="AF338" s="1">
        <f>Resultats!E$22</f>
        <v>3</v>
      </c>
      <c r="AG338" s="1">
        <v>12</v>
      </c>
      <c r="AH338" s="1">
        <v>33</v>
      </c>
      <c r="AI338" s="1" t="str">
        <f>CONCATENATE(DiaB[[#This Row],[Dia]],DiaB[[#This Row],[Mes]],DiaB[[#This Row],[Hora]],DiaB[[#This Row],[Min]])</f>
        <v>3031233</v>
      </c>
      <c r="AJ338" s="1" t="str">
        <f>CONCATENATE(TEXT(DiaB[[#This Row],[Hora]],"00"),":",TEXT(DiaB[[#This Row],[Min]],"00"))</f>
        <v>12:33</v>
      </c>
      <c r="AK338" s="1" t="str">
        <f>IFERROR(VLOOKUP(DiaB[[#This Row],[CONCATENA]],Dades[[#All],[Columna1]:[LAT]],3,FALSE),"")</f>
        <v/>
      </c>
      <c r="AL338" s="1" t="str">
        <f>IFERROR(10^(DiaB[[#This Row],[LAT]]/10),"")</f>
        <v/>
      </c>
      <c r="AW338" s="4">
        <f>Resultats!C$22</f>
        <v>30</v>
      </c>
      <c r="AX338" s="12">
        <f>Resultats!E$22</f>
        <v>3</v>
      </c>
      <c r="AY338" s="3">
        <v>3</v>
      </c>
      <c r="AZ338" s="4">
        <v>33</v>
      </c>
      <c r="BA338" s="4" t="str">
        <f>CONCATENATE(NitB[[#This Row],[Dia]],NitB[[#This Row],[Mes]],NitB[[#This Row],[Hora]],NitB[[#This Row],[Min]])</f>
        <v>303333</v>
      </c>
      <c r="BB338" s="4" t="str">
        <f>CONCATENATE(TEXT(NitB[[#This Row],[Hora]],"00"),":",TEXT(NitB[[#This Row],[Min]],"00"))</f>
        <v>03:33</v>
      </c>
      <c r="BC338" s="12" t="str">
        <f>IFERROR(VLOOKUP(NitB[[#This Row],[CONCATENA]],Dades[[#All],[Columna1]:[LAT]],3,FALSE),"")</f>
        <v/>
      </c>
      <c r="BD338" s="12" t="str">
        <f>IFERROR(10^(NitB[[#This Row],[LAT]]/10),"")</f>
        <v/>
      </c>
      <c r="BF338" s="1">
        <f>Resultats!C$37</f>
        <v>30</v>
      </c>
      <c r="BG338" s="1">
        <f>Resultats!E$37</f>
        <v>3</v>
      </c>
      <c r="BH338" s="1">
        <v>12</v>
      </c>
      <c r="BI338" s="1">
        <v>33</v>
      </c>
      <c r="BJ338" s="1" t="str">
        <f>CONCATENATE(DiaC[[#This Row],[Dia]],DiaC[[#This Row],[Mes]],DiaC[[#This Row],[Hora]],DiaC[[#This Row],[Min]])</f>
        <v>3031233</v>
      </c>
      <c r="BK338" s="1" t="str">
        <f>CONCATENATE(TEXT(DiaC[[#This Row],[Hora]],"00"),":",TEXT(DiaC[[#This Row],[Min]],"00"))</f>
        <v>12:33</v>
      </c>
      <c r="BL338" s="1" t="str">
        <f>IFERROR(VLOOKUP(DiaC[[#This Row],[CONCATENA]],Dades[[#All],[Columna1]:[LAT]],3,FALSE),"")</f>
        <v/>
      </c>
      <c r="BM338" s="1" t="str">
        <f>IFERROR(10^(DiaC[[#This Row],[LAT]]/10),"")</f>
        <v/>
      </c>
      <c r="BX338" s="4">
        <f>Resultats!C$37</f>
        <v>30</v>
      </c>
      <c r="BY338" s="12">
        <f>Resultats!E$37</f>
        <v>3</v>
      </c>
      <c r="BZ338" s="3">
        <v>3</v>
      </c>
      <c r="CA338" s="4">
        <v>33</v>
      </c>
      <c r="CB338" s="4" t="str">
        <f>CONCATENATE(NitC[[#This Row],[Dia]],NitC[[#This Row],[Mes]],NitC[[#This Row],[Hora]],NitC[[#This Row],[Min]])</f>
        <v>303333</v>
      </c>
      <c r="CC338" s="4" t="str">
        <f>CONCATENATE(TEXT(NitC[[#This Row],[Hora]],"00"),":",TEXT(NitC[[#This Row],[Min]],"00"))</f>
        <v>03:33</v>
      </c>
      <c r="CD338" s="12" t="str">
        <f>IFERROR(VLOOKUP(NitC[[#This Row],[CONCATENA]],Dades[[#All],[Columna1]:[LAT]],3,FALSE),"")</f>
        <v/>
      </c>
      <c r="CE338" s="12" t="str">
        <f>IFERROR(10^(NitC[[#This Row],[LAT]]/10),"")</f>
        <v/>
      </c>
    </row>
    <row r="339" spans="4:83" x14ac:dyDescent="0.35">
      <c r="D339" s="1">
        <f>Resultats!C$7</f>
        <v>30</v>
      </c>
      <c r="E339" s="1">
        <f>Resultats!E$7</f>
        <v>3</v>
      </c>
      <c r="F339" s="1">
        <v>12</v>
      </c>
      <c r="G339" s="1">
        <v>34</v>
      </c>
      <c r="H339" s="1" t="str">
        <f>CONCATENATE(DiaA[[#This Row],[Dia]],DiaA[[#This Row],[Mes]],DiaA[[#This Row],[Hora]],DiaA[[#This Row],[Min]])</f>
        <v>3031234</v>
      </c>
      <c r="I339" s="1" t="str">
        <f>CONCATENATE(TEXT(DiaA[[#This Row],[Hora]],"00"),":",TEXT(DiaA[[#This Row],[Min]],"00"))</f>
        <v>12:34</v>
      </c>
      <c r="J339" s="1" t="str">
        <f>IFERROR(VLOOKUP(DiaA[[#This Row],[CONCATENA]],Dades[[#All],[Columna1]:[LAT]],3,FALSE),"")</f>
        <v/>
      </c>
      <c r="K339" s="1" t="str">
        <f>IFERROR(10^(DiaA[[#This Row],[LAT]]/10),"")</f>
        <v/>
      </c>
      <c r="V339" s="4">
        <f>Resultats!C$7</f>
        <v>30</v>
      </c>
      <c r="W339" s="12">
        <f>Resultats!E$7</f>
        <v>3</v>
      </c>
      <c r="X339" s="3">
        <v>3</v>
      </c>
      <c r="Y339" s="4">
        <v>34</v>
      </c>
      <c r="Z339" s="4" t="str">
        <f>CONCATENATE(NitA[[#This Row],[Dia]],NitA[[#This Row],[Mes]],NitA[[#This Row],[Hora]],NitA[[#This Row],[Min]])</f>
        <v>303334</v>
      </c>
      <c r="AA339" s="4" t="str">
        <f>CONCATENATE(TEXT(NitA[[#This Row],[Hora]],"00"),":",TEXT(NitA[[#This Row],[Min]],"00"))</f>
        <v>03:34</v>
      </c>
      <c r="AB339" s="12" t="str">
        <f>IFERROR(VLOOKUP(NitA[[#This Row],[CONCATENA]],Dades[[#All],[Columna1]:[LAT]],3,FALSE),"")</f>
        <v/>
      </c>
      <c r="AC339" s="12" t="str">
        <f>IFERROR(10^(NitA[[#This Row],[LAT]]/10),"")</f>
        <v/>
      </c>
      <c r="AE339" s="1">
        <f>Resultats!C$22</f>
        <v>30</v>
      </c>
      <c r="AF339" s="1">
        <f>Resultats!E$22</f>
        <v>3</v>
      </c>
      <c r="AG339" s="1">
        <v>12</v>
      </c>
      <c r="AH339" s="1">
        <v>34</v>
      </c>
      <c r="AI339" s="1" t="str">
        <f>CONCATENATE(DiaB[[#This Row],[Dia]],DiaB[[#This Row],[Mes]],DiaB[[#This Row],[Hora]],DiaB[[#This Row],[Min]])</f>
        <v>3031234</v>
      </c>
      <c r="AJ339" s="1" t="str">
        <f>CONCATENATE(TEXT(DiaB[[#This Row],[Hora]],"00"),":",TEXT(DiaB[[#This Row],[Min]],"00"))</f>
        <v>12:34</v>
      </c>
      <c r="AK339" s="1" t="str">
        <f>IFERROR(VLOOKUP(DiaB[[#This Row],[CONCATENA]],Dades[[#All],[Columna1]:[LAT]],3,FALSE),"")</f>
        <v/>
      </c>
      <c r="AL339" s="1" t="str">
        <f>IFERROR(10^(DiaB[[#This Row],[LAT]]/10),"")</f>
        <v/>
      </c>
      <c r="AW339" s="4">
        <f>Resultats!C$22</f>
        <v>30</v>
      </c>
      <c r="AX339" s="12">
        <f>Resultats!E$22</f>
        <v>3</v>
      </c>
      <c r="AY339" s="3">
        <v>3</v>
      </c>
      <c r="AZ339" s="4">
        <v>34</v>
      </c>
      <c r="BA339" s="4" t="str">
        <f>CONCATENATE(NitB[[#This Row],[Dia]],NitB[[#This Row],[Mes]],NitB[[#This Row],[Hora]],NitB[[#This Row],[Min]])</f>
        <v>303334</v>
      </c>
      <c r="BB339" s="4" t="str">
        <f>CONCATENATE(TEXT(NitB[[#This Row],[Hora]],"00"),":",TEXT(NitB[[#This Row],[Min]],"00"))</f>
        <v>03:34</v>
      </c>
      <c r="BC339" s="12" t="str">
        <f>IFERROR(VLOOKUP(NitB[[#This Row],[CONCATENA]],Dades[[#All],[Columna1]:[LAT]],3,FALSE),"")</f>
        <v/>
      </c>
      <c r="BD339" s="12" t="str">
        <f>IFERROR(10^(NitB[[#This Row],[LAT]]/10),"")</f>
        <v/>
      </c>
      <c r="BF339" s="1">
        <f>Resultats!C$37</f>
        <v>30</v>
      </c>
      <c r="BG339" s="1">
        <f>Resultats!E$37</f>
        <v>3</v>
      </c>
      <c r="BH339" s="1">
        <v>12</v>
      </c>
      <c r="BI339" s="1">
        <v>34</v>
      </c>
      <c r="BJ339" s="1" t="str">
        <f>CONCATENATE(DiaC[[#This Row],[Dia]],DiaC[[#This Row],[Mes]],DiaC[[#This Row],[Hora]],DiaC[[#This Row],[Min]])</f>
        <v>3031234</v>
      </c>
      <c r="BK339" s="1" t="str">
        <f>CONCATENATE(TEXT(DiaC[[#This Row],[Hora]],"00"),":",TEXT(DiaC[[#This Row],[Min]],"00"))</f>
        <v>12:34</v>
      </c>
      <c r="BL339" s="1" t="str">
        <f>IFERROR(VLOOKUP(DiaC[[#This Row],[CONCATENA]],Dades[[#All],[Columna1]:[LAT]],3,FALSE),"")</f>
        <v/>
      </c>
      <c r="BM339" s="1" t="str">
        <f>IFERROR(10^(DiaC[[#This Row],[LAT]]/10),"")</f>
        <v/>
      </c>
      <c r="BX339" s="4">
        <f>Resultats!C$37</f>
        <v>30</v>
      </c>
      <c r="BY339" s="12">
        <f>Resultats!E$37</f>
        <v>3</v>
      </c>
      <c r="BZ339" s="3">
        <v>3</v>
      </c>
      <c r="CA339" s="4">
        <v>34</v>
      </c>
      <c r="CB339" s="4" t="str">
        <f>CONCATENATE(NitC[[#This Row],[Dia]],NitC[[#This Row],[Mes]],NitC[[#This Row],[Hora]],NitC[[#This Row],[Min]])</f>
        <v>303334</v>
      </c>
      <c r="CC339" s="4" t="str">
        <f>CONCATENATE(TEXT(NitC[[#This Row],[Hora]],"00"),":",TEXT(NitC[[#This Row],[Min]],"00"))</f>
        <v>03:34</v>
      </c>
      <c r="CD339" s="12" t="str">
        <f>IFERROR(VLOOKUP(NitC[[#This Row],[CONCATENA]],Dades[[#All],[Columna1]:[LAT]],3,FALSE),"")</f>
        <v/>
      </c>
      <c r="CE339" s="12" t="str">
        <f>IFERROR(10^(NitC[[#This Row],[LAT]]/10),"")</f>
        <v/>
      </c>
    </row>
    <row r="340" spans="4:83" x14ac:dyDescent="0.35">
      <c r="D340" s="1">
        <f>Resultats!C$7</f>
        <v>30</v>
      </c>
      <c r="E340" s="1">
        <f>Resultats!E$7</f>
        <v>3</v>
      </c>
      <c r="F340" s="1">
        <v>12</v>
      </c>
      <c r="G340" s="1">
        <v>35</v>
      </c>
      <c r="H340" s="1" t="str">
        <f>CONCATENATE(DiaA[[#This Row],[Dia]],DiaA[[#This Row],[Mes]],DiaA[[#This Row],[Hora]],DiaA[[#This Row],[Min]])</f>
        <v>3031235</v>
      </c>
      <c r="I340" s="1" t="str">
        <f>CONCATENATE(TEXT(DiaA[[#This Row],[Hora]],"00"),":",TEXT(DiaA[[#This Row],[Min]],"00"))</f>
        <v>12:35</v>
      </c>
      <c r="J340" s="1" t="str">
        <f>IFERROR(VLOOKUP(DiaA[[#This Row],[CONCATENA]],Dades[[#All],[Columna1]:[LAT]],3,FALSE),"")</f>
        <v/>
      </c>
      <c r="K340" s="1" t="str">
        <f>IFERROR(10^(DiaA[[#This Row],[LAT]]/10),"")</f>
        <v/>
      </c>
      <c r="V340" s="4">
        <f>Resultats!C$7</f>
        <v>30</v>
      </c>
      <c r="W340" s="12">
        <f>Resultats!E$7</f>
        <v>3</v>
      </c>
      <c r="X340" s="3">
        <v>3</v>
      </c>
      <c r="Y340" s="4">
        <v>35</v>
      </c>
      <c r="Z340" s="4" t="str">
        <f>CONCATENATE(NitA[[#This Row],[Dia]],NitA[[#This Row],[Mes]],NitA[[#This Row],[Hora]],NitA[[#This Row],[Min]])</f>
        <v>303335</v>
      </c>
      <c r="AA340" s="4" t="str">
        <f>CONCATENATE(TEXT(NitA[[#This Row],[Hora]],"00"),":",TEXT(NitA[[#This Row],[Min]],"00"))</f>
        <v>03:35</v>
      </c>
      <c r="AB340" s="12" t="str">
        <f>IFERROR(VLOOKUP(NitA[[#This Row],[CONCATENA]],Dades[[#All],[Columna1]:[LAT]],3,FALSE),"")</f>
        <v/>
      </c>
      <c r="AC340" s="12" t="str">
        <f>IFERROR(10^(NitA[[#This Row],[LAT]]/10),"")</f>
        <v/>
      </c>
      <c r="AE340" s="1">
        <f>Resultats!C$22</f>
        <v>30</v>
      </c>
      <c r="AF340" s="1">
        <f>Resultats!E$22</f>
        <v>3</v>
      </c>
      <c r="AG340" s="1">
        <v>12</v>
      </c>
      <c r="AH340" s="1">
        <v>35</v>
      </c>
      <c r="AI340" s="1" t="str">
        <f>CONCATENATE(DiaB[[#This Row],[Dia]],DiaB[[#This Row],[Mes]],DiaB[[#This Row],[Hora]],DiaB[[#This Row],[Min]])</f>
        <v>3031235</v>
      </c>
      <c r="AJ340" s="1" t="str">
        <f>CONCATENATE(TEXT(DiaB[[#This Row],[Hora]],"00"),":",TEXT(DiaB[[#This Row],[Min]],"00"))</f>
        <v>12:35</v>
      </c>
      <c r="AK340" s="1" t="str">
        <f>IFERROR(VLOOKUP(DiaB[[#This Row],[CONCATENA]],Dades[[#All],[Columna1]:[LAT]],3,FALSE),"")</f>
        <v/>
      </c>
      <c r="AL340" s="1" t="str">
        <f>IFERROR(10^(DiaB[[#This Row],[LAT]]/10),"")</f>
        <v/>
      </c>
      <c r="AW340" s="4">
        <f>Resultats!C$22</f>
        <v>30</v>
      </c>
      <c r="AX340" s="12">
        <f>Resultats!E$22</f>
        <v>3</v>
      </c>
      <c r="AY340" s="3">
        <v>3</v>
      </c>
      <c r="AZ340" s="4">
        <v>35</v>
      </c>
      <c r="BA340" s="4" t="str">
        <f>CONCATENATE(NitB[[#This Row],[Dia]],NitB[[#This Row],[Mes]],NitB[[#This Row],[Hora]],NitB[[#This Row],[Min]])</f>
        <v>303335</v>
      </c>
      <c r="BB340" s="4" t="str">
        <f>CONCATENATE(TEXT(NitB[[#This Row],[Hora]],"00"),":",TEXT(NitB[[#This Row],[Min]],"00"))</f>
        <v>03:35</v>
      </c>
      <c r="BC340" s="12" t="str">
        <f>IFERROR(VLOOKUP(NitB[[#This Row],[CONCATENA]],Dades[[#All],[Columna1]:[LAT]],3,FALSE),"")</f>
        <v/>
      </c>
      <c r="BD340" s="12" t="str">
        <f>IFERROR(10^(NitB[[#This Row],[LAT]]/10),"")</f>
        <v/>
      </c>
      <c r="BF340" s="1">
        <f>Resultats!C$37</f>
        <v>30</v>
      </c>
      <c r="BG340" s="1">
        <f>Resultats!E$37</f>
        <v>3</v>
      </c>
      <c r="BH340" s="1">
        <v>12</v>
      </c>
      <c r="BI340" s="1">
        <v>35</v>
      </c>
      <c r="BJ340" s="1" t="str">
        <f>CONCATENATE(DiaC[[#This Row],[Dia]],DiaC[[#This Row],[Mes]],DiaC[[#This Row],[Hora]],DiaC[[#This Row],[Min]])</f>
        <v>3031235</v>
      </c>
      <c r="BK340" s="1" t="str">
        <f>CONCATENATE(TEXT(DiaC[[#This Row],[Hora]],"00"),":",TEXT(DiaC[[#This Row],[Min]],"00"))</f>
        <v>12:35</v>
      </c>
      <c r="BL340" s="1" t="str">
        <f>IFERROR(VLOOKUP(DiaC[[#This Row],[CONCATENA]],Dades[[#All],[Columna1]:[LAT]],3,FALSE),"")</f>
        <v/>
      </c>
      <c r="BM340" s="1" t="str">
        <f>IFERROR(10^(DiaC[[#This Row],[LAT]]/10),"")</f>
        <v/>
      </c>
      <c r="BX340" s="4">
        <f>Resultats!C$37</f>
        <v>30</v>
      </c>
      <c r="BY340" s="12">
        <f>Resultats!E$37</f>
        <v>3</v>
      </c>
      <c r="BZ340" s="3">
        <v>3</v>
      </c>
      <c r="CA340" s="4">
        <v>35</v>
      </c>
      <c r="CB340" s="4" t="str">
        <f>CONCATENATE(NitC[[#This Row],[Dia]],NitC[[#This Row],[Mes]],NitC[[#This Row],[Hora]],NitC[[#This Row],[Min]])</f>
        <v>303335</v>
      </c>
      <c r="CC340" s="4" t="str">
        <f>CONCATENATE(TEXT(NitC[[#This Row],[Hora]],"00"),":",TEXT(NitC[[#This Row],[Min]],"00"))</f>
        <v>03:35</v>
      </c>
      <c r="CD340" s="12" t="str">
        <f>IFERROR(VLOOKUP(NitC[[#This Row],[CONCATENA]],Dades[[#All],[Columna1]:[LAT]],3,FALSE),"")</f>
        <v/>
      </c>
      <c r="CE340" s="12" t="str">
        <f>IFERROR(10^(NitC[[#This Row],[LAT]]/10),"")</f>
        <v/>
      </c>
    </row>
    <row r="341" spans="4:83" x14ac:dyDescent="0.35">
      <c r="D341" s="1">
        <f>Resultats!C$7</f>
        <v>30</v>
      </c>
      <c r="E341" s="1">
        <f>Resultats!E$7</f>
        <v>3</v>
      </c>
      <c r="F341" s="1">
        <v>12</v>
      </c>
      <c r="G341" s="1">
        <v>36</v>
      </c>
      <c r="H341" s="1" t="str">
        <f>CONCATENATE(DiaA[[#This Row],[Dia]],DiaA[[#This Row],[Mes]],DiaA[[#This Row],[Hora]],DiaA[[#This Row],[Min]])</f>
        <v>3031236</v>
      </c>
      <c r="I341" s="1" t="str">
        <f>CONCATENATE(TEXT(DiaA[[#This Row],[Hora]],"00"),":",TEXT(DiaA[[#This Row],[Min]],"00"))</f>
        <v>12:36</v>
      </c>
      <c r="J341" s="1" t="str">
        <f>IFERROR(VLOOKUP(DiaA[[#This Row],[CONCATENA]],Dades[[#All],[Columna1]:[LAT]],3,FALSE),"")</f>
        <v/>
      </c>
      <c r="K341" s="1" t="str">
        <f>IFERROR(10^(DiaA[[#This Row],[LAT]]/10),"")</f>
        <v/>
      </c>
      <c r="V341" s="4">
        <f>Resultats!C$7</f>
        <v>30</v>
      </c>
      <c r="W341" s="12">
        <f>Resultats!E$7</f>
        <v>3</v>
      </c>
      <c r="X341" s="3">
        <v>3</v>
      </c>
      <c r="Y341" s="4">
        <v>36</v>
      </c>
      <c r="Z341" s="4" t="str">
        <f>CONCATENATE(NitA[[#This Row],[Dia]],NitA[[#This Row],[Mes]],NitA[[#This Row],[Hora]],NitA[[#This Row],[Min]])</f>
        <v>303336</v>
      </c>
      <c r="AA341" s="4" t="str">
        <f>CONCATENATE(TEXT(NitA[[#This Row],[Hora]],"00"),":",TEXT(NitA[[#This Row],[Min]],"00"))</f>
        <v>03:36</v>
      </c>
      <c r="AB341" s="12" t="str">
        <f>IFERROR(VLOOKUP(NitA[[#This Row],[CONCATENA]],Dades[[#All],[Columna1]:[LAT]],3,FALSE),"")</f>
        <v/>
      </c>
      <c r="AC341" s="12" t="str">
        <f>IFERROR(10^(NitA[[#This Row],[LAT]]/10),"")</f>
        <v/>
      </c>
      <c r="AE341" s="1">
        <f>Resultats!C$22</f>
        <v>30</v>
      </c>
      <c r="AF341" s="1">
        <f>Resultats!E$22</f>
        <v>3</v>
      </c>
      <c r="AG341" s="1">
        <v>12</v>
      </c>
      <c r="AH341" s="1">
        <v>36</v>
      </c>
      <c r="AI341" s="1" t="str">
        <f>CONCATENATE(DiaB[[#This Row],[Dia]],DiaB[[#This Row],[Mes]],DiaB[[#This Row],[Hora]],DiaB[[#This Row],[Min]])</f>
        <v>3031236</v>
      </c>
      <c r="AJ341" s="1" t="str">
        <f>CONCATENATE(TEXT(DiaB[[#This Row],[Hora]],"00"),":",TEXT(DiaB[[#This Row],[Min]],"00"))</f>
        <v>12:36</v>
      </c>
      <c r="AK341" s="1" t="str">
        <f>IFERROR(VLOOKUP(DiaB[[#This Row],[CONCATENA]],Dades[[#All],[Columna1]:[LAT]],3,FALSE),"")</f>
        <v/>
      </c>
      <c r="AL341" s="1" t="str">
        <f>IFERROR(10^(DiaB[[#This Row],[LAT]]/10),"")</f>
        <v/>
      </c>
      <c r="AW341" s="4">
        <f>Resultats!C$22</f>
        <v>30</v>
      </c>
      <c r="AX341" s="12">
        <f>Resultats!E$22</f>
        <v>3</v>
      </c>
      <c r="AY341" s="3">
        <v>3</v>
      </c>
      <c r="AZ341" s="4">
        <v>36</v>
      </c>
      <c r="BA341" s="4" t="str">
        <f>CONCATENATE(NitB[[#This Row],[Dia]],NitB[[#This Row],[Mes]],NitB[[#This Row],[Hora]],NitB[[#This Row],[Min]])</f>
        <v>303336</v>
      </c>
      <c r="BB341" s="4" t="str">
        <f>CONCATENATE(TEXT(NitB[[#This Row],[Hora]],"00"),":",TEXT(NitB[[#This Row],[Min]],"00"))</f>
        <v>03:36</v>
      </c>
      <c r="BC341" s="12" t="str">
        <f>IFERROR(VLOOKUP(NitB[[#This Row],[CONCATENA]],Dades[[#All],[Columna1]:[LAT]],3,FALSE),"")</f>
        <v/>
      </c>
      <c r="BD341" s="12" t="str">
        <f>IFERROR(10^(NitB[[#This Row],[LAT]]/10),"")</f>
        <v/>
      </c>
      <c r="BF341" s="1">
        <f>Resultats!C$37</f>
        <v>30</v>
      </c>
      <c r="BG341" s="1">
        <f>Resultats!E$37</f>
        <v>3</v>
      </c>
      <c r="BH341" s="1">
        <v>12</v>
      </c>
      <c r="BI341" s="1">
        <v>36</v>
      </c>
      <c r="BJ341" s="1" t="str">
        <f>CONCATENATE(DiaC[[#This Row],[Dia]],DiaC[[#This Row],[Mes]],DiaC[[#This Row],[Hora]],DiaC[[#This Row],[Min]])</f>
        <v>3031236</v>
      </c>
      <c r="BK341" s="1" t="str">
        <f>CONCATENATE(TEXT(DiaC[[#This Row],[Hora]],"00"),":",TEXT(DiaC[[#This Row],[Min]],"00"))</f>
        <v>12:36</v>
      </c>
      <c r="BL341" s="1" t="str">
        <f>IFERROR(VLOOKUP(DiaC[[#This Row],[CONCATENA]],Dades[[#All],[Columna1]:[LAT]],3,FALSE),"")</f>
        <v/>
      </c>
      <c r="BM341" s="1" t="str">
        <f>IFERROR(10^(DiaC[[#This Row],[LAT]]/10),"")</f>
        <v/>
      </c>
      <c r="BX341" s="4">
        <f>Resultats!C$37</f>
        <v>30</v>
      </c>
      <c r="BY341" s="12">
        <f>Resultats!E$37</f>
        <v>3</v>
      </c>
      <c r="BZ341" s="3">
        <v>3</v>
      </c>
      <c r="CA341" s="4">
        <v>36</v>
      </c>
      <c r="CB341" s="4" t="str">
        <f>CONCATENATE(NitC[[#This Row],[Dia]],NitC[[#This Row],[Mes]],NitC[[#This Row],[Hora]],NitC[[#This Row],[Min]])</f>
        <v>303336</v>
      </c>
      <c r="CC341" s="4" t="str">
        <f>CONCATENATE(TEXT(NitC[[#This Row],[Hora]],"00"),":",TEXT(NitC[[#This Row],[Min]],"00"))</f>
        <v>03:36</v>
      </c>
      <c r="CD341" s="12" t="str">
        <f>IFERROR(VLOOKUP(NitC[[#This Row],[CONCATENA]],Dades[[#All],[Columna1]:[LAT]],3,FALSE),"")</f>
        <v/>
      </c>
      <c r="CE341" s="12" t="str">
        <f>IFERROR(10^(NitC[[#This Row],[LAT]]/10),"")</f>
        <v/>
      </c>
    </row>
    <row r="342" spans="4:83" x14ac:dyDescent="0.35">
      <c r="D342" s="1">
        <f>Resultats!C$7</f>
        <v>30</v>
      </c>
      <c r="E342" s="1">
        <f>Resultats!E$7</f>
        <v>3</v>
      </c>
      <c r="F342" s="1">
        <v>12</v>
      </c>
      <c r="G342" s="1">
        <v>37</v>
      </c>
      <c r="H342" s="1" t="str">
        <f>CONCATENATE(DiaA[[#This Row],[Dia]],DiaA[[#This Row],[Mes]],DiaA[[#This Row],[Hora]],DiaA[[#This Row],[Min]])</f>
        <v>3031237</v>
      </c>
      <c r="I342" s="1" t="str">
        <f>CONCATENATE(TEXT(DiaA[[#This Row],[Hora]],"00"),":",TEXT(DiaA[[#This Row],[Min]],"00"))</f>
        <v>12:37</v>
      </c>
      <c r="J342" s="1" t="str">
        <f>IFERROR(VLOOKUP(DiaA[[#This Row],[CONCATENA]],Dades[[#All],[Columna1]:[LAT]],3,FALSE),"")</f>
        <v/>
      </c>
      <c r="K342" s="1" t="str">
        <f>IFERROR(10^(DiaA[[#This Row],[LAT]]/10),"")</f>
        <v/>
      </c>
      <c r="V342" s="4">
        <f>Resultats!C$7</f>
        <v>30</v>
      </c>
      <c r="W342" s="12">
        <f>Resultats!E$7</f>
        <v>3</v>
      </c>
      <c r="X342" s="3">
        <v>3</v>
      </c>
      <c r="Y342" s="4">
        <v>37</v>
      </c>
      <c r="Z342" s="4" t="str">
        <f>CONCATENATE(NitA[[#This Row],[Dia]],NitA[[#This Row],[Mes]],NitA[[#This Row],[Hora]],NitA[[#This Row],[Min]])</f>
        <v>303337</v>
      </c>
      <c r="AA342" s="4" t="str">
        <f>CONCATENATE(TEXT(NitA[[#This Row],[Hora]],"00"),":",TEXT(NitA[[#This Row],[Min]],"00"))</f>
        <v>03:37</v>
      </c>
      <c r="AB342" s="12" t="str">
        <f>IFERROR(VLOOKUP(NitA[[#This Row],[CONCATENA]],Dades[[#All],[Columna1]:[LAT]],3,FALSE),"")</f>
        <v/>
      </c>
      <c r="AC342" s="12" t="str">
        <f>IFERROR(10^(NitA[[#This Row],[LAT]]/10),"")</f>
        <v/>
      </c>
      <c r="AE342" s="1">
        <f>Resultats!C$22</f>
        <v>30</v>
      </c>
      <c r="AF342" s="1">
        <f>Resultats!E$22</f>
        <v>3</v>
      </c>
      <c r="AG342" s="1">
        <v>12</v>
      </c>
      <c r="AH342" s="1">
        <v>37</v>
      </c>
      <c r="AI342" s="1" t="str">
        <f>CONCATENATE(DiaB[[#This Row],[Dia]],DiaB[[#This Row],[Mes]],DiaB[[#This Row],[Hora]],DiaB[[#This Row],[Min]])</f>
        <v>3031237</v>
      </c>
      <c r="AJ342" s="1" t="str">
        <f>CONCATENATE(TEXT(DiaB[[#This Row],[Hora]],"00"),":",TEXT(DiaB[[#This Row],[Min]],"00"))</f>
        <v>12:37</v>
      </c>
      <c r="AK342" s="1" t="str">
        <f>IFERROR(VLOOKUP(DiaB[[#This Row],[CONCATENA]],Dades[[#All],[Columna1]:[LAT]],3,FALSE),"")</f>
        <v/>
      </c>
      <c r="AL342" s="1" t="str">
        <f>IFERROR(10^(DiaB[[#This Row],[LAT]]/10),"")</f>
        <v/>
      </c>
      <c r="AW342" s="4">
        <f>Resultats!C$22</f>
        <v>30</v>
      </c>
      <c r="AX342" s="12">
        <f>Resultats!E$22</f>
        <v>3</v>
      </c>
      <c r="AY342" s="3">
        <v>3</v>
      </c>
      <c r="AZ342" s="4">
        <v>37</v>
      </c>
      <c r="BA342" s="4" t="str">
        <f>CONCATENATE(NitB[[#This Row],[Dia]],NitB[[#This Row],[Mes]],NitB[[#This Row],[Hora]],NitB[[#This Row],[Min]])</f>
        <v>303337</v>
      </c>
      <c r="BB342" s="4" t="str">
        <f>CONCATENATE(TEXT(NitB[[#This Row],[Hora]],"00"),":",TEXT(NitB[[#This Row],[Min]],"00"))</f>
        <v>03:37</v>
      </c>
      <c r="BC342" s="12" t="str">
        <f>IFERROR(VLOOKUP(NitB[[#This Row],[CONCATENA]],Dades[[#All],[Columna1]:[LAT]],3,FALSE),"")</f>
        <v/>
      </c>
      <c r="BD342" s="12" t="str">
        <f>IFERROR(10^(NitB[[#This Row],[LAT]]/10),"")</f>
        <v/>
      </c>
      <c r="BF342" s="1">
        <f>Resultats!C$37</f>
        <v>30</v>
      </c>
      <c r="BG342" s="1">
        <f>Resultats!E$37</f>
        <v>3</v>
      </c>
      <c r="BH342" s="1">
        <v>12</v>
      </c>
      <c r="BI342" s="1">
        <v>37</v>
      </c>
      <c r="BJ342" s="1" t="str">
        <f>CONCATENATE(DiaC[[#This Row],[Dia]],DiaC[[#This Row],[Mes]],DiaC[[#This Row],[Hora]],DiaC[[#This Row],[Min]])</f>
        <v>3031237</v>
      </c>
      <c r="BK342" s="1" t="str">
        <f>CONCATENATE(TEXT(DiaC[[#This Row],[Hora]],"00"),":",TEXT(DiaC[[#This Row],[Min]],"00"))</f>
        <v>12:37</v>
      </c>
      <c r="BL342" s="1" t="str">
        <f>IFERROR(VLOOKUP(DiaC[[#This Row],[CONCATENA]],Dades[[#All],[Columna1]:[LAT]],3,FALSE),"")</f>
        <v/>
      </c>
      <c r="BM342" s="1" t="str">
        <f>IFERROR(10^(DiaC[[#This Row],[LAT]]/10),"")</f>
        <v/>
      </c>
      <c r="BX342" s="4">
        <f>Resultats!C$37</f>
        <v>30</v>
      </c>
      <c r="BY342" s="12">
        <f>Resultats!E$37</f>
        <v>3</v>
      </c>
      <c r="BZ342" s="3">
        <v>3</v>
      </c>
      <c r="CA342" s="4">
        <v>37</v>
      </c>
      <c r="CB342" s="4" t="str">
        <f>CONCATENATE(NitC[[#This Row],[Dia]],NitC[[#This Row],[Mes]],NitC[[#This Row],[Hora]],NitC[[#This Row],[Min]])</f>
        <v>303337</v>
      </c>
      <c r="CC342" s="4" t="str">
        <f>CONCATENATE(TEXT(NitC[[#This Row],[Hora]],"00"),":",TEXT(NitC[[#This Row],[Min]],"00"))</f>
        <v>03:37</v>
      </c>
      <c r="CD342" s="12" t="str">
        <f>IFERROR(VLOOKUP(NitC[[#This Row],[CONCATENA]],Dades[[#All],[Columna1]:[LAT]],3,FALSE),"")</f>
        <v/>
      </c>
      <c r="CE342" s="12" t="str">
        <f>IFERROR(10^(NitC[[#This Row],[LAT]]/10),"")</f>
        <v/>
      </c>
    </row>
    <row r="343" spans="4:83" x14ac:dyDescent="0.35">
      <c r="D343" s="1">
        <f>Resultats!C$7</f>
        <v>30</v>
      </c>
      <c r="E343" s="1">
        <f>Resultats!E$7</f>
        <v>3</v>
      </c>
      <c r="F343" s="1">
        <v>12</v>
      </c>
      <c r="G343" s="1">
        <v>38</v>
      </c>
      <c r="H343" s="1" t="str">
        <f>CONCATENATE(DiaA[[#This Row],[Dia]],DiaA[[#This Row],[Mes]],DiaA[[#This Row],[Hora]],DiaA[[#This Row],[Min]])</f>
        <v>3031238</v>
      </c>
      <c r="I343" s="1" t="str">
        <f>CONCATENATE(TEXT(DiaA[[#This Row],[Hora]],"00"),":",TEXT(DiaA[[#This Row],[Min]],"00"))</f>
        <v>12:38</v>
      </c>
      <c r="J343" s="1" t="str">
        <f>IFERROR(VLOOKUP(DiaA[[#This Row],[CONCATENA]],Dades[[#All],[Columna1]:[LAT]],3,FALSE),"")</f>
        <v/>
      </c>
      <c r="K343" s="1" t="str">
        <f>IFERROR(10^(DiaA[[#This Row],[LAT]]/10),"")</f>
        <v/>
      </c>
      <c r="V343" s="4">
        <f>Resultats!C$7</f>
        <v>30</v>
      </c>
      <c r="W343" s="12">
        <f>Resultats!E$7</f>
        <v>3</v>
      </c>
      <c r="X343" s="3">
        <v>3</v>
      </c>
      <c r="Y343" s="4">
        <v>38</v>
      </c>
      <c r="Z343" s="4" t="str">
        <f>CONCATENATE(NitA[[#This Row],[Dia]],NitA[[#This Row],[Mes]],NitA[[#This Row],[Hora]],NitA[[#This Row],[Min]])</f>
        <v>303338</v>
      </c>
      <c r="AA343" s="4" t="str">
        <f>CONCATENATE(TEXT(NitA[[#This Row],[Hora]],"00"),":",TEXT(NitA[[#This Row],[Min]],"00"))</f>
        <v>03:38</v>
      </c>
      <c r="AB343" s="12" t="str">
        <f>IFERROR(VLOOKUP(NitA[[#This Row],[CONCATENA]],Dades[[#All],[Columna1]:[LAT]],3,FALSE),"")</f>
        <v/>
      </c>
      <c r="AC343" s="12" t="str">
        <f>IFERROR(10^(NitA[[#This Row],[LAT]]/10),"")</f>
        <v/>
      </c>
      <c r="AE343" s="1">
        <f>Resultats!C$22</f>
        <v>30</v>
      </c>
      <c r="AF343" s="1">
        <f>Resultats!E$22</f>
        <v>3</v>
      </c>
      <c r="AG343" s="1">
        <v>12</v>
      </c>
      <c r="AH343" s="1">
        <v>38</v>
      </c>
      <c r="AI343" s="1" t="str">
        <f>CONCATENATE(DiaB[[#This Row],[Dia]],DiaB[[#This Row],[Mes]],DiaB[[#This Row],[Hora]],DiaB[[#This Row],[Min]])</f>
        <v>3031238</v>
      </c>
      <c r="AJ343" s="1" t="str">
        <f>CONCATENATE(TEXT(DiaB[[#This Row],[Hora]],"00"),":",TEXT(DiaB[[#This Row],[Min]],"00"))</f>
        <v>12:38</v>
      </c>
      <c r="AK343" s="1" t="str">
        <f>IFERROR(VLOOKUP(DiaB[[#This Row],[CONCATENA]],Dades[[#All],[Columna1]:[LAT]],3,FALSE),"")</f>
        <v/>
      </c>
      <c r="AL343" s="1" t="str">
        <f>IFERROR(10^(DiaB[[#This Row],[LAT]]/10),"")</f>
        <v/>
      </c>
      <c r="AW343" s="4">
        <f>Resultats!C$22</f>
        <v>30</v>
      </c>
      <c r="AX343" s="12">
        <f>Resultats!E$22</f>
        <v>3</v>
      </c>
      <c r="AY343" s="3">
        <v>3</v>
      </c>
      <c r="AZ343" s="4">
        <v>38</v>
      </c>
      <c r="BA343" s="4" t="str">
        <f>CONCATENATE(NitB[[#This Row],[Dia]],NitB[[#This Row],[Mes]],NitB[[#This Row],[Hora]],NitB[[#This Row],[Min]])</f>
        <v>303338</v>
      </c>
      <c r="BB343" s="4" t="str">
        <f>CONCATENATE(TEXT(NitB[[#This Row],[Hora]],"00"),":",TEXT(NitB[[#This Row],[Min]],"00"))</f>
        <v>03:38</v>
      </c>
      <c r="BC343" s="12" t="str">
        <f>IFERROR(VLOOKUP(NitB[[#This Row],[CONCATENA]],Dades[[#All],[Columna1]:[LAT]],3,FALSE),"")</f>
        <v/>
      </c>
      <c r="BD343" s="12" t="str">
        <f>IFERROR(10^(NitB[[#This Row],[LAT]]/10),"")</f>
        <v/>
      </c>
      <c r="BF343" s="1">
        <f>Resultats!C$37</f>
        <v>30</v>
      </c>
      <c r="BG343" s="1">
        <f>Resultats!E$37</f>
        <v>3</v>
      </c>
      <c r="BH343" s="1">
        <v>12</v>
      </c>
      <c r="BI343" s="1">
        <v>38</v>
      </c>
      <c r="BJ343" s="1" t="str">
        <f>CONCATENATE(DiaC[[#This Row],[Dia]],DiaC[[#This Row],[Mes]],DiaC[[#This Row],[Hora]],DiaC[[#This Row],[Min]])</f>
        <v>3031238</v>
      </c>
      <c r="BK343" s="1" t="str">
        <f>CONCATENATE(TEXT(DiaC[[#This Row],[Hora]],"00"),":",TEXT(DiaC[[#This Row],[Min]],"00"))</f>
        <v>12:38</v>
      </c>
      <c r="BL343" s="1" t="str">
        <f>IFERROR(VLOOKUP(DiaC[[#This Row],[CONCATENA]],Dades[[#All],[Columna1]:[LAT]],3,FALSE),"")</f>
        <v/>
      </c>
      <c r="BM343" s="1" t="str">
        <f>IFERROR(10^(DiaC[[#This Row],[LAT]]/10),"")</f>
        <v/>
      </c>
      <c r="BX343" s="4">
        <f>Resultats!C$37</f>
        <v>30</v>
      </c>
      <c r="BY343" s="12">
        <f>Resultats!E$37</f>
        <v>3</v>
      </c>
      <c r="BZ343" s="3">
        <v>3</v>
      </c>
      <c r="CA343" s="4">
        <v>38</v>
      </c>
      <c r="CB343" s="4" t="str">
        <f>CONCATENATE(NitC[[#This Row],[Dia]],NitC[[#This Row],[Mes]],NitC[[#This Row],[Hora]],NitC[[#This Row],[Min]])</f>
        <v>303338</v>
      </c>
      <c r="CC343" s="4" t="str">
        <f>CONCATENATE(TEXT(NitC[[#This Row],[Hora]],"00"),":",TEXT(NitC[[#This Row],[Min]],"00"))</f>
        <v>03:38</v>
      </c>
      <c r="CD343" s="12" t="str">
        <f>IFERROR(VLOOKUP(NitC[[#This Row],[CONCATENA]],Dades[[#All],[Columna1]:[LAT]],3,FALSE),"")</f>
        <v/>
      </c>
      <c r="CE343" s="12" t="str">
        <f>IFERROR(10^(NitC[[#This Row],[LAT]]/10),"")</f>
        <v/>
      </c>
    </row>
    <row r="344" spans="4:83" x14ac:dyDescent="0.35">
      <c r="D344" s="1">
        <f>Resultats!C$7</f>
        <v>30</v>
      </c>
      <c r="E344" s="1">
        <f>Resultats!E$7</f>
        <v>3</v>
      </c>
      <c r="F344" s="1">
        <v>12</v>
      </c>
      <c r="G344" s="1">
        <v>39</v>
      </c>
      <c r="H344" s="1" t="str">
        <f>CONCATENATE(DiaA[[#This Row],[Dia]],DiaA[[#This Row],[Mes]],DiaA[[#This Row],[Hora]],DiaA[[#This Row],[Min]])</f>
        <v>3031239</v>
      </c>
      <c r="I344" s="1" t="str">
        <f>CONCATENATE(TEXT(DiaA[[#This Row],[Hora]],"00"),":",TEXT(DiaA[[#This Row],[Min]],"00"))</f>
        <v>12:39</v>
      </c>
      <c r="J344" s="1" t="str">
        <f>IFERROR(VLOOKUP(DiaA[[#This Row],[CONCATENA]],Dades[[#All],[Columna1]:[LAT]],3,FALSE),"")</f>
        <v/>
      </c>
      <c r="K344" s="1" t="str">
        <f>IFERROR(10^(DiaA[[#This Row],[LAT]]/10),"")</f>
        <v/>
      </c>
      <c r="V344" s="4">
        <f>Resultats!C$7</f>
        <v>30</v>
      </c>
      <c r="W344" s="12">
        <f>Resultats!E$7</f>
        <v>3</v>
      </c>
      <c r="X344" s="3">
        <v>3</v>
      </c>
      <c r="Y344" s="4">
        <v>39</v>
      </c>
      <c r="Z344" s="4" t="str">
        <f>CONCATENATE(NitA[[#This Row],[Dia]],NitA[[#This Row],[Mes]],NitA[[#This Row],[Hora]],NitA[[#This Row],[Min]])</f>
        <v>303339</v>
      </c>
      <c r="AA344" s="4" t="str">
        <f>CONCATENATE(TEXT(NitA[[#This Row],[Hora]],"00"),":",TEXT(NitA[[#This Row],[Min]],"00"))</f>
        <v>03:39</v>
      </c>
      <c r="AB344" s="12" t="str">
        <f>IFERROR(VLOOKUP(NitA[[#This Row],[CONCATENA]],Dades[[#All],[Columna1]:[LAT]],3,FALSE),"")</f>
        <v/>
      </c>
      <c r="AC344" s="12" t="str">
        <f>IFERROR(10^(NitA[[#This Row],[LAT]]/10),"")</f>
        <v/>
      </c>
      <c r="AE344" s="1">
        <f>Resultats!C$22</f>
        <v>30</v>
      </c>
      <c r="AF344" s="1">
        <f>Resultats!E$22</f>
        <v>3</v>
      </c>
      <c r="AG344" s="1">
        <v>12</v>
      </c>
      <c r="AH344" s="1">
        <v>39</v>
      </c>
      <c r="AI344" s="1" t="str">
        <f>CONCATENATE(DiaB[[#This Row],[Dia]],DiaB[[#This Row],[Mes]],DiaB[[#This Row],[Hora]],DiaB[[#This Row],[Min]])</f>
        <v>3031239</v>
      </c>
      <c r="AJ344" s="1" t="str">
        <f>CONCATENATE(TEXT(DiaB[[#This Row],[Hora]],"00"),":",TEXT(DiaB[[#This Row],[Min]],"00"))</f>
        <v>12:39</v>
      </c>
      <c r="AK344" s="1" t="str">
        <f>IFERROR(VLOOKUP(DiaB[[#This Row],[CONCATENA]],Dades[[#All],[Columna1]:[LAT]],3,FALSE),"")</f>
        <v/>
      </c>
      <c r="AL344" s="1" t="str">
        <f>IFERROR(10^(DiaB[[#This Row],[LAT]]/10),"")</f>
        <v/>
      </c>
      <c r="AW344" s="4">
        <f>Resultats!C$22</f>
        <v>30</v>
      </c>
      <c r="AX344" s="12">
        <f>Resultats!E$22</f>
        <v>3</v>
      </c>
      <c r="AY344" s="3">
        <v>3</v>
      </c>
      <c r="AZ344" s="4">
        <v>39</v>
      </c>
      <c r="BA344" s="4" t="str">
        <f>CONCATENATE(NitB[[#This Row],[Dia]],NitB[[#This Row],[Mes]],NitB[[#This Row],[Hora]],NitB[[#This Row],[Min]])</f>
        <v>303339</v>
      </c>
      <c r="BB344" s="4" t="str">
        <f>CONCATENATE(TEXT(NitB[[#This Row],[Hora]],"00"),":",TEXT(NitB[[#This Row],[Min]],"00"))</f>
        <v>03:39</v>
      </c>
      <c r="BC344" s="12" t="str">
        <f>IFERROR(VLOOKUP(NitB[[#This Row],[CONCATENA]],Dades[[#All],[Columna1]:[LAT]],3,FALSE),"")</f>
        <v/>
      </c>
      <c r="BD344" s="12" t="str">
        <f>IFERROR(10^(NitB[[#This Row],[LAT]]/10),"")</f>
        <v/>
      </c>
      <c r="BF344" s="1">
        <f>Resultats!C$37</f>
        <v>30</v>
      </c>
      <c r="BG344" s="1">
        <f>Resultats!E$37</f>
        <v>3</v>
      </c>
      <c r="BH344" s="1">
        <v>12</v>
      </c>
      <c r="BI344" s="1">
        <v>39</v>
      </c>
      <c r="BJ344" s="1" t="str">
        <f>CONCATENATE(DiaC[[#This Row],[Dia]],DiaC[[#This Row],[Mes]],DiaC[[#This Row],[Hora]],DiaC[[#This Row],[Min]])</f>
        <v>3031239</v>
      </c>
      <c r="BK344" s="1" t="str">
        <f>CONCATENATE(TEXT(DiaC[[#This Row],[Hora]],"00"),":",TEXT(DiaC[[#This Row],[Min]],"00"))</f>
        <v>12:39</v>
      </c>
      <c r="BL344" s="1" t="str">
        <f>IFERROR(VLOOKUP(DiaC[[#This Row],[CONCATENA]],Dades[[#All],[Columna1]:[LAT]],3,FALSE),"")</f>
        <v/>
      </c>
      <c r="BM344" s="1" t="str">
        <f>IFERROR(10^(DiaC[[#This Row],[LAT]]/10),"")</f>
        <v/>
      </c>
      <c r="BX344" s="4">
        <f>Resultats!C$37</f>
        <v>30</v>
      </c>
      <c r="BY344" s="12">
        <f>Resultats!E$37</f>
        <v>3</v>
      </c>
      <c r="BZ344" s="3">
        <v>3</v>
      </c>
      <c r="CA344" s="4">
        <v>39</v>
      </c>
      <c r="CB344" s="4" t="str">
        <f>CONCATENATE(NitC[[#This Row],[Dia]],NitC[[#This Row],[Mes]],NitC[[#This Row],[Hora]],NitC[[#This Row],[Min]])</f>
        <v>303339</v>
      </c>
      <c r="CC344" s="4" t="str">
        <f>CONCATENATE(TEXT(NitC[[#This Row],[Hora]],"00"),":",TEXT(NitC[[#This Row],[Min]],"00"))</f>
        <v>03:39</v>
      </c>
      <c r="CD344" s="12" t="str">
        <f>IFERROR(VLOOKUP(NitC[[#This Row],[CONCATENA]],Dades[[#All],[Columna1]:[LAT]],3,FALSE),"")</f>
        <v/>
      </c>
      <c r="CE344" s="12" t="str">
        <f>IFERROR(10^(NitC[[#This Row],[LAT]]/10),"")</f>
        <v/>
      </c>
    </row>
    <row r="345" spans="4:83" x14ac:dyDescent="0.35">
      <c r="D345" s="1">
        <f>Resultats!C$7</f>
        <v>30</v>
      </c>
      <c r="E345" s="1">
        <f>Resultats!E$7</f>
        <v>3</v>
      </c>
      <c r="F345" s="1">
        <v>12</v>
      </c>
      <c r="G345" s="1">
        <v>40</v>
      </c>
      <c r="H345" s="1" t="str">
        <f>CONCATENATE(DiaA[[#This Row],[Dia]],DiaA[[#This Row],[Mes]],DiaA[[#This Row],[Hora]],DiaA[[#This Row],[Min]])</f>
        <v>3031240</v>
      </c>
      <c r="I345" s="1" t="str">
        <f>CONCATENATE(TEXT(DiaA[[#This Row],[Hora]],"00"),":",TEXT(DiaA[[#This Row],[Min]],"00"))</f>
        <v>12:40</v>
      </c>
      <c r="J345" s="1" t="str">
        <f>IFERROR(VLOOKUP(DiaA[[#This Row],[CONCATENA]],Dades[[#All],[Columna1]:[LAT]],3,FALSE),"")</f>
        <v/>
      </c>
      <c r="K345" s="1" t="str">
        <f>IFERROR(10^(DiaA[[#This Row],[LAT]]/10),"")</f>
        <v/>
      </c>
      <c r="V345" s="4">
        <f>Resultats!C$7</f>
        <v>30</v>
      </c>
      <c r="W345" s="12">
        <f>Resultats!E$7</f>
        <v>3</v>
      </c>
      <c r="X345" s="3">
        <v>3</v>
      </c>
      <c r="Y345" s="4">
        <v>40</v>
      </c>
      <c r="Z345" s="4" t="str">
        <f>CONCATENATE(NitA[[#This Row],[Dia]],NitA[[#This Row],[Mes]],NitA[[#This Row],[Hora]],NitA[[#This Row],[Min]])</f>
        <v>303340</v>
      </c>
      <c r="AA345" s="4" t="str">
        <f>CONCATENATE(TEXT(NitA[[#This Row],[Hora]],"00"),":",TEXT(NitA[[#This Row],[Min]],"00"))</f>
        <v>03:40</v>
      </c>
      <c r="AB345" s="12" t="str">
        <f>IFERROR(VLOOKUP(NitA[[#This Row],[CONCATENA]],Dades[[#All],[Columna1]:[LAT]],3,FALSE),"")</f>
        <v/>
      </c>
      <c r="AC345" s="12" t="str">
        <f>IFERROR(10^(NitA[[#This Row],[LAT]]/10),"")</f>
        <v/>
      </c>
      <c r="AE345" s="1">
        <f>Resultats!C$22</f>
        <v>30</v>
      </c>
      <c r="AF345" s="1">
        <f>Resultats!E$22</f>
        <v>3</v>
      </c>
      <c r="AG345" s="1">
        <v>12</v>
      </c>
      <c r="AH345" s="1">
        <v>40</v>
      </c>
      <c r="AI345" s="1" t="str">
        <f>CONCATENATE(DiaB[[#This Row],[Dia]],DiaB[[#This Row],[Mes]],DiaB[[#This Row],[Hora]],DiaB[[#This Row],[Min]])</f>
        <v>3031240</v>
      </c>
      <c r="AJ345" s="1" t="str">
        <f>CONCATENATE(TEXT(DiaB[[#This Row],[Hora]],"00"),":",TEXT(DiaB[[#This Row],[Min]],"00"))</f>
        <v>12:40</v>
      </c>
      <c r="AK345" s="1" t="str">
        <f>IFERROR(VLOOKUP(DiaB[[#This Row],[CONCATENA]],Dades[[#All],[Columna1]:[LAT]],3,FALSE),"")</f>
        <v/>
      </c>
      <c r="AL345" s="1" t="str">
        <f>IFERROR(10^(DiaB[[#This Row],[LAT]]/10),"")</f>
        <v/>
      </c>
      <c r="AW345" s="4">
        <f>Resultats!C$22</f>
        <v>30</v>
      </c>
      <c r="AX345" s="12">
        <f>Resultats!E$22</f>
        <v>3</v>
      </c>
      <c r="AY345" s="3">
        <v>3</v>
      </c>
      <c r="AZ345" s="4">
        <v>40</v>
      </c>
      <c r="BA345" s="4" t="str">
        <f>CONCATENATE(NitB[[#This Row],[Dia]],NitB[[#This Row],[Mes]],NitB[[#This Row],[Hora]],NitB[[#This Row],[Min]])</f>
        <v>303340</v>
      </c>
      <c r="BB345" s="4" t="str">
        <f>CONCATENATE(TEXT(NitB[[#This Row],[Hora]],"00"),":",TEXT(NitB[[#This Row],[Min]],"00"))</f>
        <v>03:40</v>
      </c>
      <c r="BC345" s="12" t="str">
        <f>IFERROR(VLOOKUP(NitB[[#This Row],[CONCATENA]],Dades[[#All],[Columna1]:[LAT]],3,FALSE),"")</f>
        <v/>
      </c>
      <c r="BD345" s="12" t="str">
        <f>IFERROR(10^(NitB[[#This Row],[LAT]]/10),"")</f>
        <v/>
      </c>
      <c r="BF345" s="1">
        <f>Resultats!C$37</f>
        <v>30</v>
      </c>
      <c r="BG345" s="1">
        <f>Resultats!E$37</f>
        <v>3</v>
      </c>
      <c r="BH345" s="1">
        <v>12</v>
      </c>
      <c r="BI345" s="1">
        <v>40</v>
      </c>
      <c r="BJ345" s="1" t="str">
        <f>CONCATENATE(DiaC[[#This Row],[Dia]],DiaC[[#This Row],[Mes]],DiaC[[#This Row],[Hora]],DiaC[[#This Row],[Min]])</f>
        <v>3031240</v>
      </c>
      <c r="BK345" s="1" t="str">
        <f>CONCATENATE(TEXT(DiaC[[#This Row],[Hora]],"00"),":",TEXT(DiaC[[#This Row],[Min]],"00"))</f>
        <v>12:40</v>
      </c>
      <c r="BL345" s="1" t="str">
        <f>IFERROR(VLOOKUP(DiaC[[#This Row],[CONCATENA]],Dades[[#All],[Columna1]:[LAT]],3,FALSE),"")</f>
        <v/>
      </c>
      <c r="BM345" s="1" t="str">
        <f>IFERROR(10^(DiaC[[#This Row],[LAT]]/10),"")</f>
        <v/>
      </c>
      <c r="BX345" s="4">
        <f>Resultats!C$37</f>
        <v>30</v>
      </c>
      <c r="BY345" s="12">
        <f>Resultats!E$37</f>
        <v>3</v>
      </c>
      <c r="BZ345" s="3">
        <v>3</v>
      </c>
      <c r="CA345" s="4">
        <v>40</v>
      </c>
      <c r="CB345" s="4" t="str">
        <f>CONCATENATE(NitC[[#This Row],[Dia]],NitC[[#This Row],[Mes]],NitC[[#This Row],[Hora]],NitC[[#This Row],[Min]])</f>
        <v>303340</v>
      </c>
      <c r="CC345" s="4" t="str">
        <f>CONCATENATE(TEXT(NitC[[#This Row],[Hora]],"00"),":",TEXT(NitC[[#This Row],[Min]],"00"))</f>
        <v>03:40</v>
      </c>
      <c r="CD345" s="12" t="str">
        <f>IFERROR(VLOOKUP(NitC[[#This Row],[CONCATENA]],Dades[[#All],[Columna1]:[LAT]],3,FALSE),"")</f>
        <v/>
      </c>
      <c r="CE345" s="12" t="str">
        <f>IFERROR(10^(NitC[[#This Row],[LAT]]/10),"")</f>
        <v/>
      </c>
    </row>
    <row r="346" spans="4:83" x14ac:dyDescent="0.35">
      <c r="D346" s="1">
        <f>Resultats!C$7</f>
        <v>30</v>
      </c>
      <c r="E346" s="1">
        <f>Resultats!E$7</f>
        <v>3</v>
      </c>
      <c r="F346" s="1">
        <v>12</v>
      </c>
      <c r="G346" s="1">
        <v>41</v>
      </c>
      <c r="H346" s="1" t="str">
        <f>CONCATENATE(DiaA[[#This Row],[Dia]],DiaA[[#This Row],[Mes]],DiaA[[#This Row],[Hora]],DiaA[[#This Row],[Min]])</f>
        <v>3031241</v>
      </c>
      <c r="I346" s="1" t="str">
        <f>CONCATENATE(TEXT(DiaA[[#This Row],[Hora]],"00"),":",TEXT(DiaA[[#This Row],[Min]],"00"))</f>
        <v>12:41</v>
      </c>
      <c r="J346" s="1" t="str">
        <f>IFERROR(VLOOKUP(DiaA[[#This Row],[CONCATENA]],Dades[[#All],[Columna1]:[LAT]],3,FALSE),"")</f>
        <v/>
      </c>
      <c r="K346" s="1" t="str">
        <f>IFERROR(10^(DiaA[[#This Row],[LAT]]/10),"")</f>
        <v/>
      </c>
      <c r="V346" s="4">
        <f>Resultats!C$7</f>
        <v>30</v>
      </c>
      <c r="W346" s="12">
        <f>Resultats!E$7</f>
        <v>3</v>
      </c>
      <c r="X346" s="3">
        <v>3</v>
      </c>
      <c r="Y346" s="4">
        <v>41</v>
      </c>
      <c r="Z346" s="4" t="str">
        <f>CONCATENATE(NitA[[#This Row],[Dia]],NitA[[#This Row],[Mes]],NitA[[#This Row],[Hora]],NitA[[#This Row],[Min]])</f>
        <v>303341</v>
      </c>
      <c r="AA346" s="4" t="str">
        <f>CONCATENATE(TEXT(NitA[[#This Row],[Hora]],"00"),":",TEXT(NitA[[#This Row],[Min]],"00"))</f>
        <v>03:41</v>
      </c>
      <c r="AB346" s="12" t="str">
        <f>IFERROR(VLOOKUP(NitA[[#This Row],[CONCATENA]],Dades[[#All],[Columna1]:[LAT]],3,FALSE),"")</f>
        <v/>
      </c>
      <c r="AC346" s="12" t="str">
        <f>IFERROR(10^(NitA[[#This Row],[LAT]]/10),"")</f>
        <v/>
      </c>
      <c r="AE346" s="1">
        <f>Resultats!C$22</f>
        <v>30</v>
      </c>
      <c r="AF346" s="1">
        <f>Resultats!E$22</f>
        <v>3</v>
      </c>
      <c r="AG346" s="1">
        <v>12</v>
      </c>
      <c r="AH346" s="1">
        <v>41</v>
      </c>
      <c r="AI346" s="1" t="str">
        <f>CONCATENATE(DiaB[[#This Row],[Dia]],DiaB[[#This Row],[Mes]],DiaB[[#This Row],[Hora]],DiaB[[#This Row],[Min]])</f>
        <v>3031241</v>
      </c>
      <c r="AJ346" s="1" t="str">
        <f>CONCATENATE(TEXT(DiaB[[#This Row],[Hora]],"00"),":",TEXT(DiaB[[#This Row],[Min]],"00"))</f>
        <v>12:41</v>
      </c>
      <c r="AK346" s="1" t="str">
        <f>IFERROR(VLOOKUP(DiaB[[#This Row],[CONCATENA]],Dades[[#All],[Columna1]:[LAT]],3,FALSE),"")</f>
        <v/>
      </c>
      <c r="AL346" s="1" t="str">
        <f>IFERROR(10^(DiaB[[#This Row],[LAT]]/10),"")</f>
        <v/>
      </c>
      <c r="AW346" s="4">
        <f>Resultats!C$22</f>
        <v>30</v>
      </c>
      <c r="AX346" s="12">
        <f>Resultats!E$22</f>
        <v>3</v>
      </c>
      <c r="AY346" s="3">
        <v>3</v>
      </c>
      <c r="AZ346" s="4">
        <v>41</v>
      </c>
      <c r="BA346" s="4" t="str">
        <f>CONCATENATE(NitB[[#This Row],[Dia]],NitB[[#This Row],[Mes]],NitB[[#This Row],[Hora]],NitB[[#This Row],[Min]])</f>
        <v>303341</v>
      </c>
      <c r="BB346" s="4" t="str">
        <f>CONCATENATE(TEXT(NitB[[#This Row],[Hora]],"00"),":",TEXT(NitB[[#This Row],[Min]],"00"))</f>
        <v>03:41</v>
      </c>
      <c r="BC346" s="12" t="str">
        <f>IFERROR(VLOOKUP(NitB[[#This Row],[CONCATENA]],Dades[[#All],[Columna1]:[LAT]],3,FALSE),"")</f>
        <v/>
      </c>
      <c r="BD346" s="12" t="str">
        <f>IFERROR(10^(NitB[[#This Row],[LAT]]/10),"")</f>
        <v/>
      </c>
      <c r="BF346" s="1">
        <f>Resultats!C$37</f>
        <v>30</v>
      </c>
      <c r="BG346" s="1">
        <f>Resultats!E$37</f>
        <v>3</v>
      </c>
      <c r="BH346" s="1">
        <v>12</v>
      </c>
      <c r="BI346" s="1">
        <v>41</v>
      </c>
      <c r="BJ346" s="1" t="str">
        <f>CONCATENATE(DiaC[[#This Row],[Dia]],DiaC[[#This Row],[Mes]],DiaC[[#This Row],[Hora]],DiaC[[#This Row],[Min]])</f>
        <v>3031241</v>
      </c>
      <c r="BK346" s="1" t="str">
        <f>CONCATENATE(TEXT(DiaC[[#This Row],[Hora]],"00"),":",TEXT(DiaC[[#This Row],[Min]],"00"))</f>
        <v>12:41</v>
      </c>
      <c r="BL346" s="1" t="str">
        <f>IFERROR(VLOOKUP(DiaC[[#This Row],[CONCATENA]],Dades[[#All],[Columna1]:[LAT]],3,FALSE),"")</f>
        <v/>
      </c>
      <c r="BM346" s="1" t="str">
        <f>IFERROR(10^(DiaC[[#This Row],[LAT]]/10),"")</f>
        <v/>
      </c>
      <c r="BX346" s="4">
        <f>Resultats!C$37</f>
        <v>30</v>
      </c>
      <c r="BY346" s="12">
        <f>Resultats!E$37</f>
        <v>3</v>
      </c>
      <c r="BZ346" s="3">
        <v>3</v>
      </c>
      <c r="CA346" s="4">
        <v>41</v>
      </c>
      <c r="CB346" s="4" t="str">
        <f>CONCATENATE(NitC[[#This Row],[Dia]],NitC[[#This Row],[Mes]],NitC[[#This Row],[Hora]],NitC[[#This Row],[Min]])</f>
        <v>303341</v>
      </c>
      <c r="CC346" s="4" t="str">
        <f>CONCATENATE(TEXT(NitC[[#This Row],[Hora]],"00"),":",TEXT(NitC[[#This Row],[Min]],"00"))</f>
        <v>03:41</v>
      </c>
      <c r="CD346" s="12" t="str">
        <f>IFERROR(VLOOKUP(NitC[[#This Row],[CONCATENA]],Dades[[#All],[Columna1]:[LAT]],3,FALSE),"")</f>
        <v/>
      </c>
      <c r="CE346" s="12" t="str">
        <f>IFERROR(10^(NitC[[#This Row],[LAT]]/10),"")</f>
        <v/>
      </c>
    </row>
    <row r="347" spans="4:83" x14ac:dyDescent="0.35">
      <c r="D347" s="1">
        <f>Resultats!C$7</f>
        <v>30</v>
      </c>
      <c r="E347" s="1">
        <f>Resultats!E$7</f>
        <v>3</v>
      </c>
      <c r="F347" s="1">
        <v>12</v>
      </c>
      <c r="G347" s="1">
        <v>42</v>
      </c>
      <c r="H347" s="1" t="str">
        <f>CONCATENATE(DiaA[[#This Row],[Dia]],DiaA[[#This Row],[Mes]],DiaA[[#This Row],[Hora]],DiaA[[#This Row],[Min]])</f>
        <v>3031242</v>
      </c>
      <c r="I347" s="1" t="str">
        <f>CONCATENATE(TEXT(DiaA[[#This Row],[Hora]],"00"),":",TEXT(DiaA[[#This Row],[Min]],"00"))</f>
        <v>12:42</v>
      </c>
      <c r="J347" s="1" t="str">
        <f>IFERROR(VLOOKUP(DiaA[[#This Row],[CONCATENA]],Dades[[#All],[Columna1]:[LAT]],3,FALSE),"")</f>
        <v/>
      </c>
      <c r="K347" s="1" t="str">
        <f>IFERROR(10^(DiaA[[#This Row],[LAT]]/10),"")</f>
        <v/>
      </c>
      <c r="V347" s="4">
        <f>Resultats!C$7</f>
        <v>30</v>
      </c>
      <c r="W347" s="12">
        <f>Resultats!E$7</f>
        <v>3</v>
      </c>
      <c r="X347" s="3">
        <v>3</v>
      </c>
      <c r="Y347" s="4">
        <v>42</v>
      </c>
      <c r="Z347" s="4" t="str">
        <f>CONCATENATE(NitA[[#This Row],[Dia]],NitA[[#This Row],[Mes]],NitA[[#This Row],[Hora]],NitA[[#This Row],[Min]])</f>
        <v>303342</v>
      </c>
      <c r="AA347" s="4" t="str">
        <f>CONCATENATE(TEXT(NitA[[#This Row],[Hora]],"00"),":",TEXT(NitA[[#This Row],[Min]],"00"))</f>
        <v>03:42</v>
      </c>
      <c r="AB347" s="12" t="str">
        <f>IFERROR(VLOOKUP(NitA[[#This Row],[CONCATENA]],Dades[[#All],[Columna1]:[LAT]],3,FALSE),"")</f>
        <v/>
      </c>
      <c r="AC347" s="12" t="str">
        <f>IFERROR(10^(NitA[[#This Row],[LAT]]/10),"")</f>
        <v/>
      </c>
      <c r="AE347" s="1">
        <f>Resultats!C$22</f>
        <v>30</v>
      </c>
      <c r="AF347" s="1">
        <f>Resultats!E$22</f>
        <v>3</v>
      </c>
      <c r="AG347" s="1">
        <v>12</v>
      </c>
      <c r="AH347" s="1">
        <v>42</v>
      </c>
      <c r="AI347" s="1" t="str">
        <f>CONCATENATE(DiaB[[#This Row],[Dia]],DiaB[[#This Row],[Mes]],DiaB[[#This Row],[Hora]],DiaB[[#This Row],[Min]])</f>
        <v>3031242</v>
      </c>
      <c r="AJ347" s="1" t="str">
        <f>CONCATENATE(TEXT(DiaB[[#This Row],[Hora]],"00"),":",TEXT(DiaB[[#This Row],[Min]],"00"))</f>
        <v>12:42</v>
      </c>
      <c r="AK347" s="1" t="str">
        <f>IFERROR(VLOOKUP(DiaB[[#This Row],[CONCATENA]],Dades[[#All],[Columna1]:[LAT]],3,FALSE),"")</f>
        <v/>
      </c>
      <c r="AL347" s="1" t="str">
        <f>IFERROR(10^(DiaB[[#This Row],[LAT]]/10),"")</f>
        <v/>
      </c>
      <c r="AW347" s="4">
        <f>Resultats!C$22</f>
        <v>30</v>
      </c>
      <c r="AX347" s="12">
        <f>Resultats!E$22</f>
        <v>3</v>
      </c>
      <c r="AY347" s="3">
        <v>3</v>
      </c>
      <c r="AZ347" s="4">
        <v>42</v>
      </c>
      <c r="BA347" s="4" t="str">
        <f>CONCATENATE(NitB[[#This Row],[Dia]],NitB[[#This Row],[Mes]],NitB[[#This Row],[Hora]],NitB[[#This Row],[Min]])</f>
        <v>303342</v>
      </c>
      <c r="BB347" s="4" t="str">
        <f>CONCATENATE(TEXT(NitB[[#This Row],[Hora]],"00"),":",TEXT(NitB[[#This Row],[Min]],"00"))</f>
        <v>03:42</v>
      </c>
      <c r="BC347" s="12" t="str">
        <f>IFERROR(VLOOKUP(NitB[[#This Row],[CONCATENA]],Dades[[#All],[Columna1]:[LAT]],3,FALSE),"")</f>
        <v/>
      </c>
      <c r="BD347" s="12" t="str">
        <f>IFERROR(10^(NitB[[#This Row],[LAT]]/10),"")</f>
        <v/>
      </c>
      <c r="BF347" s="1">
        <f>Resultats!C$37</f>
        <v>30</v>
      </c>
      <c r="BG347" s="1">
        <f>Resultats!E$37</f>
        <v>3</v>
      </c>
      <c r="BH347" s="1">
        <v>12</v>
      </c>
      <c r="BI347" s="1">
        <v>42</v>
      </c>
      <c r="BJ347" s="1" t="str">
        <f>CONCATENATE(DiaC[[#This Row],[Dia]],DiaC[[#This Row],[Mes]],DiaC[[#This Row],[Hora]],DiaC[[#This Row],[Min]])</f>
        <v>3031242</v>
      </c>
      <c r="BK347" s="1" t="str">
        <f>CONCATENATE(TEXT(DiaC[[#This Row],[Hora]],"00"),":",TEXT(DiaC[[#This Row],[Min]],"00"))</f>
        <v>12:42</v>
      </c>
      <c r="BL347" s="1" t="str">
        <f>IFERROR(VLOOKUP(DiaC[[#This Row],[CONCATENA]],Dades[[#All],[Columna1]:[LAT]],3,FALSE),"")</f>
        <v/>
      </c>
      <c r="BM347" s="1" t="str">
        <f>IFERROR(10^(DiaC[[#This Row],[LAT]]/10),"")</f>
        <v/>
      </c>
      <c r="BX347" s="4">
        <f>Resultats!C$37</f>
        <v>30</v>
      </c>
      <c r="BY347" s="12">
        <f>Resultats!E$37</f>
        <v>3</v>
      </c>
      <c r="BZ347" s="3">
        <v>3</v>
      </c>
      <c r="CA347" s="4">
        <v>42</v>
      </c>
      <c r="CB347" s="4" t="str">
        <f>CONCATENATE(NitC[[#This Row],[Dia]],NitC[[#This Row],[Mes]],NitC[[#This Row],[Hora]],NitC[[#This Row],[Min]])</f>
        <v>303342</v>
      </c>
      <c r="CC347" s="4" t="str">
        <f>CONCATENATE(TEXT(NitC[[#This Row],[Hora]],"00"),":",TEXT(NitC[[#This Row],[Min]],"00"))</f>
        <v>03:42</v>
      </c>
      <c r="CD347" s="12" t="str">
        <f>IFERROR(VLOOKUP(NitC[[#This Row],[CONCATENA]],Dades[[#All],[Columna1]:[LAT]],3,FALSE),"")</f>
        <v/>
      </c>
      <c r="CE347" s="12" t="str">
        <f>IFERROR(10^(NitC[[#This Row],[LAT]]/10),"")</f>
        <v/>
      </c>
    </row>
    <row r="348" spans="4:83" x14ac:dyDescent="0.35">
      <c r="D348" s="1">
        <f>Resultats!C$7</f>
        <v>30</v>
      </c>
      <c r="E348" s="1">
        <f>Resultats!E$7</f>
        <v>3</v>
      </c>
      <c r="F348" s="1">
        <v>12</v>
      </c>
      <c r="G348" s="1">
        <v>43</v>
      </c>
      <c r="H348" s="1" t="str">
        <f>CONCATENATE(DiaA[[#This Row],[Dia]],DiaA[[#This Row],[Mes]],DiaA[[#This Row],[Hora]],DiaA[[#This Row],[Min]])</f>
        <v>3031243</v>
      </c>
      <c r="I348" s="1" t="str">
        <f>CONCATENATE(TEXT(DiaA[[#This Row],[Hora]],"00"),":",TEXT(DiaA[[#This Row],[Min]],"00"))</f>
        <v>12:43</v>
      </c>
      <c r="J348" s="1" t="str">
        <f>IFERROR(VLOOKUP(DiaA[[#This Row],[CONCATENA]],Dades[[#All],[Columna1]:[LAT]],3,FALSE),"")</f>
        <v/>
      </c>
      <c r="K348" s="1" t="str">
        <f>IFERROR(10^(DiaA[[#This Row],[LAT]]/10),"")</f>
        <v/>
      </c>
      <c r="V348" s="4">
        <f>Resultats!C$7</f>
        <v>30</v>
      </c>
      <c r="W348" s="12">
        <f>Resultats!E$7</f>
        <v>3</v>
      </c>
      <c r="X348" s="3">
        <v>3</v>
      </c>
      <c r="Y348" s="4">
        <v>43</v>
      </c>
      <c r="Z348" s="4" t="str">
        <f>CONCATENATE(NitA[[#This Row],[Dia]],NitA[[#This Row],[Mes]],NitA[[#This Row],[Hora]],NitA[[#This Row],[Min]])</f>
        <v>303343</v>
      </c>
      <c r="AA348" s="4" t="str">
        <f>CONCATENATE(TEXT(NitA[[#This Row],[Hora]],"00"),":",TEXT(NitA[[#This Row],[Min]],"00"))</f>
        <v>03:43</v>
      </c>
      <c r="AB348" s="12" t="str">
        <f>IFERROR(VLOOKUP(NitA[[#This Row],[CONCATENA]],Dades[[#All],[Columna1]:[LAT]],3,FALSE),"")</f>
        <v/>
      </c>
      <c r="AC348" s="12" t="str">
        <f>IFERROR(10^(NitA[[#This Row],[LAT]]/10),"")</f>
        <v/>
      </c>
      <c r="AE348" s="1">
        <f>Resultats!C$22</f>
        <v>30</v>
      </c>
      <c r="AF348" s="1">
        <f>Resultats!E$22</f>
        <v>3</v>
      </c>
      <c r="AG348" s="1">
        <v>12</v>
      </c>
      <c r="AH348" s="1">
        <v>43</v>
      </c>
      <c r="AI348" s="1" t="str">
        <f>CONCATENATE(DiaB[[#This Row],[Dia]],DiaB[[#This Row],[Mes]],DiaB[[#This Row],[Hora]],DiaB[[#This Row],[Min]])</f>
        <v>3031243</v>
      </c>
      <c r="AJ348" s="1" t="str">
        <f>CONCATENATE(TEXT(DiaB[[#This Row],[Hora]],"00"),":",TEXT(DiaB[[#This Row],[Min]],"00"))</f>
        <v>12:43</v>
      </c>
      <c r="AK348" s="1" t="str">
        <f>IFERROR(VLOOKUP(DiaB[[#This Row],[CONCATENA]],Dades[[#All],[Columna1]:[LAT]],3,FALSE),"")</f>
        <v/>
      </c>
      <c r="AL348" s="1" t="str">
        <f>IFERROR(10^(DiaB[[#This Row],[LAT]]/10),"")</f>
        <v/>
      </c>
      <c r="AW348" s="4">
        <f>Resultats!C$22</f>
        <v>30</v>
      </c>
      <c r="AX348" s="12">
        <f>Resultats!E$22</f>
        <v>3</v>
      </c>
      <c r="AY348" s="3">
        <v>3</v>
      </c>
      <c r="AZ348" s="4">
        <v>43</v>
      </c>
      <c r="BA348" s="4" t="str">
        <f>CONCATENATE(NitB[[#This Row],[Dia]],NitB[[#This Row],[Mes]],NitB[[#This Row],[Hora]],NitB[[#This Row],[Min]])</f>
        <v>303343</v>
      </c>
      <c r="BB348" s="4" t="str">
        <f>CONCATENATE(TEXT(NitB[[#This Row],[Hora]],"00"),":",TEXT(NitB[[#This Row],[Min]],"00"))</f>
        <v>03:43</v>
      </c>
      <c r="BC348" s="12" t="str">
        <f>IFERROR(VLOOKUP(NitB[[#This Row],[CONCATENA]],Dades[[#All],[Columna1]:[LAT]],3,FALSE),"")</f>
        <v/>
      </c>
      <c r="BD348" s="12" t="str">
        <f>IFERROR(10^(NitB[[#This Row],[LAT]]/10),"")</f>
        <v/>
      </c>
      <c r="BF348" s="1">
        <f>Resultats!C$37</f>
        <v>30</v>
      </c>
      <c r="BG348" s="1">
        <f>Resultats!E$37</f>
        <v>3</v>
      </c>
      <c r="BH348" s="1">
        <v>12</v>
      </c>
      <c r="BI348" s="1">
        <v>43</v>
      </c>
      <c r="BJ348" s="1" t="str">
        <f>CONCATENATE(DiaC[[#This Row],[Dia]],DiaC[[#This Row],[Mes]],DiaC[[#This Row],[Hora]],DiaC[[#This Row],[Min]])</f>
        <v>3031243</v>
      </c>
      <c r="BK348" s="1" t="str">
        <f>CONCATENATE(TEXT(DiaC[[#This Row],[Hora]],"00"),":",TEXT(DiaC[[#This Row],[Min]],"00"))</f>
        <v>12:43</v>
      </c>
      <c r="BL348" s="1" t="str">
        <f>IFERROR(VLOOKUP(DiaC[[#This Row],[CONCATENA]],Dades[[#All],[Columna1]:[LAT]],3,FALSE),"")</f>
        <v/>
      </c>
      <c r="BM348" s="1" t="str">
        <f>IFERROR(10^(DiaC[[#This Row],[LAT]]/10),"")</f>
        <v/>
      </c>
      <c r="BX348" s="4">
        <f>Resultats!C$37</f>
        <v>30</v>
      </c>
      <c r="BY348" s="12">
        <f>Resultats!E$37</f>
        <v>3</v>
      </c>
      <c r="BZ348" s="3">
        <v>3</v>
      </c>
      <c r="CA348" s="4">
        <v>43</v>
      </c>
      <c r="CB348" s="4" t="str">
        <f>CONCATENATE(NitC[[#This Row],[Dia]],NitC[[#This Row],[Mes]],NitC[[#This Row],[Hora]],NitC[[#This Row],[Min]])</f>
        <v>303343</v>
      </c>
      <c r="CC348" s="4" t="str">
        <f>CONCATENATE(TEXT(NitC[[#This Row],[Hora]],"00"),":",TEXT(NitC[[#This Row],[Min]],"00"))</f>
        <v>03:43</v>
      </c>
      <c r="CD348" s="12" t="str">
        <f>IFERROR(VLOOKUP(NitC[[#This Row],[CONCATENA]],Dades[[#All],[Columna1]:[LAT]],3,FALSE),"")</f>
        <v/>
      </c>
      <c r="CE348" s="12" t="str">
        <f>IFERROR(10^(NitC[[#This Row],[LAT]]/10),"")</f>
        <v/>
      </c>
    </row>
    <row r="349" spans="4:83" x14ac:dyDescent="0.35">
      <c r="D349" s="1">
        <f>Resultats!C$7</f>
        <v>30</v>
      </c>
      <c r="E349" s="1">
        <f>Resultats!E$7</f>
        <v>3</v>
      </c>
      <c r="F349" s="1">
        <v>12</v>
      </c>
      <c r="G349" s="1">
        <v>44</v>
      </c>
      <c r="H349" s="1" t="str">
        <f>CONCATENATE(DiaA[[#This Row],[Dia]],DiaA[[#This Row],[Mes]],DiaA[[#This Row],[Hora]],DiaA[[#This Row],[Min]])</f>
        <v>3031244</v>
      </c>
      <c r="I349" s="1" t="str">
        <f>CONCATENATE(TEXT(DiaA[[#This Row],[Hora]],"00"),":",TEXT(DiaA[[#This Row],[Min]],"00"))</f>
        <v>12:44</v>
      </c>
      <c r="J349" s="1" t="str">
        <f>IFERROR(VLOOKUP(DiaA[[#This Row],[CONCATENA]],Dades[[#All],[Columna1]:[LAT]],3,FALSE),"")</f>
        <v/>
      </c>
      <c r="K349" s="1" t="str">
        <f>IFERROR(10^(DiaA[[#This Row],[LAT]]/10),"")</f>
        <v/>
      </c>
      <c r="V349" s="4">
        <f>Resultats!C$7</f>
        <v>30</v>
      </c>
      <c r="W349" s="12">
        <f>Resultats!E$7</f>
        <v>3</v>
      </c>
      <c r="X349" s="3">
        <v>3</v>
      </c>
      <c r="Y349" s="4">
        <v>44</v>
      </c>
      <c r="Z349" s="4" t="str">
        <f>CONCATENATE(NitA[[#This Row],[Dia]],NitA[[#This Row],[Mes]],NitA[[#This Row],[Hora]],NitA[[#This Row],[Min]])</f>
        <v>303344</v>
      </c>
      <c r="AA349" s="4" t="str">
        <f>CONCATENATE(TEXT(NitA[[#This Row],[Hora]],"00"),":",TEXT(NitA[[#This Row],[Min]],"00"))</f>
        <v>03:44</v>
      </c>
      <c r="AB349" s="12" t="str">
        <f>IFERROR(VLOOKUP(NitA[[#This Row],[CONCATENA]],Dades[[#All],[Columna1]:[LAT]],3,FALSE),"")</f>
        <v/>
      </c>
      <c r="AC349" s="12" t="str">
        <f>IFERROR(10^(NitA[[#This Row],[LAT]]/10),"")</f>
        <v/>
      </c>
      <c r="AE349" s="1">
        <f>Resultats!C$22</f>
        <v>30</v>
      </c>
      <c r="AF349" s="1">
        <f>Resultats!E$22</f>
        <v>3</v>
      </c>
      <c r="AG349" s="1">
        <v>12</v>
      </c>
      <c r="AH349" s="1">
        <v>44</v>
      </c>
      <c r="AI349" s="1" t="str">
        <f>CONCATENATE(DiaB[[#This Row],[Dia]],DiaB[[#This Row],[Mes]],DiaB[[#This Row],[Hora]],DiaB[[#This Row],[Min]])</f>
        <v>3031244</v>
      </c>
      <c r="AJ349" s="1" t="str">
        <f>CONCATENATE(TEXT(DiaB[[#This Row],[Hora]],"00"),":",TEXT(DiaB[[#This Row],[Min]],"00"))</f>
        <v>12:44</v>
      </c>
      <c r="AK349" s="1" t="str">
        <f>IFERROR(VLOOKUP(DiaB[[#This Row],[CONCATENA]],Dades[[#All],[Columna1]:[LAT]],3,FALSE),"")</f>
        <v/>
      </c>
      <c r="AL349" s="1" t="str">
        <f>IFERROR(10^(DiaB[[#This Row],[LAT]]/10),"")</f>
        <v/>
      </c>
      <c r="AW349" s="4">
        <f>Resultats!C$22</f>
        <v>30</v>
      </c>
      <c r="AX349" s="12">
        <f>Resultats!E$22</f>
        <v>3</v>
      </c>
      <c r="AY349" s="3">
        <v>3</v>
      </c>
      <c r="AZ349" s="4">
        <v>44</v>
      </c>
      <c r="BA349" s="4" t="str">
        <f>CONCATENATE(NitB[[#This Row],[Dia]],NitB[[#This Row],[Mes]],NitB[[#This Row],[Hora]],NitB[[#This Row],[Min]])</f>
        <v>303344</v>
      </c>
      <c r="BB349" s="4" t="str">
        <f>CONCATENATE(TEXT(NitB[[#This Row],[Hora]],"00"),":",TEXT(NitB[[#This Row],[Min]],"00"))</f>
        <v>03:44</v>
      </c>
      <c r="BC349" s="12" t="str">
        <f>IFERROR(VLOOKUP(NitB[[#This Row],[CONCATENA]],Dades[[#All],[Columna1]:[LAT]],3,FALSE),"")</f>
        <v/>
      </c>
      <c r="BD349" s="12" t="str">
        <f>IFERROR(10^(NitB[[#This Row],[LAT]]/10),"")</f>
        <v/>
      </c>
      <c r="BF349" s="1">
        <f>Resultats!C$37</f>
        <v>30</v>
      </c>
      <c r="BG349" s="1">
        <f>Resultats!E$37</f>
        <v>3</v>
      </c>
      <c r="BH349" s="1">
        <v>12</v>
      </c>
      <c r="BI349" s="1">
        <v>44</v>
      </c>
      <c r="BJ349" s="1" t="str">
        <f>CONCATENATE(DiaC[[#This Row],[Dia]],DiaC[[#This Row],[Mes]],DiaC[[#This Row],[Hora]],DiaC[[#This Row],[Min]])</f>
        <v>3031244</v>
      </c>
      <c r="BK349" s="1" t="str">
        <f>CONCATENATE(TEXT(DiaC[[#This Row],[Hora]],"00"),":",TEXT(DiaC[[#This Row],[Min]],"00"))</f>
        <v>12:44</v>
      </c>
      <c r="BL349" s="1" t="str">
        <f>IFERROR(VLOOKUP(DiaC[[#This Row],[CONCATENA]],Dades[[#All],[Columna1]:[LAT]],3,FALSE),"")</f>
        <v/>
      </c>
      <c r="BM349" s="1" t="str">
        <f>IFERROR(10^(DiaC[[#This Row],[LAT]]/10),"")</f>
        <v/>
      </c>
      <c r="BX349" s="4">
        <f>Resultats!C$37</f>
        <v>30</v>
      </c>
      <c r="BY349" s="12">
        <f>Resultats!E$37</f>
        <v>3</v>
      </c>
      <c r="BZ349" s="3">
        <v>3</v>
      </c>
      <c r="CA349" s="4">
        <v>44</v>
      </c>
      <c r="CB349" s="4" t="str">
        <f>CONCATENATE(NitC[[#This Row],[Dia]],NitC[[#This Row],[Mes]],NitC[[#This Row],[Hora]],NitC[[#This Row],[Min]])</f>
        <v>303344</v>
      </c>
      <c r="CC349" s="4" t="str">
        <f>CONCATENATE(TEXT(NitC[[#This Row],[Hora]],"00"),":",TEXT(NitC[[#This Row],[Min]],"00"))</f>
        <v>03:44</v>
      </c>
      <c r="CD349" s="12" t="str">
        <f>IFERROR(VLOOKUP(NitC[[#This Row],[CONCATENA]],Dades[[#All],[Columna1]:[LAT]],3,FALSE),"")</f>
        <v/>
      </c>
      <c r="CE349" s="12" t="str">
        <f>IFERROR(10^(NitC[[#This Row],[LAT]]/10),"")</f>
        <v/>
      </c>
    </row>
    <row r="350" spans="4:83" x14ac:dyDescent="0.35">
      <c r="D350" s="1">
        <f>Resultats!C$7</f>
        <v>30</v>
      </c>
      <c r="E350" s="1">
        <f>Resultats!E$7</f>
        <v>3</v>
      </c>
      <c r="F350" s="1">
        <v>12</v>
      </c>
      <c r="G350" s="1">
        <v>45</v>
      </c>
      <c r="H350" s="1" t="str">
        <f>CONCATENATE(DiaA[[#This Row],[Dia]],DiaA[[#This Row],[Mes]],DiaA[[#This Row],[Hora]],DiaA[[#This Row],[Min]])</f>
        <v>3031245</v>
      </c>
      <c r="I350" s="1" t="str">
        <f>CONCATENATE(TEXT(DiaA[[#This Row],[Hora]],"00"),":",TEXT(DiaA[[#This Row],[Min]],"00"))</f>
        <v>12:45</v>
      </c>
      <c r="J350" s="1" t="str">
        <f>IFERROR(VLOOKUP(DiaA[[#This Row],[CONCATENA]],Dades[[#All],[Columna1]:[LAT]],3,FALSE),"")</f>
        <v/>
      </c>
      <c r="K350" s="1" t="str">
        <f>IFERROR(10^(DiaA[[#This Row],[LAT]]/10),"")</f>
        <v/>
      </c>
      <c r="V350" s="4">
        <f>Resultats!C$7</f>
        <v>30</v>
      </c>
      <c r="W350" s="12">
        <f>Resultats!E$7</f>
        <v>3</v>
      </c>
      <c r="X350" s="3">
        <v>3</v>
      </c>
      <c r="Y350" s="4">
        <v>45</v>
      </c>
      <c r="Z350" s="4" t="str">
        <f>CONCATENATE(NitA[[#This Row],[Dia]],NitA[[#This Row],[Mes]],NitA[[#This Row],[Hora]],NitA[[#This Row],[Min]])</f>
        <v>303345</v>
      </c>
      <c r="AA350" s="4" t="str">
        <f>CONCATENATE(TEXT(NitA[[#This Row],[Hora]],"00"),":",TEXT(NitA[[#This Row],[Min]],"00"))</f>
        <v>03:45</v>
      </c>
      <c r="AB350" s="12" t="str">
        <f>IFERROR(VLOOKUP(NitA[[#This Row],[CONCATENA]],Dades[[#All],[Columna1]:[LAT]],3,FALSE),"")</f>
        <v/>
      </c>
      <c r="AC350" s="12" t="str">
        <f>IFERROR(10^(NitA[[#This Row],[LAT]]/10),"")</f>
        <v/>
      </c>
      <c r="AE350" s="1">
        <f>Resultats!C$22</f>
        <v>30</v>
      </c>
      <c r="AF350" s="1">
        <f>Resultats!E$22</f>
        <v>3</v>
      </c>
      <c r="AG350" s="1">
        <v>12</v>
      </c>
      <c r="AH350" s="1">
        <v>45</v>
      </c>
      <c r="AI350" s="1" t="str">
        <f>CONCATENATE(DiaB[[#This Row],[Dia]],DiaB[[#This Row],[Mes]],DiaB[[#This Row],[Hora]],DiaB[[#This Row],[Min]])</f>
        <v>3031245</v>
      </c>
      <c r="AJ350" s="1" t="str">
        <f>CONCATENATE(TEXT(DiaB[[#This Row],[Hora]],"00"),":",TEXT(DiaB[[#This Row],[Min]],"00"))</f>
        <v>12:45</v>
      </c>
      <c r="AK350" s="1" t="str">
        <f>IFERROR(VLOOKUP(DiaB[[#This Row],[CONCATENA]],Dades[[#All],[Columna1]:[LAT]],3,FALSE),"")</f>
        <v/>
      </c>
      <c r="AL350" s="1" t="str">
        <f>IFERROR(10^(DiaB[[#This Row],[LAT]]/10),"")</f>
        <v/>
      </c>
      <c r="AW350" s="4">
        <f>Resultats!C$22</f>
        <v>30</v>
      </c>
      <c r="AX350" s="12">
        <f>Resultats!E$22</f>
        <v>3</v>
      </c>
      <c r="AY350" s="3">
        <v>3</v>
      </c>
      <c r="AZ350" s="4">
        <v>45</v>
      </c>
      <c r="BA350" s="4" t="str">
        <f>CONCATENATE(NitB[[#This Row],[Dia]],NitB[[#This Row],[Mes]],NitB[[#This Row],[Hora]],NitB[[#This Row],[Min]])</f>
        <v>303345</v>
      </c>
      <c r="BB350" s="4" t="str">
        <f>CONCATENATE(TEXT(NitB[[#This Row],[Hora]],"00"),":",TEXT(NitB[[#This Row],[Min]],"00"))</f>
        <v>03:45</v>
      </c>
      <c r="BC350" s="12" t="str">
        <f>IFERROR(VLOOKUP(NitB[[#This Row],[CONCATENA]],Dades[[#All],[Columna1]:[LAT]],3,FALSE),"")</f>
        <v/>
      </c>
      <c r="BD350" s="12" t="str">
        <f>IFERROR(10^(NitB[[#This Row],[LAT]]/10),"")</f>
        <v/>
      </c>
      <c r="BF350" s="1">
        <f>Resultats!C$37</f>
        <v>30</v>
      </c>
      <c r="BG350" s="1">
        <f>Resultats!E$37</f>
        <v>3</v>
      </c>
      <c r="BH350" s="1">
        <v>12</v>
      </c>
      <c r="BI350" s="1">
        <v>45</v>
      </c>
      <c r="BJ350" s="1" t="str">
        <f>CONCATENATE(DiaC[[#This Row],[Dia]],DiaC[[#This Row],[Mes]],DiaC[[#This Row],[Hora]],DiaC[[#This Row],[Min]])</f>
        <v>3031245</v>
      </c>
      <c r="BK350" s="1" t="str">
        <f>CONCATENATE(TEXT(DiaC[[#This Row],[Hora]],"00"),":",TEXT(DiaC[[#This Row],[Min]],"00"))</f>
        <v>12:45</v>
      </c>
      <c r="BL350" s="1" t="str">
        <f>IFERROR(VLOOKUP(DiaC[[#This Row],[CONCATENA]],Dades[[#All],[Columna1]:[LAT]],3,FALSE),"")</f>
        <v/>
      </c>
      <c r="BM350" s="1" t="str">
        <f>IFERROR(10^(DiaC[[#This Row],[LAT]]/10),"")</f>
        <v/>
      </c>
      <c r="BX350" s="4">
        <f>Resultats!C$37</f>
        <v>30</v>
      </c>
      <c r="BY350" s="12">
        <f>Resultats!E$37</f>
        <v>3</v>
      </c>
      <c r="BZ350" s="3">
        <v>3</v>
      </c>
      <c r="CA350" s="4">
        <v>45</v>
      </c>
      <c r="CB350" s="4" t="str">
        <f>CONCATENATE(NitC[[#This Row],[Dia]],NitC[[#This Row],[Mes]],NitC[[#This Row],[Hora]],NitC[[#This Row],[Min]])</f>
        <v>303345</v>
      </c>
      <c r="CC350" s="4" t="str">
        <f>CONCATENATE(TEXT(NitC[[#This Row],[Hora]],"00"),":",TEXT(NitC[[#This Row],[Min]],"00"))</f>
        <v>03:45</v>
      </c>
      <c r="CD350" s="12" t="str">
        <f>IFERROR(VLOOKUP(NitC[[#This Row],[CONCATENA]],Dades[[#All],[Columna1]:[LAT]],3,FALSE),"")</f>
        <v/>
      </c>
      <c r="CE350" s="12" t="str">
        <f>IFERROR(10^(NitC[[#This Row],[LAT]]/10),"")</f>
        <v/>
      </c>
    </row>
    <row r="351" spans="4:83" x14ac:dyDescent="0.35">
      <c r="D351" s="1">
        <f>Resultats!C$7</f>
        <v>30</v>
      </c>
      <c r="E351" s="1">
        <f>Resultats!E$7</f>
        <v>3</v>
      </c>
      <c r="F351" s="1">
        <v>12</v>
      </c>
      <c r="G351" s="1">
        <v>46</v>
      </c>
      <c r="H351" s="1" t="str">
        <f>CONCATENATE(DiaA[[#This Row],[Dia]],DiaA[[#This Row],[Mes]],DiaA[[#This Row],[Hora]],DiaA[[#This Row],[Min]])</f>
        <v>3031246</v>
      </c>
      <c r="I351" s="1" t="str">
        <f>CONCATENATE(TEXT(DiaA[[#This Row],[Hora]],"00"),":",TEXT(DiaA[[#This Row],[Min]],"00"))</f>
        <v>12:46</v>
      </c>
      <c r="J351" s="1" t="str">
        <f>IFERROR(VLOOKUP(DiaA[[#This Row],[CONCATENA]],Dades[[#All],[Columna1]:[LAT]],3,FALSE),"")</f>
        <v/>
      </c>
      <c r="K351" s="1" t="str">
        <f>IFERROR(10^(DiaA[[#This Row],[LAT]]/10),"")</f>
        <v/>
      </c>
      <c r="V351" s="4">
        <f>Resultats!C$7</f>
        <v>30</v>
      </c>
      <c r="W351" s="12">
        <f>Resultats!E$7</f>
        <v>3</v>
      </c>
      <c r="X351" s="3">
        <v>3</v>
      </c>
      <c r="Y351" s="4">
        <v>46</v>
      </c>
      <c r="Z351" s="4" t="str">
        <f>CONCATENATE(NitA[[#This Row],[Dia]],NitA[[#This Row],[Mes]],NitA[[#This Row],[Hora]],NitA[[#This Row],[Min]])</f>
        <v>303346</v>
      </c>
      <c r="AA351" s="4" t="str">
        <f>CONCATENATE(TEXT(NitA[[#This Row],[Hora]],"00"),":",TEXT(NitA[[#This Row],[Min]],"00"))</f>
        <v>03:46</v>
      </c>
      <c r="AB351" s="12" t="str">
        <f>IFERROR(VLOOKUP(NitA[[#This Row],[CONCATENA]],Dades[[#All],[Columna1]:[LAT]],3,FALSE),"")</f>
        <v/>
      </c>
      <c r="AC351" s="12" t="str">
        <f>IFERROR(10^(NitA[[#This Row],[LAT]]/10),"")</f>
        <v/>
      </c>
      <c r="AE351" s="1">
        <f>Resultats!C$22</f>
        <v>30</v>
      </c>
      <c r="AF351" s="1">
        <f>Resultats!E$22</f>
        <v>3</v>
      </c>
      <c r="AG351" s="1">
        <v>12</v>
      </c>
      <c r="AH351" s="1">
        <v>46</v>
      </c>
      <c r="AI351" s="1" t="str">
        <f>CONCATENATE(DiaB[[#This Row],[Dia]],DiaB[[#This Row],[Mes]],DiaB[[#This Row],[Hora]],DiaB[[#This Row],[Min]])</f>
        <v>3031246</v>
      </c>
      <c r="AJ351" s="1" t="str">
        <f>CONCATENATE(TEXT(DiaB[[#This Row],[Hora]],"00"),":",TEXT(DiaB[[#This Row],[Min]],"00"))</f>
        <v>12:46</v>
      </c>
      <c r="AK351" s="1" t="str">
        <f>IFERROR(VLOOKUP(DiaB[[#This Row],[CONCATENA]],Dades[[#All],[Columna1]:[LAT]],3,FALSE),"")</f>
        <v/>
      </c>
      <c r="AL351" s="1" t="str">
        <f>IFERROR(10^(DiaB[[#This Row],[LAT]]/10),"")</f>
        <v/>
      </c>
      <c r="AW351" s="4">
        <f>Resultats!C$22</f>
        <v>30</v>
      </c>
      <c r="AX351" s="12">
        <f>Resultats!E$22</f>
        <v>3</v>
      </c>
      <c r="AY351" s="3">
        <v>3</v>
      </c>
      <c r="AZ351" s="4">
        <v>46</v>
      </c>
      <c r="BA351" s="4" t="str">
        <f>CONCATENATE(NitB[[#This Row],[Dia]],NitB[[#This Row],[Mes]],NitB[[#This Row],[Hora]],NitB[[#This Row],[Min]])</f>
        <v>303346</v>
      </c>
      <c r="BB351" s="4" t="str">
        <f>CONCATENATE(TEXT(NitB[[#This Row],[Hora]],"00"),":",TEXT(NitB[[#This Row],[Min]],"00"))</f>
        <v>03:46</v>
      </c>
      <c r="BC351" s="12" t="str">
        <f>IFERROR(VLOOKUP(NitB[[#This Row],[CONCATENA]],Dades[[#All],[Columna1]:[LAT]],3,FALSE),"")</f>
        <v/>
      </c>
      <c r="BD351" s="12" t="str">
        <f>IFERROR(10^(NitB[[#This Row],[LAT]]/10),"")</f>
        <v/>
      </c>
      <c r="BF351" s="1">
        <f>Resultats!C$37</f>
        <v>30</v>
      </c>
      <c r="BG351" s="1">
        <f>Resultats!E$37</f>
        <v>3</v>
      </c>
      <c r="BH351" s="1">
        <v>12</v>
      </c>
      <c r="BI351" s="1">
        <v>46</v>
      </c>
      <c r="BJ351" s="1" t="str">
        <f>CONCATENATE(DiaC[[#This Row],[Dia]],DiaC[[#This Row],[Mes]],DiaC[[#This Row],[Hora]],DiaC[[#This Row],[Min]])</f>
        <v>3031246</v>
      </c>
      <c r="BK351" s="1" t="str">
        <f>CONCATENATE(TEXT(DiaC[[#This Row],[Hora]],"00"),":",TEXT(DiaC[[#This Row],[Min]],"00"))</f>
        <v>12:46</v>
      </c>
      <c r="BL351" s="1" t="str">
        <f>IFERROR(VLOOKUP(DiaC[[#This Row],[CONCATENA]],Dades[[#All],[Columna1]:[LAT]],3,FALSE),"")</f>
        <v/>
      </c>
      <c r="BM351" s="1" t="str">
        <f>IFERROR(10^(DiaC[[#This Row],[LAT]]/10),"")</f>
        <v/>
      </c>
      <c r="BX351" s="4">
        <f>Resultats!C$37</f>
        <v>30</v>
      </c>
      <c r="BY351" s="12">
        <f>Resultats!E$37</f>
        <v>3</v>
      </c>
      <c r="BZ351" s="3">
        <v>3</v>
      </c>
      <c r="CA351" s="4">
        <v>46</v>
      </c>
      <c r="CB351" s="4" t="str">
        <f>CONCATENATE(NitC[[#This Row],[Dia]],NitC[[#This Row],[Mes]],NitC[[#This Row],[Hora]],NitC[[#This Row],[Min]])</f>
        <v>303346</v>
      </c>
      <c r="CC351" s="4" t="str">
        <f>CONCATENATE(TEXT(NitC[[#This Row],[Hora]],"00"),":",TEXT(NitC[[#This Row],[Min]],"00"))</f>
        <v>03:46</v>
      </c>
      <c r="CD351" s="12" t="str">
        <f>IFERROR(VLOOKUP(NitC[[#This Row],[CONCATENA]],Dades[[#All],[Columna1]:[LAT]],3,FALSE),"")</f>
        <v/>
      </c>
      <c r="CE351" s="12" t="str">
        <f>IFERROR(10^(NitC[[#This Row],[LAT]]/10),"")</f>
        <v/>
      </c>
    </row>
    <row r="352" spans="4:83" x14ac:dyDescent="0.35">
      <c r="D352" s="1">
        <f>Resultats!C$7</f>
        <v>30</v>
      </c>
      <c r="E352" s="1">
        <f>Resultats!E$7</f>
        <v>3</v>
      </c>
      <c r="F352" s="1">
        <v>12</v>
      </c>
      <c r="G352" s="1">
        <v>47</v>
      </c>
      <c r="H352" s="1" t="str">
        <f>CONCATENATE(DiaA[[#This Row],[Dia]],DiaA[[#This Row],[Mes]],DiaA[[#This Row],[Hora]],DiaA[[#This Row],[Min]])</f>
        <v>3031247</v>
      </c>
      <c r="I352" s="1" t="str">
        <f>CONCATENATE(TEXT(DiaA[[#This Row],[Hora]],"00"),":",TEXT(DiaA[[#This Row],[Min]],"00"))</f>
        <v>12:47</v>
      </c>
      <c r="J352" s="1" t="str">
        <f>IFERROR(VLOOKUP(DiaA[[#This Row],[CONCATENA]],Dades[[#All],[Columna1]:[LAT]],3,FALSE),"")</f>
        <v/>
      </c>
      <c r="K352" s="1" t="str">
        <f>IFERROR(10^(DiaA[[#This Row],[LAT]]/10),"")</f>
        <v/>
      </c>
      <c r="V352" s="4">
        <f>Resultats!C$7</f>
        <v>30</v>
      </c>
      <c r="W352" s="12">
        <f>Resultats!E$7</f>
        <v>3</v>
      </c>
      <c r="X352" s="3">
        <v>3</v>
      </c>
      <c r="Y352" s="4">
        <v>47</v>
      </c>
      <c r="Z352" s="4" t="str">
        <f>CONCATENATE(NitA[[#This Row],[Dia]],NitA[[#This Row],[Mes]],NitA[[#This Row],[Hora]],NitA[[#This Row],[Min]])</f>
        <v>303347</v>
      </c>
      <c r="AA352" s="4" t="str">
        <f>CONCATENATE(TEXT(NitA[[#This Row],[Hora]],"00"),":",TEXT(NitA[[#This Row],[Min]],"00"))</f>
        <v>03:47</v>
      </c>
      <c r="AB352" s="12" t="str">
        <f>IFERROR(VLOOKUP(NitA[[#This Row],[CONCATENA]],Dades[[#All],[Columna1]:[LAT]],3,FALSE),"")</f>
        <v/>
      </c>
      <c r="AC352" s="12" t="str">
        <f>IFERROR(10^(NitA[[#This Row],[LAT]]/10),"")</f>
        <v/>
      </c>
      <c r="AE352" s="1">
        <f>Resultats!C$22</f>
        <v>30</v>
      </c>
      <c r="AF352" s="1">
        <f>Resultats!E$22</f>
        <v>3</v>
      </c>
      <c r="AG352" s="1">
        <v>12</v>
      </c>
      <c r="AH352" s="1">
        <v>47</v>
      </c>
      <c r="AI352" s="1" t="str">
        <f>CONCATENATE(DiaB[[#This Row],[Dia]],DiaB[[#This Row],[Mes]],DiaB[[#This Row],[Hora]],DiaB[[#This Row],[Min]])</f>
        <v>3031247</v>
      </c>
      <c r="AJ352" s="1" t="str">
        <f>CONCATENATE(TEXT(DiaB[[#This Row],[Hora]],"00"),":",TEXT(DiaB[[#This Row],[Min]],"00"))</f>
        <v>12:47</v>
      </c>
      <c r="AK352" s="1" t="str">
        <f>IFERROR(VLOOKUP(DiaB[[#This Row],[CONCATENA]],Dades[[#All],[Columna1]:[LAT]],3,FALSE),"")</f>
        <v/>
      </c>
      <c r="AL352" s="1" t="str">
        <f>IFERROR(10^(DiaB[[#This Row],[LAT]]/10),"")</f>
        <v/>
      </c>
      <c r="AW352" s="4">
        <f>Resultats!C$22</f>
        <v>30</v>
      </c>
      <c r="AX352" s="12">
        <f>Resultats!E$22</f>
        <v>3</v>
      </c>
      <c r="AY352" s="3">
        <v>3</v>
      </c>
      <c r="AZ352" s="4">
        <v>47</v>
      </c>
      <c r="BA352" s="4" t="str">
        <f>CONCATENATE(NitB[[#This Row],[Dia]],NitB[[#This Row],[Mes]],NitB[[#This Row],[Hora]],NitB[[#This Row],[Min]])</f>
        <v>303347</v>
      </c>
      <c r="BB352" s="4" t="str">
        <f>CONCATENATE(TEXT(NitB[[#This Row],[Hora]],"00"),":",TEXT(NitB[[#This Row],[Min]],"00"))</f>
        <v>03:47</v>
      </c>
      <c r="BC352" s="12" t="str">
        <f>IFERROR(VLOOKUP(NitB[[#This Row],[CONCATENA]],Dades[[#All],[Columna1]:[LAT]],3,FALSE),"")</f>
        <v/>
      </c>
      <c r="BD352" s="12" t="str">
        <f>IFERROR(10^(NitB[[#This Row],[LAT]]/10),"")</f>
        <v/>
      </c>
      <c r="BF352" s="1">
        <f>Resultats!C$37</f>
        <v>30</v>
      </c>
      <c r="BG352" s="1">
        <f>Resultats!E$37</f>
        <v>3</v>
      </c>
      <c r="BH352" s="1">
        <v>12</v>
      </c>
      <c r="BI352" s="1">
        <v>47</v>
      </c>
      <c r="BJ352" s="1" t="str">
        <f>CONCATENATE(DiaC[[#This Row],[Dia]],DiaC[[#This Row],[Mes]],DiaC[[#This Row],[Hora]],DiaC[[#This Row],[Min]])</f>
        <v>3031247</v>
      </c>
      <c r="BK352" s="1" t="str">
        <f>CONCATENATE(TEXT(DiaC[[#This Row],[Hora]],"00"),":",TEXT(DiaC[[#This Row],[Min]],"00"))</f>
        <v>12:47</v>
      </c>
      <c r="BL352" s="1" t="str">
        <f>IFERROR(VLOOKUP(DiaC[[#This Row],[CONCATENA]],Dades[[#All],[Columna1]:[LAT]],3,FALSE),"")</f>
        <v/>
      </c>
      <c r="BM352" s="1" t="str">
        <f>IFERROR(10^(DiaC[[#This Row],[LAT]]/10),"")</f>
        <v/>
      </c>
      <c r="BX352" s="4">
        <f>Resultats!C$37</f>
        <v>30</v>
      </c>
      <c r="BY352" s="12">
        <f>Resultats!E$37</f>
        <v>3</v>
      </c>
      <c r="BZ352" s="3">
        <v>3</v>
      </c>
      <c r="CA352" s="4">
        <v>47</v>
      </c>
      <c r="CB352" s="4" t="str">
        <f>CONCATENATE(NitC[[#This Row],[Dia]],NitC[[#This Row],[Mes]],NitC[[#This Row],[Hora]],NitC[[#This Row],[Min]])</f>
        <v>303347</v>
      </c>
      <c r="CC352" s="4" t="str">
        <f>CONCATENATE(TEXT(NitC[[#This Row],[Hora]],"00"),":",TEXT(NitC[[#This Row],[Min]],"00"))</f>
        <v>03:47</v>
      </c>
      <c r="CD352" s="12" t="str">
        <f>IFERROR(VLOOKUP(NitC[[#This Row],[CONCATENA]],Dades[[#All],[Columna1]:[LAT]],3,FALSE),"")</f>
        <v/>
      </c>
      <c r="CE352" s="12" t="str">
        <f>IFERROR(10^(NitC[[#This Row],[LAT]]/10),"")</f>
        <v/>
      </c>
    </row>
    <row r="353" spans="4:83" x14ac:dyDescent="0.35">
      <c r="D353" s="1">
        <f>Resultats!C$7</f>
        <v>30</v>
      </c>
      <c r="E353" s="1">
        <f>Resultats!E$7</f>
        <v>3</v>
      </c>
      <c r="F353" s="1">
        <v>12</v>
      </c>
      <c r="G353" s="1">
        <v>48</v>
      </c>
      <c r="H353" s="1" t="str">
        <f>CONCATENATE(DiaA[[#This Row],[Dia]],DiaA[[#This Row],[Mes]],DiaA[[#This Row],[Hora]],DiaA[[#This Row],[Min]])</f>
        <v>3031248</v>
      </c>
      <c r="I353" s="1" t="str">
        <f>CONCATENATE(TEXT(DiaA[[#This Row],[Hora]],"00"),":",TEXT(DiaA[[#This Row],[Min]],"00"))</f>
        <v>12:48</v>
      </c>
      <c r="J353" s="1" t="str">
        <f>IFERROR(VLOOKUP(DiaA[[#This Row],[CONCATENA]],Dades[[#All],[Columna1]:[LAT]],3,FALSE),"")</f>
        <v/>
      </c>
      <c r="K353" s="1" t="str">
        <f>IFERROR(10^(DiaA[[#This Row],[LAT]]/10),"")</f>
        <v/>
      </c>
      <c r="V353" s="4">
        <f>Resultats!C$7</f>
        <v>30</v>
      </c>
      <c r="W353" s="12">
        <f>Resultats!E$7</f>
        <v>3</v>
      </c>
      <c r="X353" s="3">
        <v>3</v>
      </c>
      <c r="Y353" s="4">
        <v>48</v>
      </c>
      <c r="Z353" s="4" t="str">
        <f>CONCATENATE(NitA[[#This Row],[Dia]],NitA[[#This Row],[Mes]],NitA[[#This Row],[Hora]],NitA[[#This Row],[Min]])</f>
        <v>303348</v>
      </c>
      <c r="AA353" s="4" t="str">
        <f>CONCATENATE(TEXT(NitA[[#This Row],[Hora]],"00"),":",TEXT(NitA[[#This Row],[Min]],"00"))</f>
        <v>03:48</v>
      </c>
      <c r="AB353" s="12" t="str">
        <f>IFERROR(VLOOKUP(NitA[[#This Row],[CONCATENA]],Dades[[#All],[Columna1]:[LAT]],3,FALSE),"")</f>
        <v/>
      </c>
      <c r="AC353" s="12" t="str">
        <f>IFERROR(10^(NitA[[#This Row],[LAT]]/10),"")</f>
        <v/>
      </c>
      <c r="AE353" s="1">
        <f>Resultats!C$22</f>
        <v>30</v>
      </c>
      <c r="AF353" s="1">
        <f>Resultats!E$22</f>
        <v>3</v>
      </c>
      <c r="AG353" s="1">
        <v>12</v>
      </c>
      <c r="AH353" s="1">
        <v>48</v>
      </c>
      <c r="AI353" s="1" t="str">
        <f>CONCATENATE(DiaB[[#This Row],[Dia]],DiaB[[#This Row],[Mes]],DiaB[[#This Row],[Hora]],DiaB[[#This Row],[Min]])</f>
        <v>3031248</v>
      </c>
      <c r="AJ353" s="1" t="str">
        <f>CONCATENATE(TEXT(DiaB[[#This Row],[Hora]],"00"),":",TEXT(DiaB[[#This Row],[Min]],"00"))</f>
        <v>12:48</v>
      </c>
      <c r="AK353" s="1" t="str">
        <f>IFERROR(VLOOKUP(DiaB[[#This Row],[CONCATENA]],Dades[[#All],[Columna1]:[LAT]],3,FALSE),"")</f>
        <v/>
      </c>
      <c r="AL353" s="1" t="str">
        <f>IFERROR(10^(DiaB[[#This Row],[LAT]]/10),"")</f>
        <v/>
      </c>
      <c r="AW353" s="4">
        <f>Resultats!C$22</f>
        <v>30</v>
      </c>
      <c r="AX353" s="12">
        <f>Resultats!E$22</f>
        <v>3</v>
      </c>
      <c r="AY353" s="3">
        <v>3</v>
      </c>
      <c r="AZ353" s="4">
        <v>48</v>
      </c>
      <c r="BA353" s="4" t="str">
        <f>CONCATENATE(NitB[[#This Row],[Dia]],NitB[[#This Row],[Mes]],NitB[[#This Row],[Hora]],NitB[[#This Row],[Min]])</f>
        <v>303348</v>
      </c>
      <c r="BB353" s="4" t="str">
        <f>CONCATENATE(TEXT(NitB[[#This Row],[Hora]],"00"),":",TEXT(NitB[[#This Row],[Min]],"00"))</f>
        <v>03:48</v>
      </c>
      <c r="BC353" s="12" t="str">
        <f>IFERROR(VLOOKUP(NitB[[#This Row],[CONCATENA]],Dades[[#All],[Columna1]:[LAT]],3,FALSE),"")</f>
        <v/>
      </c>
      <c r="BD353" s="12" t="str">
        <f>IFERROR(10^(NitB[[#This Row],[LAT]]/10),"")</f>
        <v/>
      </c>
      <c r="BF353" s="1">
        <f>Resultats!C$37</f>
        <v>30</v>
      </c>
      <c r="BG353" s="1">
        <f>Resultats!E$37</f>
        <v>3</v>
      </c>
      <c r="BH353" s="1">
        <v>12</v>
      </c>
      <c r="BI353" s="1">
        <v>48</v>
      </c>
      <c r="BJ353" s="1" t="str">
        <f>CONCATENATE(DiaC[[#This Row],[Dia]],DiaC[[#This Row],[Mes]],DiaC[[#This Row],[Hora]],DiaC[[#This Row],[Min]])</f>
        <v>3031248</v>
      </c>
      <c r="BK353" s="1" t="str">
        <f>CONCATENATE(TEXT(DiaC[[#This Row],[Hora]],"00"),":",TEXT(DiaC[[#This Row],[Min]],"00"))</f>
        <v>12:48</v>
      </c>
      <c r="BL353" s="1" t="str">
        <f>IFERROR(VLOOKUP(DiaC[[#This Row],[CONCATENA]],Dades[[#All],[Columna1]:[LAT]],3,FALSE),"")</f>
        <v/>
      </c>
      <c r="BM353" s="1" t="str">
        <f>IFERROR(10^(DiaC[[#This Row],[LAT]]/10),"")</f>
        <v/>
      </c>
      <c r="BX353" s="4">
        <f>Resultats!C$37</f>
        <v>30</v>
      </c>
      <c r="BY353" s="12">
        <f>Resultats!E$37</f>
        <v>3</v>
      </c>
      <c r="BZ353" s="3">
        <v>3</v>
      </c>
      <c r="CA353" s="4">
        <v>48</v>
      </c>
      <c r="CB353" s="4" t="str">
        <f>CONCATENATE(NitC[[#This Row],[Dia]],NitC[[#This Row],[Mes]],NitC[[#This Row],[Hora]],NitC[[#This Row],[Min]])</f>
        <v>303348</v>
      </c>
      <c r="CC353" s="4" t="str">
        <f>CONCATENATE(TEXT(NitC[[#This Row],[Hora]],"00"),":",TEXT(NitC[[#This Row],[Min]],"00"))</f>
        <v>03:48</v>
      </c>
      <c r="CD353" s="12" t="str">
        <f>IFERROR(VLOOKUP(NitC[[#This Row],[CONCATENA]],Dades[[#All],[Columna1]:[LAT]],3,FALSE),"")</f>
        <v/>
      </c>
      <c r="CE353" s="12" t="str">
        <f>IFERROR(10^(NitC[[#This Row],[LAT]]/10),"")</f>
        <v/>
      </c>
    </row>
    <row r="354" spans="4:83" x14ac:dyDescent="0.35">
      <c r="D354" s="1">
        <f>Resultats!C$7</f>
        <v>30</v>
      </c>
      <c r="E354" s="1">
        <f>Resultats!E$7</f>
        <v>3</v>
      </c>
      <c r="F354" s="1">
        <v>12</v>
      </c>
      <c r="G354" s="1">
        <v>49</v>
      </c>
      <c r="H354" s="1" t="str">
        <f>CONCATENATE(DiaA[[#This Row],[Dia]],DiaA[[#This Row],[Mes]],DiaA[[#This Row],[Hora]],DiaA[[#This Row],[Min]])</f>
        <v>3031249</v>
      </c>
      <c r="I354" s="1" t="str">
        <f>CONCATENATE(TEXT(DiaA[[#This Row],[Hora]],"00"),":",TEXT(DiaA[[#This Row],[Min]],"00"))</f>
        <v>12:49</v>
      </c>
      <c r="J354" s="1" t="str">
        <f>IFERROR(VLOOKUP(DiaA[[#This Row],[CONCATENA]],Dades[[#All],[Columna1]:[LAT]],3,FALSE),"")</f>
        <v/>
      </c>
      <c r="K354" s="1" t="str">
        <f>IFERROR(10^(DiaA[[#This Row],[LAT]]/10),"")</f>
        <v/>
      </c>
      <c r="V354" s="4">
        <f>Resultats!C$7</f>
        <v>30</v>
      </c>
      <c r="W354" s="12">
        <f>Resultats!E$7</f>
        <v>3</v>
      </c>
      <c r="X354" s="3">
        <v>3</v>
      </c>
      <c r="Y354" s="4">
        <v>49</v>
      </c>
      <c r="Z354" s="4" t="str">
        <f>CONCATENATE(NitA[[#This Row],[Dia]],NitA[[#This Row],[Mes]],NitA[[#This Row],[Hora]],NitA[[#This Row],[Min]])</f>
        <v>303349</v>
      </c>
      <c r="AA354" s="4" t="str">
        <f>CONCATENATE(TEXT(NitA[[#This Row],[Hora]],"00"),":",TEXT(NitA[[#This Row],[Min]],"00"))</f>
        <v>03:49</v>
      </c>
      <c r="AB354" s="12" t="str">
        <f>IFERROR(VLOOKUP(NitA[[#This Row],[CONCATENA]],Dades[[#All],[Columna1]:[LAT]],3,FALSE),"")</f>
        <v/>
      </c>
      <c r="AC354" s="12" t="str">
        <f>IFERROR(10^(NitA[[#This Row],[LAT]]/10),"")</f>
        <v/>
      </c>
      <c r="AE354" s="1">
        <f>Resultats!C$22</f>
        <v>30</v>
      </c>
      <c r="AF354" s="1">
        <f>Resultats!E$22</f>
        <v>3</v>
      </c>
      <c r="AG354" s="1">
        <v>12</v>
      </c>
      <c r="AH354" s="1">
        <v>49</v>
      </c>
      <c r="AI354" s="1" t="str">
        <f>CONCATENATE(DiaB[[#This Row],[Dia]],DiaB[[#This Row],[Mes]],DiaB[[#This Row],[Hora]],DiaB[[#This Row],[Min]])</f>
        <v>3031249</v>
      </c>
      <c r="AJ354" s="1" t="str">
        <f>CONCATENATE(TEXT(DiaB[[#This Row],[Hora]],"00"),":",TEXT(DiaB[[#This Row],[Min]],"00"))</f>
        <v>12:49</v>
      </c>
      <c r="AK354" s="1" t="str">
        <f>IFERROR(VLOOKUP(DiaB[[#This Row],[CONCATENA]],Dades[[#All],[Columna1]:[LAT]],3,FALSE),"")</f>
        <v/>
      </c>
      <c r="AL354" s="1" t="str">
        <f>IFERROR(10^(DiaB[[#This Row],[LAT]]/10),"")</f>
        <v/>
      </c>
      <c r="AW354" s="4">
        <f>Resultats!C$22</f>
        <v>30</v>
      </c>
      <c r="AX354" s="12">
        <f>Resultats!E$22</f>
        <v>3</v>
      </c>
      <c r="AY354" s="3">
        <v>3</v>
      </c>
      <c r="AZ354" s="4">
        <v>49</v>
      </c>
      <c r="BA354" s="4" t="str">
        <f>CONCATENATE(NitB[[#This Row],[Dia]],NitB[[#This Row],[Mes]],NitB[[#This Row],[Hora]],NitB[[#This Row],[Min]])</f>
        <v>303349</v>
      </c>
      <c r="BB354" s="4" t="str">
        <f>CONCATENATE(TEXT(NitB[[#This Row],[Hora]],"00"),":",TEXT(NitB[[#This Row],[Min]],"00"))</f>
        <v>03:49</v>
      </c>
      <c r="BC354" s="12" t="str">
        <f>IFERROR(VLOOKUP(NitB[[#This Row],[CONCATENA]],Dades[[#All],[Columna1]:[LAT]],3,FALSE),"")</f>
        <v/>
      </c>
      <c r="BD354" s="12" t="str">
        <f>IFERROR(10^(NitB[[#This Row],[LAT]]/10),"")</f>
        <v/>
      </c>
      <c r="BF354" s="1">
        <f>Resultats!C$37</f>
        <v>30</v>
      </c>
      <c r="BG354" s="1">
        <f>Resultats!E$37</f>
        <v>3</v>
      </c>
      <c r="BH354" s="1">
        <v>12</v>
      </c>
      <c r="BI354" s="1">
        <v>49</v>
      </c>
      <c r="BJ354" s="1" t="str">
        <f>CONCATENATE(DiaC[[#This Row],[Dia]],DiaC[[#This Row],[Mes]],DiaC[[#This Row],[Hora]],DiaC[[#This Row],[Min]])</f>
        <v>3031249</v>
      </c>
      <c r="BK354" s="1" t="str">
        <f>CONCATENATE(TEXT(DiaC[[#This Row],[Hora]],"00"),":",TEXT(DiaC[[#This Row],[Min]],"00"))</f>
        <v>12:49</v>
      </c>
      <c r="BL354" s="1" t="str">
        <f>IFERROR(VLOOKUP(DiaC[[#This Row],[CONCATENA]],Dades[[#All],[Columna1]:[LAT]],3,FALSE),"")</f>
        <v/>
      </c>
      <c r="BM354" s="1" t="str">
        <f>IFERROR(10^(DiaC[[#This Row],[LAT]]/10),"")</f>
        <v/>
      </c>
      <c r="BX354" s="4">
        <f>Resultats!C$37</f>
        <v>30</v>
      </c>
      <c r="BY354" s="12">
        <f>Resultats!E$37</f>
        <v>3</v>
      </c>
      <c r="BZ354" s="3">
        <v>3</v>
      </c>
      <c r="CA354" s="4">
        <v>49</v>
      </c>
      <c r="CB354" s="4" t="str">
        <f>CONCATENATE(NitC[[#This Row],[Dia]],NitC[[#This Row],[Mes]],NitC[[#This Row],[Hora]],NitC[[#This Row],[Min]])</f>
        <v>303349</v>
      </c>
      <c r="CC354" s="4" t="str">
        <f>CONCATENATE(TEXT(NitC[[#This Row],[Hora]],"00"),":",TEXT(NitC[[#This Row],[Min]],"00"))</f>
        <v>03:49</v>
      </c>
      <c r="CD354" s="12" t="str">
        <f>IFERROR(VLOOKUP(NitC[[#This Row],[CONCATENA]],Dades[[#All],[Columna1]:[LAT]],3,FALSE),"")</f>
        <v/>
      </c>
      <c r="CE354" s="12" t="str">
        <f>IFERROR(10^(NitC[[#This Row],[LAT]]/10),"")</f>
        <v/>
      </c>
    </row>
    <row r="355" spans="4:83" x14ac:dyDescent="0.35">
      <c r="D355" s="1">
        <f>Resultats!C$7</f>
        <v>30</v>
      </c>
      <c r="E355" s="1">
        <f>Resultats!E$7</f>
        <v>3</v>
      </c>
      <c r="F355" s="1">
        <v>12</v>
      </c>
      <c r="G355" s="1">
        <v>50</v>
      </c>
      <c r="H355" s="1" t="str">
        <f>CONCATENATE(DiaA[[#This Row],[Dia]],DiaA[[#This Row],[Mes]],DiaA[[#This Row],[Hora]],DiaA[[#This Row],[Min]])</f>
        <v>3031250</v>
      </c>
      <c r="I355" s="1" t="str">
        <f>CONCATENATE(TEXT(DiaA[[#This Row],[Hora]],"00"),":",TEXT(DiaA[[#This Row],[Min]],"00"))</f>
        <v>12:50</v>
      </c>
      <c r="J355" s="1" t="str">
        <f>IFERROR(VLOOKUP(DiaA[[#This Row],[CONCATENA]],Dades[[#All],[Columna1]:[LAT]],3,FALSE),"")</f>
        <v/>
      </c>
      <c r="K355" s="1" t="str">
        <f>IFERROR(10^(DiaA[[#This Row],[LAT]]/10),"")</f>
        <v/>
      </c>
      <c r="V355" s="4">
        <f>Resultats!C$7</f>
        <v>30</v>
      </c>
      <c r="W355" s="12">
        <f>Resultats!E$7</f>
        <v>3</v>
      </c>
      <c r="X355" s="3">
        <v>3</v>
      </c>
      <c r="Y355" s="4">
        <v>50</v>
      </c>
      <c r="Z355" s="4" t="str">
        <f>CONCATENATE(NitA[[#This Row],[Dia]],NitA[[#This Row],[Mes]],NitA[[#This Row],[Hora]],NitA[[#This Row],[Min]])</f>
        <v>303350</v>
      </c>
      <c r="AA355" s="4" t="str">
        <f>CONCATENATE(TEXT(NitA[[#This Row],[Hora]],"00"),":",TEXT(NitA[[#This Row],[Min]],"00"))</f>
        <v>03:50</v>
      </c>
      <c r="AB355" s="12" t="str">
        <f>IFERROR(VLOOKUP(NitA[[#This Row],[CONCATENA]],Dades[[#All],[Columna1]:[LAT]],3,FALSE),"")</f>
        <v/>
      </c>
      <c r="AC355" s="12" t="str">
        <f>IFERROR(10^(NitA[[#This Row],[LAT]]/10),"")</f>
        <v/>
      </c>
      <c r="AE355" s="1">
        <f>Resultats!C$22</f>
        <v>30</v>
      </c>
      <c r="AF355" s="1">
        <f>Resultats!E$22</f>
        <v>3</v>
      </c>
      <c r="AG355" s="1">
        <v>12</v>
      </c>
      <c r="AH355" s="1">
        <v>50</v>
      </c>
      <c r="AI355" s="1" t="str">
        <f>CONCATENATE(DiaB[[#This Row],[Dia]],DiaB[[#This Row],[Mes]],DiaB[[#This Row],[Hora]],DiaB[[#This Row],[Min]])</f>
        <v>3031250</v>
      </c>
      <c r="AJ355" s="1" t="str">
        <f>CONCATENATE(TEXT(DiaB[[#This Row],[Hora]],"00"),":",TEXT(DiaB[[#This Row],[Min]],"00"))</f>
        <v>12:50</v>
      </c>
      <c r="AK355" s="1" t="str">
        <f>IFERROR(VLOOKUP(DiaB[[#This Row],[CONCATENA]],Dades[[#All],[Columna1]:[LAT]],3,FALSE),"")</f>
        <v/>
      </c>
      <c r="AL355" s="1" t="str">
        <f>IFERROR(10^(DiaB[[#This Row],[LAT]]/10),"")</f>
        <v/>
      </c>
      <c r="AW355" s="4">
        <f>Resultats!C$22</f>
        <v>30</v>
      </c>
      <c r="AX355" s="12">
        <f>Resultats!E$22</f>
        <v>3</v>
      </c>
      <c r="AY355" s="3">
        <v>3</v>
      </c>
      <c r="AZ355" s="4">
        <v>50</v>
      </c>
      <c r="BA355" s="4" t="str">
        <f>CONCATENATE(NitB[[#This Row],[Dia]],NitB[[#This Row],[Mes]],NitB[[#This Row],[Hora]],NitB[[#This Row],[Min]])</f>
        <v>303350</v>
      </c>
      <c r="BB355" s="4" t="str">
        <f>CONCATENATE(TEXT(NitB[[#This Row],[Hora]],"00"),":",TEXT(NitB[[#This Row],[Min]],"00"))</f>
        <v>03:50</v>
      </c>
      <c r="BC355" s="12" t="str">
        <f>IFERROR(VLOOKUP(NitB[[#This Row],[CONCATENA]],Dades[[#All],[Columna1]:[LAT]],3,FALSE),"")</f>
        <v/>
      </c>
      <c r="BD355" s="12" t="str">
        <f>IFERROR(10^(NitB[[#This Row],[LAT]]/10),"")</f>
        <v/>
      </c>
      <c r="BF355" s="1">
        <f>Resultats!C$37</f>
        <v>30</v>
      </c>
      <c r="BG355" s="1">
        <f>Resultats!E$37</f>
        <v>3</v>
      </c>
      <c r="BH355" s="1">
        <v>12</v>
      </c>
      <c r="BI355" s="1">
        <v>50</v>
      </c>
      <c r="BJ355" s="1" t="str">
        <f>CONCATENATE(DiaC[[#This Row],[Dia]],DiaC[[#This Row],[Mes]],DiaC[[#This Row],[Hora]],DiaC[[#This Row],[Min]])</f>
        <v>3031250</v>
      </c>
      <c r="BK355" s="1" t="str">
        <f>CONCATENATE(TEXT(DiaC[[#This Row],[Hora]],"00"),":",TEXT(DiaC[[#This Row],[Min]],"00"))</f>
        <v>12:50</v>
      </c>
      <c r="BL355" s="1" t="str">
        <f>IFERROR(VLOOKUP(DiaC[[#This Row],[CONCATENA]],Dades[[#All],[Columna1]:[LAT]],3,FALSE),"")</f>
        <v/>
      </c>
      <c r="BM355" s="1" t="str">
        <f>IFERROR(10^(DiaC[[#This Row],[LAT]]/10),"")</f>
        <v/>
      </c>
      <c r="BX355" s="4">
        <f>Resultats!C$37</f>
        <v>30</v>
      </c>
      <c r="BY355" s="12">
        <f>Resultats!E$37</f>
        <v>3</v>
      </c>
      <c r="BZ355" s="3">
        <v>3</v>
      </c>
      <c r="CA355" s="4">
        <v>50</v>
      </c>
      <c r="CB355" s="4" t="str">
        <f>CONCATENATE(NitC[[#This Row],[Dia]],NitC[[#This Row],[Mes]],NitC[[#This Row],[Hora]],NitC[[#This Row],[Min]])</f>
        <v>303350</v>
      </c>
      <c r="CC355" s="4" t="str">
        <f>CONCATENATE(TEXT(NitC[[#This Row],[Hora]],"00"),":",TEXT(NitC[[#This Row],[Min]],"00"))</f>
        <v>03:50</v>
      </c>
      <c r="CD355" s="12" t="str">
        <f>IFERROR(VLOOKUP(NitC[[#This Row],[CONCATENA]],Dades[[#All],[Columna1]:[LAT]],3,FALSE),"")</f>
        <v/>
      </c>
      <c r="CE355" s="12" t="str">
        <f>IFERROR(10^(NitC[[#This Row],[LAT]]/10),"")</f>
        <v/>
      </c>
    </row>
    <row r="356" spans="4:83" x14ac:dyDescent="0.35">
      <c r="D356" s="1">
        <f>Resultats!C$7</f>
        <v>30</v>
      </c>
      <c r="E356" s="1">
        <f>Resultats!E$7</f>
        <v>3</v>
      </c>
      <c r="F356" s="1">
        <v>12</v>
      </c>
      <c r="G356" s="1">
        <v>51</v>
      </c>
      <c r="H356" s="1" t="str">
        <f>CONCATENATE(DiaA[[#This Row],[Dia]],DiaA[[#This Row],[Mes]],DiaA[[#This Row],[Hora]],DiaA[[#This Row],[Min]])</f>
        <v>3031251</v>
      </c>
      <c r="I356" s="1" t="str">
        <f>CONCATENATE(TEXT(DiaA[[#This Row],[Hora]],"00"),":",TEXT(DiaA[[#This Row],[Min]],"00"))</f>
        <v>12:51</v>
      </c>
      <c r="J356" s="1" t="str">
        <f>IFERROR(VLOOKUP(DiaA[[#This Row],[CONCATENA]],Dades[[#All],[Columna1]:[LAT]],3,FALSE),"")</f>
        <v/>
      </c>
      <c r="K356" s="1" t="str">
        <f>IFERROR(10^(DiaA[[#This Row],[LAT]]/10),"")</f>
        <v/>
      </c>
      <c r="V356" s="4">
        <f>Resultats!C$7</f>
        <v>30</v>
      </c>
      <c r="W356" s="12">
        <f>Resultats!E$7</f>
        <v>3</v>
      </c>
      <c r="X356" s="3">
        <v>3</v>
      </c>
      <c r="Y356" s="4">
        <v>51</v>
      </c>
      <c r="Z356" s="4" t="str">
        <f>CONCATENATE(NitA[[#This Row],[Dia]],NitA[[#This Row],[Mes]],NitA[[#This Row],[Hora]],NitA[[#This Row],[Min]])</f>
        <v>303351</v>
      </c>
      <c r="AA356" s="4" t="str">
        <f>CONCATENATE(TEXT(NitA[[#This Row],[Hora]],"00"),":",TEXT(NitA[[#This Row],[Min]],"00"))</f>
        <v>03:51</v>
      </c>
      <c r="AB356" s="12" t="str">
        <f>IFERROR(VLOOKUP(NitA[[#This Row],[CONCATENA]],Dades[[#All],[Columna1]:[LAT]],3,FALSE),"")</f>
        <v/>
      </c>
      <c r="AC356" s="12" t="str">
        <f>IFERROR(10^(NitA[[#This Row],[LAT]]/10),"")</f>
        <v/>
      </c>
      <c r="AE356" s="1">
        <f>Resultats!C$22</f>
        <v>30</v>
      </c>
      <c r="AF356" s="1">
        <f>Resultats!E$22</f>
        <v>3</v>
      </c>
      <c r="AG356" s="1">
        <v>12</v>
      </c>
      <c r="AH356" s="1">
        <v>51</v>
      </c>
      <c r="AI356" s="1" t="str">
        <f>CONCATENATE(DiaB[[#This Row],[Dia]],DiaB[[#This Row],[Mes]],DiaB[[#This Row],[Hora]],DiaB[[#This Row],[Min]])</f>
        <v>3031251</v>
      </c>
      <c r="AJ356" s="1" t="str">
        <f>CONCATENATE(TEXT(DiaB[[#This Row],[Hora]],"00"),":",TEXT(DiaB[[#This Row],[Min]],"00"))</f>
        <v>12:51</v>
      </c>
      <c r="AK356" s="1" t="str">
        <f>IFERROR(VLOOKUP(DiaB[[#This Row],[CONCATENA]],Dades[[#All],[Columna1]:[LAT]],3,FALSE),"")</f>
        <v/>
      </c>
      <c r="AL356" s="1" t="str">
        <f>IFERROR(10^(DiaB[[#This Row],[LAT]]/10),"")</f>
        <v/>
      </c>
      <c r="AW356" s="4">
        <f>Resultats!C$22</f>
        <v>30</v>
      </c>
      <c r="AX356" s="12">
        <f>Resultats!E$22</f>
        <v>3</v>
      </c>
      <c r="AY356" s="3">
        <v>3</v>
      </c>
      <c r="AZ356" s="4">
        <v>51</v>
      </c>
      <c r="BA356" s="4" t="str">
        <f>CONCATENATE(NitB[[#This Row],[Dia]],NitB[[#This Row],[Mes]],NitB[[#This Row],[Hora]],NitB[[#This Row],[Min]])</f>
        <v>303351</v>
      </c>
      <c r="BB356" s="4" t="str">
        <f>CONCATENATE(TEXT(NitB[[#This Row],[Hora]],"00"),":",TEXT(NitB[[#This Row],[Min]],"00"))</f>
        <v>03:51</v>
      </c>
      <c r="BC356" s="12" t="str">
        <f>IFERROR(VLOOKUP(NitB[[#This Row],[CONCATENA]],Dades[[#All],[Columna1]:[LAT]],3,FALSE),"")</f>
        <v/>
      </c>
      <c r="BD356" s="12" t="str">
        <f>IFERROR(10^(NitB[[#This Row],[LAT]]/10),"")</f>
        <v/>
      </c>
      <c r="BF356" s="1">
        <f>Resultats!C$37</f>
        <v>30</v>
      </c>
      <c r="BG356" s="1">
        <f>Resultats!E$37</f>
        <v>3</v>
      </c>
      <c r="BH356" s="1">
        <v>12</v>
      </c>
      <c r="BI356" s="1">
        <v>51</v>
      </c>
      <c r="BJ356" s="1" t="str">
        <f>CONCATENATE(DiaC[[#This Row],[Dia]],DiaC[[#This Row],[Mes]],DiaC[[#This Row],[Hora]],DiaC[[#This Row],[Min]])</f>
        <v>3031251</v>
      </c>
      <c r="BK356" s="1" t="str">
        <f>CONCATENATE(TEXT(DiaC[[#This Row],[Hora]],"00"),":",TEXT(DiaC[[#This Row],[Min]],"00"))</f>
        <v>12:51</v>
      </c>
      <c r="BL356" s="1" t="str">
        <f>IFERROR(VLOOKUP(DiaC[[#This Row],[CONCATENA]],Dades[[#All],[Columna1]:[LAT]],3,FALSE),"")</f>
        <v/>
      </c>
      <c r="BM356" s="1" t="str">
        <f>IFERROR(10^(DiaC[[#This Row],[LAT]]/10),"")</f>
        <v/>
      </c>
      <c r="BX356" s="4">
        <f>Resultats!C$37</f>
        <v>30</v>
      </c>
      <c r="BY356" s="12">
        <f>Resultats!E$37</f>
        <v>3</v>
      </c>
      <c r="BZ356" s="3">
        <v>3</v>
      </c>
      <c r="CA356" s="4">
        <v>51</v>
      </c>
      <c r="CB356" s="4" t="str">
        <f>CONCATENATE(NitC[[#This Row],[Dia]],NitC[[#This Row],[Mes]],NitC[[#This Row],[Hora]],NitC[[#This Row],[Min]])</f>
        <v>303351</v>
      </c>
      <c r="CC356" s="4" t="str">
        <f>CONCATENATE(TEXT(NitC[[#This Row],[Hora]],"00"),":",TEXT(NitC[[#This Row],[Min]],"00"))</f>
        <v>03:51</v>
      </c>
      <c r="CD356" s="12" t="str">
        <f>IFERROR(VLOOKUP(NitC[[#This Row],[CONCATENA]],Dades[[#All],[Columna1]:[LAT]],3,FALSE),"")</f>
        <v/>
      </c>
      <c r="CE356" s="12" t="str">
        <f>IFERROR(10^(NitC[[#This Row],[LAT]]/10),"")</f>
        <v/>
      </c>
    </row>
    <row r="357" spans="4:83" x14ac:dyDescent="0.35">
      <c r="D357" s="1">
        <f>Resultats!C$7</f>
        <v>30</v>
      </c>
      <c r="E357" s="1">
        <f>Resultats!E$7</f>
        <v>3</v>
      </c>
      <c r="F357" s="1">
        <v>12</v>
      </c>
      <c r="G357" s="1">
        <v>52</v>
      </c>
      <c r="H357" s="1" t="str">
        <f>CONCATENATE(DiaA[[#This Row],[Dia]],DiaA[[#This Row],[Mes]],DiaA[[#This Row],[Hora]],DiaA[[#This Row],[Min]])</f>
        <v>3031252</v>
      </c>
      <c r="I357" s="1" t="str">
        <f>CONCATENATE(TEXT(DiaA[[#This Row],[Hora]],"00"),":",TEXT(DiaA[[#This Row],[Min]],"00"))</f>
        <v>12:52</v>
      </c>
      <c r="J357" s="1" t="str">
        <f>IFERROR(VLOOKUP(DiaA[[#This Row],[CONCATENA]],Dades[[#All],[Columna1]:[LAT]],3,FALSE),"")</f>
        <v/>
      </c>
      <c r="K357" s="1" t="str">
        <f>IFERROR(10^(DiaA[[#This Row],[LAT]]/10),"")</f>
        <v/>
      </c>
      <c r="V357" s="4">
        <f>Resultats!C$7</f>
        <v>30</v>
      </c>
      <c r="W357" s="12">
        <f>Resultats!E$7</f>
        <v>3</v>
      </c>
      <c r="X357" s="3">
        <v>3</v>
      </c>
      <c r="Y357" s="4">
        <v>52</v>
      </c>
      <c r="Z357" s="4" t="str">
        <f>CONCATENATE(NitA[[#This Row],[Dia]],NitA[[#This Row],[Mes]],NitA[[#This Row],[Hora]],NitA[[#This Row],[Min]])</f>
        <v>303352</v>
      </c>
      <c r="AA357" s="4" t="str">
        <f>CONCATENATE(TEXT(NitA[[#This Row],[Hora]],"00"),":",TEXT(NitA[[#This Row],[Min]],"00"))</f>
        <v>03:52</v>
      </c>
      <c r="AB357" s="12" t="str">
        <f>IFERROR(VLOOKUP(NitA[[#This Row],[CONCATENA]],Dades[[#All],[Columna1]:[LAT]],3,FALSE),"")</f>
        <v/>
      </c>
      <c r="AC357" s="12" t="str">
        <f>IFERROR(10^(NitA[[#This Row],[LAT]]/10),"")</f>
        <v/>
      </c>
      <c r="AE357" s="1">
        <f>Resultats!C$22</f>
        <v>30</v>
      </c>
      <c r="AF357" s="1">
        <f>Resultats!E$22</f>
        <v>3</v>
      </c>
      <c r="AG357" s="1">
        <v>12</v>
      </c>
      <c r="AH357" s="1">
        <v>52</v>
      </c>
      <c r="AI357" s="1" t="str">
        <f>CONCATENATE(DiaB[[#This Row],[Dia]],DiaB[[#This Row],[Mes]],DiaB[[#This Row],[Hora]],DiaB[[#This Row],[Min]])</f>
        <v>3031252</v>
      </c>
      <c r="AJ357" s="1" t="str">
        <f>CONCATENATE(TEXT(DiaB[[#This Row],[Hora]],"00"),":",TEXT(DiaB[[#This Row],[Min]],"00"))</f>
        <v>12:52</v>
      </c>
      <c r="AK357" s="1" t="str">
        <f>IFERROR(VLOOKUP(DiaB[[#This Row],[CONCATENA]],Dades[[#All],[Columna1]:[LAT]],3,FALSE),"")</f>
        <v/>
      </c>
      <c r="AL357" s="1" t="str">
        <f>IFERROR(10^(DiaB[[#This Row],[LAT]]/10),"")</f>
        <v/>
      </c>
      <c r="AW357" s="4">
        <f>Resultats!C$22</f>
        <v>30</v>
      </c>
      <c r="AX357" s="12">
        <f>Resultats!E$22</f>
        <v>3</v>
      </c>
      <c r="AY357" s="3">
        <v>3</v>
      </c>
      <c r="AZ357" s="4">
        <v>52</v>
      </c>
      <c r="BA357" s="4" t="str">
        <f>CONCATENATE(NitB[[#This Row],[Dia]],NitB[[#This Row],[Mes]],NitB[[#This Row],[Hora]],NitB[[#This Row],[Min]])</f>
        <v>303352</v>
      </c>
      <c r="BB357" s="4" t="str">
        <f>CONCATENATE(TEXT(NitB[[#This Row],[Hora]],"00"),":",TEXT(NitB[[#This Row],[Min]],"00"))</f>
        <v>03:52</v>
      </c>
      <c r="BC357" s="12" t="str">
        <f>IFERROR(VLOOKUP(NitB[[#This Row],[CONCATENA]],Dades[[#All],[Columna1]:[LAT]],3,FALSE),"")</f>
        <v/>
      </c>
      <c r="BD357" s="12" t="str">
        <f>IFERROR(10^(NitB[[#This Row],[LAT]]/10),"")</f>
        <v/>
      </c>
      <c r="BF357" s="1">
        <f>Resultats!C$37</f>
        <v>30</v>
      </c>
      <c r="BG357" s="1">
        <f>Resultats!E$37</f>
        <v>3</v>
      </c>
      <c r="BH357" s="1">
        <v>12</v>
      </c>
      <c r="BI357" s="1">
        <v>52</v>
      </c>
      <c r="BJ357" s="1" t="str">
        <f>CONCATENATE(DiaC[[#This Row],[Dia]],DiaC[[#This Row],[Mes]],DiaC[[#This Row],[Hora]],DiaC[[#This Row],[Min]])</f>
        <v>3031252</v>
      </c>
      <c r="BK357" s="1" t="str">
        <f>CONCATENATE(TEXT(DiaC[[#This Row],[Hora]],"00"),":",TEXT(DiaC[[#This Row],[Min]],"00"))</f>
        <v>12:52</v>
      </c>
      <c r="BL357" s="1" t="str">
        <f>IFERROR(VLOOKUP(DiaC[[#This Row],[CONCATENA]],Dades[[#All],[Columna1]:[LAT]],3,FALSE),"")</f>
        <v/>
      </c>
      <c r="BM357" s="1" t="str">
        <f>IFERROR(10^(DiaC[[#This Row],[LAT]]/10),"")</f>
        <v/>
      </c>
      <c r="BX357" s="4">
        <f>Resultats!C$37</f>
        <v>30</v>
      </c>
      <c r="BY357" s="12">
        <f>Resultats!E$37</f>
        <v>3</v>
      </c>
      <c r="BZ357" s="3">
        <v>3</v>
      </c>
      <c r="CA357" s="4">
        <v>52</v>
      </c>
      <c r="CB357" s="4" t="str">
        <f>CONCATENATE(NitC[[#This Row],[Dia]],NitC[[#This Row],[Mes]],NitC[[#This Row],[Hora]],NitC[[#This Row],[Min]])</f>
        <v>303352</v>
      </c>
      <c r="CC357" s="4" t="str">
        <f>CONCATENATE(TEXT(NitC[[#This Row],[Hora]],"00"),":",TEXT(NitC[[#This Row],[Min]],"00"))</f>
        <v>03:52</v>
      </c>
      <c r="CD357" s="12" t="str">
        <f>IFERROR(VLOOKUP(NitC[[#This Row],[CONCATENA]],Dades[[#All],[Columna1]:[LAT]],3,FALSE),"")</f>
        <v/>
      </c>
      <c r="CE357" s="12" t="str">
        <f>IFERROR(10^(NitC[[#This Row],[LAT]]/10),"")</f>
        <v/>
      </c>
    </row>
    <row r="358" spans="4:83" x14ac:dyDescent="0.35">
      <c r="D358" s="1">
        <f>Resultats!C$7</f>
        <v>30</v>
      </c>
      <c r="E358" s="1">
        <f>Resultats!E$7</f>
        <v>3</v>
      </c>
      <c r="F358" s="1">
        <v>12</v>
      </c>
      <c r="G358" s="1">
        <v>53</v>
      </c>
      <c r="H358" s="1" t="str">
        <f>CONCATENATE(DiaA[[#This Row],[Dia]],DiaA[[#This Row],[Mes]],DiaA[[#This Row],[Hora]],DiaA[[#This Row],[Min]])</f>
        <v>3031253</v>
      </c>
      <c r="I358" s="1" t="str">
        <f>CONCATENATE(TEXT(DiaA[[#This Row],[Hora]],"00"),":",TEXT(DiaA[[#This Row],[Min]],"00"))</f>
        <v>12:53</v>
      </c>
      <c r="J358" s="1" t="str">
        <f>IFERROR(VLOOKUP(DiaA[[#This Row],[CONCATENA]],Dades[[#All],[Columna1]:[LAT]],3,FALSE),"")</f>
        <v/>
      </c>
      <c r="K358" s="1" t="str">
        <f>IFERROR(10^(DiaA[[#This Row],[LAT]]/10),"")</f>
        <v/>
      </c>
      <c r="V358" s="4">
        <f>Resultats!C$7</f>
        <v>30</v>
      </c>
      <c r="W358" s="12">
        <f>Resultats!E$7</f>
        <v>3</v>
      </c>
      <c r="X358" s="3">
        <v>3</v>
      </c>
      <c r="Y358" s="4">
        <v>53</v>
      </c>
      <c r="Z358" s="4" t="str">
        <f>CONCATENATE(NitA[[#This Row],[Dia]],NitA[[#This Row],[Mes]],NitA[[#This Row],[Hora]],NitA[[#This Row],[Min]])</f>
        <v>303353</v>
      </c>
      <c r="AA358" s="4" t="str">
        <f>CONCATENATE(TEXT(NitA[[#This Row],[Hora]],"00"),":",TEXT(NitA[[#This Row],[Min]],"00"))</f>
        <v>03:53</v>
      </c>
      <c r="AB358" s="12" t="str">
        <f>IFERROR(VLOOKUP(NitA[[#This Row],[CONCATENA]],Dades[[#All],[Columna1]:[LAT]],3,FALSE),"")</f>
        <v/>
      </c>
      <c r="AC358" s="12" t="str">
        <f>IFERROR(10^(NitA[[#This Row],[LAT]]/10),"")</f>
        <v/>
      </c>
      <c r="AE358" s="1">
        <f>Resultats!C$22</f>
        <v>30</v>
      </c>
      <c r="AF358" s="1">
        <f>Resultats!E$22</f>
        <v>3</v>
      </c>
      <c r="AG358" s="1">
        <v>12</v>
      </c>
      <c r="AH358" s="1">
        <v>53</v>
      </c>
      <c r="AI358" s="1" t="str">
        <f>CONCATENATE(DiaB[[#This Row],[Dia]],DiaB[[#This Row],[Mes]],DiaB[[#This Row],[Hora]],DiaB[[#This Row],[Min]])</f>
        <v>3031253</v>
      </c>
      <c r="AJ358" s="1" t="str">
        <f>CONCATENATE(TEXT(DiaB[[#This Row],[Hora]],"00"),":",TEXT(DiaB[[#This Row],[Min]],"00"))</f>
        <v>12:53</v>
      </c>
      <c r="AK358" s="1" t="str">
        <f>IFERROR(VLOOKUP(DiaB[[#This Row],[CONCATENA]],Dades[[#All],[Columna1]:[LAT]],3,FALSE),"")</f>
        <v/>
      </c>
      <c r="AL358" s="1" t="str">
        <f>IFERROR(10^(DiaB[[#This Row],[LAT]]/10),"")</f>
        <v/>
      </c>
      <c r="AW358" s="4">
        <f>Resultats!C$22</f>
        <v>30</v>
      </c>
      <c r="AX358" s="12">
        <f>Resultats!E$22</f>
        <v>3</v>
      </c>
      <c r="AY358" s="3">
        <v>3</v>
      </c>
      <c r="AZ358" s="4">
        <v>53</v>
      </c>
      <c r="BA358" s="4" t="str">
        <f>CONCATENATE(NitB[[#This Row],[Dia]],NitB[[#This Row],[Mes]],NitB[[#This Row],[Hora]],NitB[[#This Row],[Min]])</f>
        <v>303353</v>
      </c>
      <c r="BB358" s="4" t="str">
        <f>CONCATENATE(TEXT(NitB[[#This Row],[Hora]],"00"),":",TEXT(NitB[[#This Row],[Min]],"00"))</f>
        <v>03:53</v>
      </c>
      <c r="BC358" s="12" t="str">
        <f>IFERROR(VLOOKUP(NitB[[#This Row],[CONCATENA]],Dades[[#All],[Columna1]:[LAT]],3,FALSE),"")</f>
        <v/>
      </c>
      <c r="BD358" s="12" t="str">
        <f>IFERROR(10^(NitB[[#This Row],[LAT]]/10),"")</f>
        <v/>
      </c>
      <c r="BF358" s="1">
        <f>Resultats!C$37</f>
        <v>30</v>
      </c>
      <c r="BG358" s="1">
        <f>Resultats!E$37</f>
        <v>3</v>
      </c>
      <c r="BH358" s="1">
        <v>12</v>
      </c>
      <c r="BI358" s="1">
        <v>53</v>
      </c>
      <c r="BJ358" s="1" t="str">
        <f>CONCATENATE(DiaC[[#This Row],[Dia]],DiaC[[#This Row],[Mes]],DiaC[[#This Row],[Hora]],DiaC[[#This Row],[Min]])</f>
        <v>3031253</v>
      </c>
      <c r="BK358" s="1" t="str">
        <f>CONCATENATE(TEXT(DiaC[[#This Row],[Hora]],"00"),":",TEXT(DiaC[[#This Row],[Min]],"00"))</f>
        <v>12:53</v>
      </c>
      <c r="BL358" s="1" t="str">
        <f>IFERROR(VLOOKUP(DiaC[[#This Row],[CONCATENA]],Dades[[#All],[Columna1]:[LAT]],3,FALSE),"")</f>
        <v/>
      </c>
      <c r="BM358" s="1" t="str">
        <f>IFERROR(10^(DiaC[[#This Row],[LAT]]/10),"")</f>
        <v/>
      </c>
      <c r="BX358" s="4">
        <f>Resultats!C$37</f>
        <v>30</v>
      </c>
      <c r="BY358" s="12">
        <f>Resultats!E$37</f>
        <v>3</v>
      </c>
      <c r="BZ358" s="3">
        <v>3</v>
      </c>
      <c r="CA358" s="4">
        <v>53</v>
      </c>
      <c r="CB358" s="4" t="str">
        <f>CONCATENATE(NitC[[#This Row],[Dia]],NitC[[#This Row],[Mes]],NitC[[#This Row],[Hora]],NitC[[#This Row],[Min]])</f>
        <v>303353</v>
      </c>
      <c r="CC358" s="4" t="str">
        <f>CONCATENATE(TEXT(NitC[[#This Row],[Hora]],"00"),":",TEXT(NitC[[#This Row],[Min]],"00"))</f>
        <v>03:53</v>
      </c>
      <c r="CD358" s="12" t="str">
        <f>IFERROR(VLOOKUP(NitC[[#This Row],[CONCATENA]],Dades[[#All],[Columna1]:[LAT]],3,FALSE),"")</f>
        <v/>
      </c>
      <c r="CE358" s="12" t="str">
        <f>IFERROR(10^(NitC[[#This Row],[LAT]]/10),"")</f>
        <v/>
      </c>
    </row>
    <row r="359" spans="4:83" x14ac:dyDescent="0.35">
      <c r="D359" s="1">
        <f>Resultats!C$7</f>
        <v>30</v>
      </c>
      <c r="E359" s="1">
        <f>Resultats!E$7</f>
        <v>3</v>
      </c>
      <c r="F359" s="1">
        <v>12</v>
      </c>
      <c r="G359" s="1">
        <v>54</v>
      </c>
      <c r="H359" s="1" t="str">
        <f>CONCATENATE(DiaA[[#This Row],[Dia]],DiaA[[#This Row],[Mes]],DiaA[[#This Row],[Hora]],DiaA[[#This Row],[Min]])</f>
        <v>3031254</v>
      </c>
      <c r="I359" s="1" t="str">
        <f>CONCATENATE(TEXT(DiaA[[#This Row],[Hora]],"00"),":",TEXT(DiaA[[#This Row],[Min]],"00"))</f>
        <v>12:54</v>
      </c>
      <c r="J359" s="1" t="str">
        <f>IFERROR(VLOOKUP(DiaA[[#This Row],[CONCATENA]],Dades[[#All],[Columna1]:[LAT]],3,FALSE),"")</f>
        <v/>
      </c>
      <c r="K359" s="1" t="str">
        <f>IFERROR(10^(DiaA[[#This Row],[LAT]]/10),"")</f>
        <v/>
      </c>
      <c r="V359" s="4">
        <f>Resultats!C$7</f>
        <v>30</v>
      </c>
      <c r="W359" s="12">
        <f>Resultats!E$7</f>
        <v>3</v>
      </c>
      <c r="X359" s="3">
        <v>3</v>
      </c>
      <c r="Y359" s="4">
        <v>54</v>
      </c>
      <c r="Z359" s="4" t="str">
        <f>CONCATENATE(NitA[[#This Row],[Dia]],NitA[[#This Row],[Mes]],NitA[[#This Row],[Hora]],NitA[[#This Row],[Min]])</f>
        <v>303354</v>
      </c>
      <c r="AA359" s="4" t="str">
        <f>CONCATENATE(TEXT(NitA[[#This Row],[Hora]],"00"),":",TEXT(NitA[[#This Row],[Min]],"00"))</f>
        <v>03:54</v>
      </c>
      <c r="AB359" s="12" t="str">
        <f>IFERROR(VLOOKUP(NitA[[#This Row],[CONCATENA]],Dades[[#All],[Columna1]:[LAT]],3,FALSE),"")</f>
        <v/>
      </c>
      <c r="AC359" s="12" t="str">
        <f>IFERROR(10^(NitA[[#This Row],[LAT]]/10),"")</f>
        <v/>
      </c>
      <c r="AE359" s="1">
        <f>Resultats!C$22</f>
        <v>30</v>
      </c>
      <c r="AF359" s="1">
        <f>Resultats!E$22</f>
        <v>3</v>
      </c>
      <c r="AG359" s="1">
        <v>12</v>
      </c>
      <c r="AH359" s="1">
        <v>54</v>
      </c>
      <c r="AI359" s="1" t="str">
        <f>CONCATENATE(DiaB[[#This Row],[Dia]],DiaB[[#This Row],[Mes]],DiaB[[#This Row],[Hora]],DiaB[[#This Row],[Min]])</f>
        <v>3031254</v>
      </c>
      <c r="AJ359" s="1" t="str">
        <f>CONCATENATE(TEXT(DiaB[[#This Row],[Hora]],"00"),":",TEXT(DiaB[[#This Row],[Min]],"00"))</f>
        <v>12:54</v>
      </c>
      <c r="AK359" s="1" t="str">
        <f>IFERROR(VLOOKUP(DiaB[[#This Row],[CONCATENA]],Dades[[#All],[Columna1]:[LAT]],3,FALSE),"")</f>
        <v/>
      </c>
      <c r="AL359" s="1" t="str">
        <f>IFERROR(10^(DiaB[[#This Row],[LAT]]/10),"")</f>
        <v/>
      </c>
      <c r="AW359" s="4">
        <f>Resultats!C$22</f>
        <v>30</v>
      </c>
      <c r="AX359" s="12">
        <f>Resultats!E$22</f>
        <v>3</v>
      </c>
      <c r="AY359" s="3">
        <v>3</v>
      </c>
      <c r="AZ359" s="4">
        <v>54</v>
      </c>
      <c r="BA359" s="4" t="str">
        <f>CONCATENATE(NitB[[#This Row],[Dia]],NitB[[#This Row],[Mes]],NitB[[#This Row],[Hora]],NitB[[#This Row],[Min]])</f>
        <v>303354</v>
      </c>
      <c r="BB359" s="4" t="str">
        <f>CONCATENATE(TEXT(NitB[[#This Row],[Hora]],"00"),":",TEXT(NitB[[#This Row],[Min]],"00"))</f>
        <v>03:54</v>
      </c>
      <c r="BC359" s="12" t="str">
        <f>IFERROR(VLOOKUP(NitB[[#This Row],[CONCATENA]],Dades[[#All],[Columna1]:[LAT]],3,FALSE),"")</f>
        <v/>
      </c>
      <c r="BD359" s="12" t="str">
        <f>IFERROR(10^(NitB[[#This Row],[LAT]]/10),"")</f>
        <v/>
      </c>
      <c r="BF359" s="1">
        <f>Resultats!C$37</f>
        <v>30</v>
      </c>
      <c r="BG359" s="1">
        <f>Resultats!E$37</f>
        <v>3</v>
      </c>
      <c r="BH359" s="1">
        <v>12</v>
      </c>
      <c r="BI359" s="1">
        <v>54</v>
      </c>
      <c r="BJ359" s="1" t="str">
        <f>CONCATENATE(DiaC[[#This Row],[Dia]],DiaC[[#This Row],[Mes]],DiaC[[#This Row],[Hora]],DiaC[[#This Row],[Min]])</f>
        <v>3031254</v>
      </c>
      <c r="BK359" s="1" t="str">
        <f>CONCATENATE(TEXT(DiaC[[#This Row],[Hora]],"00"),":",TEXT(DiaC[[#This Row],[Min]],"00"))</f>
        <v>12:54</v>
      </c>
      <c r="BL359" s="1" t="str">
        <f>IFERROR(VLOOKUP(DiaC[[#This Row],[CONCATENA]],Dades[[#All],[Columna1]:[LAT]],3,FALSE),"")</f>
        <v/>
      </c>
      <c r="BM359" s="1" t="str">
        <f>IFERROR(10^(DiaC[[#This Row],[LAT]]/10),"")</f>
        <v/>
      </c>
      <c r="BX359" s="4">
        <f>Resultats!C$37</f>
        <v>30</v>
      </c>
      <c r="BY359" s="12">
        <f>Resultats!E$37</f>
        <v>3</v>
      </c>
      <c r="BZ359" s="3">
        <v>3</v>
      </c>
      <c r="CA359" s="4">
        <v>54</v>
      </c>
      <c r="CB359" s="4" t="str">
        <f>CONCATENATE(NitC[[#This Row],[Dia]],NitC[[#This Row],[Mes]],NitC[[#This Row],[Hora]],NitC[[#This Row],[Min]])</f>
        <v>303354</v>
      </c>
      <c r="CC359" s="4" t="str">
        <f>CONCATENATE(TEXT(NitC[[#This Row],[Hora]],"00"),":",TEXT(NitC[[#This Row],[Min]],"00"))</f>
        <v>03:54</v>
      </c>
      <c r="CD359" s="12" t="str">
        <f>IFERROR(VLOOKUP(NitC[[#This Row],[CONCATENA]],Dades[[#All],[Columna1]:[LAT]],3,FALSE),"")</f>
        <v/>
      </c>
      <c r="CE359" s="12" t="str">
        <f>IFERROR(10^(NitC[[#This Row],[LAT]]/10),"")</f>
        <v/>
      </c>
    </row>
    <row r="360" spans="4:83" x14ac:dyDescent="0.35">
      <c r="D360" s="1">
        <f>Resultats!C$7</f>
        <v>30</v>
      </c>
      <c r="E360" s="1">
        <f>Resultats!E$7</f>
        <v>3</v>
      </c>
      <c r="F360" s="1">
        <v>12</v>
      </c>
      <c r="G360" s="1">
        <v>55</v>
      </c>
      <c r="H360" s="1" t="str">
        <f>CONCATENATE(DiaA[[#This Row],[Dia]],DiaA[[#This Row],[Mes]],DiaA[[#This Row],[Hora]],DiaA[[#This Row],[Min]])</f>
        <v>3031255</v>
      </c>
      <c r="I360" s="1" t="str">
        <f>CONCATENATE(TEXT(DiaA[[#This Row],[Hora]],"00"),":",TEXT(DiaA[[#This Row],[Min]],"00"))</f>
        <v>12:55</v>
      </c>
      <c r="J360" s="1" t="str">
        <f>IFERROR(VLOOKUP(DiaA[[#This Row],[CONCATENA]],Dades[[#All],[Columna1]:[LAT]],3,FALSE),"")</f>
        <v/>
      </c>
      <c r="K360" s="1" t="str">
        <f>IFERROR(10^(DiaA[[#This Row],[LAT]]/10),"")</f>
        <v/>
      </c>
      <c r="V360" s="4">
        <f>Resultats!C$7</f>
        <v>30</v>
      </c>
      <c r="W360" s="12">
        <f>Resultats!E$7</f>
        <v>3</v>
      </c>
      <c r="X360" s="3">
        <v>3</v>
      </c>
      <c r="Y360" s="4">
        <v>55</v>
      </c>
      <c r="Z360" s="4" t="str">
        <f>CONCATENATE(NitA[[#This Row],[Dia]],NitA[[#This Row],[Mes]],NitA[[#This Row],[Hora]],NitA[[#This Row],[Min]])</f>
        <v>303355</v>
      </c>
      <c r="AA360" s="4" t="str">
        <f>CONCATENATE(TEXT(NitA[[#This Row],[Hora]],"00"),":",TEXT(NitA[[#This Row],[Min]],"00"))</f>
        <v>03:55</v>
      </c>
      <c r="AB360" s="12" t="str">
        <f>IFERROR(VLOOKUP(NitA[[#This Row],[CONCATENA]],Dades[[#All],[Columna1]:[LAT]],3,FALSE),"")</f>
        <v/>
      </c>
      <c r="AC360" s="12" t="str">
        <f>IFERROR(10^(NitA[[#This Row],[LAT]]/10),"")</f>
        <v/>
      </c>
      <c r="AE360" s="1">
        <f>Resultats!C$22</f>
        <v>30</v>
      </c>
      <c r="AF360" s="1">
        <f>Resultats!E$22</f>
        <v>3</v>
      </c>
      <c r="AG360" s="1">
        <v>12</v>
      </c>
      <c r="AH360" s="1">
        <v>55</v>
      </c>
      <c r="AI360" s="1" t="str">
        <f>CONCATENATE(DiaB[[#This Row],[Dia]],DiaB[[#This Row],[Mes]],DiaB[[#This Row],[Hora]],DiaB[[#This Row],[Min]])</f>
        <v>3031255</v>
      </c>
      <c r="AJ360" s="1" t="str">
        <f>CONCATENATE(TEXT(DiaB[[#This Row],[Hora]],"00"),":",TEXT(DiaB[[#This Row],[Min]],"00"))</f>
        <v>12:55</v>
      </c>
      <c r="AK360" s="1" t="str">
        <f>IFERROR(VLOOKUP(DiaB[[#This Row],[CONCATENA]],Dades[[#All],[Columna1]:[LAT]],3,FALSE),"")</f>
        <v/>
      </c>
      <c r="AL360" s="1" t="str">
        <f>IFERROR(10^(DiaB[[#This Row],[LAT]]/10),"")</f>
        <v/>
      </c>
      <c r="AW360" s="4">
        <f>Resultats!C$22</f>
        <v>30</v>
      </c>
      <c r="AX360" s="12">
        <f>Resultats!E$22</f>
        <v>3</v>
      </c>
      <c r="AY360" s="3">
        <v>3</v>
      </c>
      <c r="AZ360" s="4">
        <v>55</v>
      </c>
      <c r="BA360" s="4" t="str">
        <f>CONCATENATE(NitB[[#This Row],[Dia]],NitB[[#This Row],[Mes]],NitB[[#This Row],[Hora]],NitB[[#This Row],[Min]])</f>
        <v>303355</v>
      </c>
      <c r="BB360" s="4" t="str">
        <f>CONCATENATE(TEXT(NitB[[#This Row],[Hora]],"00"),":",TEXT(NitB[[#This Row],[Min]],"00"))</f>
        <v>03:55</v>
      </c>
      <c r="BC360" s="12" t="str">
        <f>IFERROR(VLOOKUP(NitB[[#This Row],[CONCATENA]],Dades[[#All],[Columna1]:[LAT]],3,FALSE),"")</f>
        <v/>
      </c>
      <c r="BD360" s="12" t="str">
        <f>IFERROR(10^(NitB[[#This Row],[LAT]]/10),"")</f>
        <v/>
      </c>
      <c r="BF360" s="1">
        <f>Resultats!C$37</f>
        <v>30</v>
      </c>
      <c r="BG360" s="1">
        <f>Resultats!E$37</f>
        <v>3</v>
      </c>
      <c r="BH360" s="1">
        <v>12</v>
      </c>
      <c r="BI360" s="1">
        <v>55</v>
      </c>
      <c r="BJ360" s="1" t="str">
        <f>CONCATENATE(DiaC[[#This Row],[Dia]],DiaC[[#This Row],[Mes]],DiaC[[#This Row],[Hora]],DiaC[[#This Row],[Min]])</f>
        <v>3031255</v>
      </c>
      <c r="BK360" s="1" t="str">
        <f>CONCATENATE(TEXT(DiaC[[#This Row],[Hora]],"00"),":",TEXT(DiaC[[#This Row],[Min]],"00"))</f>
        <v>12:55</v>
      </c>
      <c r="BL360" s="1" t="str">
        <f>IFERROR(VLOOKUP(DiaC[[#This Row],[CONCATENA]],Dades[[#All],[Columna1]:[LAT]],3,FALSE),"")</f>
        <v/>
      </c>
      <c r="BM360" s="1" t="str">
        <f>IFERROR(10^(DiaC[[#This Row],[LAT]]/10),"")</f>
        <v/>
      </c>
      <c r="BX360" s="4">
        <f>Resultats!C$37</f>
        <v>30</v>
      </c>
      <c r="BY360" s="12">
        <f>Resultats!E$37</f>
        <v>3</v>
      </c>
      <c r="BZ360" s="3">
        <v>3</v>
      </c>
      <c r="CA360" s="4">
        <v>55</v>
      </c>
      <c r="CB360" s="4" t="str">
        <f>CONCATENATE(NitC[[#This Row],[Dia]],NitC[[#This Row],[Mes]],NitC[[#This Row],[Hora]],NitC[[#This Row],[Min]])</f>
        <v>303355</v>
      </c>
      <c r="CC360" s="4" t="str">
        <f>CONCATENATE(TEXT(NitC[[#This Row],[Hora]],"00"),":",TEXT(NitC[[#This Row],[Min]],"00"))</f>
        <v>03:55</v>
      </c>
      <c r="CD360" s="12" t="str">
        <f>IFERROR(VLOOKUP(NitC[[#This Row],[CONCATENA]],Dades[[#All],[Columna1]:[LAT]],3,FALSE),"")</f>
        <v/>
      </c>
      <c r="CE360" s="12" t="str">
        <f>IFERROR(10^(NitC[[#This Row],[LAT]]/10),"")</f>
        <v/>
      </c>
    </row>
    <row r="361" spans="4:83" x14ac:dyDescent="0.35">
      <c r="D361" s="1">
        <f>Resultats!C$7</f>
        <v>30</v>
      </c>
      <c r="E361" s="1">
        <f>Resultats!E$7</f>
        <v>3</v>
      </c>
      <c r="F361" s="1">
        <v>12</v>
      </c>
      <c r="G361" s="1">
        <v>56</v>
      </c>
      <c r="H361" s="1" t="str">
        <f>CONCATENATE(DiaA[[#This Row],[Dia]],DiaA[[#This Row],[Mes]],DiaA[[#This Row],[Hora]],DiaA[[#This Row],[Min]])</f>
        <v>3031256</v>
      </c>
      <c r="I361" s="1" t="str">
        <f>CONCATENATE(TEXT(DiaA[[#This Row],[Hora]],"00"),":",TEXT(DiaA[[#This Row],[Min]],"00"))</f>
        <v>12:56</v>
      </c>
      <c r="J361" s="1" t="str">
        <f>IFERROR(VLOOKUP(DiaA[[#This Row],[CONCATENA]],Dades[[#All],[Columna1]:[LAT]],3,FALSE),"")</f>
        <v/>
      </c>
      <c r="K361" s="1" t="str">
        <f>IFERROR(10^(DiaA[[#This Row],[LAT]]/10),"")</f>
        <v/>
      </c>
      <c r="V361" s="4">
        <f>Resultats!C$7</f>
        <v>30</v>
      </c>
      <c r="W361" s="12">
        <f>Resultats!E$7</f>
        <v>3</v>
      </c>
      <c r="X361" s="3">
        <v>3</v>
      </c>
      <c r="Y361" s="4">
        <v>56</v>
      </c>
      <c r="Z361" s="4" t="str">
        <f>CONCATENATE(NitA[[#This Row],[Dia]],NitA[[#This Row],[Mes]],NitA[[#This Row],[Hora]],NitA[[#This Row],[Min]])</f>
        <v>303356</v>
      </c>
      <c r="AA361" s="4" t="str">
        <f>CONCATENATE(TEXT(NitA[[#This Row],[Hora]],"00"),":",TEXT(NitA[[#This Row],[Min]],"00"))</f>
        <v>03:56</v>
      </c>
      <c r="AB361" s="12" t="str">
        <f>IFERROR(VLOOKUP(NitA[[#This Row],[CONCATENA]],Dades[[#All],[Columna1]:[LAT]],3,FALSE),"")</f>
        <v/>
      </c>
      <c r="AC361" s="12" t="str">
        <f>IFERROR(10^(NitA[[#This Row],[LAT]]/10),"")</f>
        <v/>
      </c>
      <c r="AE361" s="1">
        <f>Resultats!C$22</f>
        <v>30</v>
      </c>
      <c r="AF361" s="1">
        <f>Resultats!E$22</f>
        <v>3</v>
      </c>
      <c r="AG361" s="1">
        <v>12</v>
      </c>
      <c r="AH361" s="1">
        <v>56</v>
      </c>
      <c r="AI361" s="1" t="str">
        <f>CONCATENATE(DiaB[[#This Row],[Dia]],DiaB[[#This Row],[Mes]],DiaB[[#This Row],[Hora]],DiaB[[#This Row],[Min]])</f>
        <v>3031256</v>
      </c>
      <c r="AJ361" s="1" t="str">
        <f>CONCATENATE(TEXT(DiaB[[#This Row],[Hora]],"00"),":",TEXT(DiaB[[#This Row],[Min]],"00"))</f>
        <v>12:56</v>
      </c>
      <c r="AK361" s="1" t="str">
        <f>IFERROR(VLOOKUP(DiaB[[#This Row],[CONCATENA]],Dades[[#All],[Columna1]:[LAT]],3,FALSE),"")</f>
        <v/>
      </c>
      <c r="AL361" s="1" t="str">
        <f>IFERROR(10^(DiaB[[#This Row],[LAT]]/10),"")</f>
        <v/>
      </c>
      <c r="AW361" s="4">
        <f>Resultats!C$22</f>
        <v>30</v>
      </c>
      <c r="AX361" s="12">
        <f>Resultats!E$22</f>
        <v>3</v>
      </c>
      <c r="AY361" s="3">
        <v>3</v>
      </c>
      <c r="AZ361" s="4">
        <v>56</v>
      </c>
      <c r="BA361" s="4" t="str">
        <f>CONCATENATE(NitB[[#This Row],[Dia]],NitB[[#This Row],[Mes]],NitB[[#This Row],[Hora]],NitB[[#This Row],[Min]])</f>
        <v>303356</v>
      </c>
      <c r="BB361" s="4" t="str">
        <f>CONCATENATE(TEXT(NitB[[#This Row],[Hora]],"00"),":",TEXT(NitB[[#This Row],[Min]],"00"))</f>
        <v>03:56</v>
      </c>
      <c r="BC361" s="12" t="str">
        <f>IFERROR(VLOOKUP(NitB[[#This Row],[CONCATENA]],Dades[[#All],[Columna1]:[LAT]],3,FALSE),"")</f>
        <v/>
      </c>
      <c r="BD361" s="12" t="str">
        <f>IFERROR(10^(NitB[[#This Row],[LAT]]/10),"")</f>
        <v/>
      </c>
      <c r="BF361" s="1">
        <f>Resultats!C$37</f>
        <v>30</v>
      </c>
      <c r="BG361" s="1">
        <f>Resultats!E$37</f>
        <v>3</v>
      </c>
      <c r="BH361" s="1">
        <v>12</v>
      </c>
      <c r="BI361" s="1">
        <v>56</v>
      </c>
      <c r="BJ361" s="1" t="str">
        <f>CONCATENATE(DiaC[[#This Row],[Dia]],DiaC[[#This Row],[Mes]],DiaC[[#This Row],[Hora]],DiaC[[#This Row],[Min]])</f>
        <v>3031256</v>
      </c>
      <c r="BK361" s="1" t="str">
        <f>CONCATENATE(TEXT(DiaC[[#This Row],[Hora]],"00"),":",TEXT(DiaC[[#This Row],[Min]],"00"))</f>
        <v>12:56</v>
      </c>
      <c r="BL361" s="1" t="str">
        <f>IFERROR(VLOOKUP(DiaC[[#This Row],[CONCATENA]],Dades[[#All],[Columna1]:[LAT]],3,FALSE),"")</f>
        <v/>
      </c>
      <c r="BM361" s="1" t="str">
        <f>IFERROR(10^(DiaC[[#This Row],[LAT]]/10),"")</f>
        <v/>
      </c>
      <c r="BX361" s="4">
        <f>Resultats!C$37</f>
        <v>30</v>
      </c>
      <c r="BY361" s="12">
        <f>Resultats!E$37</f>
        <v>3</v>
      </c>
      <c r="BZ361" s="3">
        <v>3</v>
      </c>
      <c r="CA361" s="4">
        <v>56</v>
      </c>
      <c r="CB361" s="4" t="str">
        <f>CONCATENATE(NitC[[#This Row],[Dia]],NitC[[#This Row],[Mes]],NitC[[#This Row],[Hora]],NitC[[#This Row],[Min]])</f>
        <v>303356</v>
      </c>
      <c r="CC361" s="4" t="str">
        <f>CONCATENATE(TEXT(NitC[[#This Row],[Hora]],"00"),":",TEXT(NitC[[#This Row],[Min]],"00"))</f>
        <v>03:56</v>
      </c>
      <c r="CD361" s="12" t="str">
        <f>IFERROR(VLOOKUP(NitC[[#This Row],[CONCATENA]],Dades[[#All],[Columna1]:[LAT]],3,FALSE),"")</f>
        <v/>
      </c>
      <c r="CE361" s="12" t="str">
        <f>IFERROR(10^(NitC[[#This Row],[LAT]]/10),"")</f>
        <v/>
      </c>
    </row>
    <row r="362" spans="4:83" x14ac:dyDescent="0.35">
      <c r="D362" s="1">
        <f>Resultats!C$7</f>
        <v>30</v>
      </c>
      <c r="E362" s="1">
        <f>Resultats!E$7</f>
        <v>3</v>
      </c>
      <c r="F362" s="1">
        <v>12</v>
      </c>
      <c r="G362" s="1">
        <v>57</v>
      </c>
      <c r="H362" s="1" t="str">
        <f>CONCATENATE(DiaA[[#This Row],[Dia]],DiaA[[#This Row],[Mes]],DiaA[[#This Row],[Hora]],DiaA[[#This Row],[Min]])</f>
        <v>3031257</v>
      </c>
      <c r="I362" s="1" t="str">
        <f>CONCATENATE(TEXT(DiaA[[#This Row],[Hora]],"00"),":",TEXT(DiaA[[#This Row],[Min]],"00"))</f>
        <v>12:57</v>
      </c>
      <c r="J362" s="1" t="str">
        <f>IFERROR(VLOOKUP(DiaA[[#This Row],[CONCATENA]],Dades[[#All],[Columna1]:[LAT]],3,FALSE),"")</f>
        <v/>
      </c>
      <c r="K362" s="1" t="str">
        <f>IFERROR(10^(DiaA[[#This Row],[LAT]]/10),"")</f>
        <v/>
      </c>
      <c r="V362" s="4">
        <f>Resultats!C$7</f>
        <v>30</v>
      </c>
      <c r="W362" s="12">
        <f>Resultats!E$7</f>
        <v>3</v>
      </c>
      <c r="X362" s="3">
        <v>3</v>
      </c>
      <c r="Y362" s="4">
        <v>57</v>
      </c>
      <c r="Z362" s="4" t="str">
        <f>CONCATENATE(NitA[[#This Row],[Dia]],NitA[[#This Row],[Mes]],NitA[[#This Row],[Hora]],NitA[[#This Row],[Min]])</f>
        <v>303357</v>
      </c>
      <c r="AA362" s="4" t="str">
        <f>CONCATENATE(TEXT(NitA[[#This Row],[Hora]],"00"),":",TEXT(NitA[[#This Row],[Min]],"00"))</f>
        <v>03:57</v>
      </c>
      <c r="AB362" s="12" t="str">
        <f>IFERROR(VLOOKUP(NitA[[#This Row],[CONCATENA]],Dades[[#All],[Columna1]:[LAT]],3,FALSE),"")</f>
        <v/>
      </c>
      <c r="AC362" s="12" t="str">
        <f>IFERROR(10^(NitA[[#This Row],[LAT]]/10),"")</f>
        <v/>
      </c>
      <c r="AE362" s="1">
        <f>Resultats!C$22</f>
        <v>30</v>
      </c>
      <c r="AF362" s="1">
        <f>Resultats!E$22</f>
        <v>3</v>
      </c>
      <c r="AG362" s="1">
        <v>12</v>
      </c>
      <c r="AH362" s="1">
        <v>57</v>
      </c>
      <c r="AI362" s="1" t="str">
        <f>CONCATENATE(DiaB[[#This Row],[Dia]],DiaB[[#This Row],[Mes]],DiaB[[#This Row],[Hora]],DiaB[[#This Row],[Min]])</f>
        <v>3031257</v>
      </c>
      <c r="AJ362" s="1" t="str">
        <f>CONCATENATE(TEXT(DiaB[[#This Row],[Hora]],"00"),":",TEXT(DiaB[[#This Row],[Min]],"00"))</f>
        <v>12:57</v>
      </c>
      <c r="AK362" s="1" t="str">
        <f>IFERROR(VLOOKUP(DiaB[[#This Row],[CONCATENA]],Dades[[#All],[Columna1]:[LAT]],3,FALSE),"")</f>
        <v/>
      </c>
      <c r="AL362" s="1" t="str">
        <f>IFERROR(10^(DiaB[[#This Row],[LAT]]/10),"")</f>
        <v/>
      </c>
      <c r="AW362" s="4">
        <f>Resultats!C$22</f>
        <v>30</v>
      </c>
      <c r="AX362" s="12">
        <f>Resultats!E$22</f>
        <v>3</v>
      </c>
      <c r="AY362" s="3">
        <v>3</v>
      </c>
      <c r="AZ362" s="4">
        <v>57</v>
      </c>
      <c r="BA362" s="4" t="str">
        <f>CONCATENATE(NitB[[#This Row],[Dia]],NitB[[#This Row],[Mes]],NitB[[#This Row],[Hora]],NitB[[#This Row],[Min]])</f>
        <v>303357</v>
      </c>
      <c r="BB362" s="4" t="str">
        <f>CONCATENATE(TEXT(NitB[[#This Row],[Hora]],"00"),":",TEXT(NitB[[#This Row],[Min]],"00"))</f>
        <v>03:57</v>
      </c>
      <c r="BC362" s="12" t="str">
        <f>IFERROR(VLOOKUP(NitB[[#This Row],[CONCATENA]],Dades[[#All],[Columna1]:[LAT]],3,FALSE),"")</f>
        <v/>
      </c>
      <c r="BD362" s="12" t="str">
        <f>IFERROR(10^(NitB[[#This Row],[LAT]]/10),"")</f>
        <v/>
      </c>
      <c r="BF362" s="1">
        <f>Resultats!C$37</f>
        <v>30</v>
      </c>
      <c r="BG362" s="1">
        <f>Resultats!E$37</f>
        <v>3</v>
      </c>
      <c r="BH362" s="1">
        <v>12</v>
      </c>
      <c r="BI362" s="1">
        <v>57</v>
      </c>
      <c r="BJ362" s="1" t="str">
        <f>CONCATENATE(DiaC[[#This Row],[Dia]],DiaC[[#This Row],[Mes]],DiaC[[#This Row],[Hora]],DiaC[[#This Row],[Min]])</f>
        <v>3031257</v>
      </c>
      <c r="BK362" s="1" t="str">
        <f>CONCATENATE(TEXT(DiaC[[#This Row],[Hora]],"00"),":",TEXT(DiaC[[#This Row],[Min]],"00"))</f>
        <v>12:57</v>
      </c>
      <c r="BL362" s="1" t="str">
        <f>IFERROR(VLOOKUP(DiaC[[#This Row],[CONCATENA]],Dades[[#All],[Columna1]:[LAT]],3,FALSE),"")</f>
        <v/>
      </c>
      <c r="BM362" s="1" t="str">
        <f>IFERROR(10^(DiaC[[#This Row],[LAT]]/10),"")</f>
        <v/>
      </c>
      <c r="BX362" s="4">
        <f>Resultats!C$37</f>
        <v>30</v>
      </c>
      <c r="BY362" s="12">
        <f>Resultats!E$37</f>
        <v>3</v>
      </c>
      <c r="BZ362" s="3">
        <v>3</v>
      </c>
      <c r="CA362" s="4">
        <v>57</v>
      </c>
      <c r="CB362" s="4" t="str">
        <f>CONCATENATE(NitC[[#This Row],[Dia]],NitC[[#This Row],[Mes]],NitC[[#This Row],[Hora]],NitC[[#This Row],[Min]])</f>
        <v>303357</v>
      </c>
      <c r="CC362" s="4" t="str">
        <f>CONCATENATE(TEXT(NitC[[#This Row],[Hora]],"00"),":",TEXT(NitC[[#This Row],[Min]],"00"))</f>
        <v>03:57</v>
      </c>
      <c r="CD362" s="12" t="str">
        <f>IFERROR(VLOOKUP(NitC[[#This Row],[CONCATENA]],Dades[[#All],[Columna1]:[LAT]],3,FALSE),"")</f>
        <v/>
      </c>
      <c r="CE362" s="12" t="str">
        <f>IFERROR(10^(NitC[[#This Row],[LAT]]/10),"")</f>
        <v/>
      </c>
    </row>
    <row r="363" spans="4:83" x14ac:dyDescent="0.35">
      <c r="D363" s="1">
        <f>Resultats!C$7</f>
        <v>30</v>
      </c>
      <c r="E363" s="1">
        <f>Resultats!E$7</f>
        <v>3</v>
      </c>
      <c r="F363" s="1">
        <v>12</v>
      </c>
      <c r="G363" s="1">
        <v>58</v>
      </c>
      <c r="H363" s="1" t="str">
        <f>CONCATENATE(DiaA[[#This Row],[Dia]],DiaA[[#This Row],[Mes]],DiaA[[#This Row],[Hora]],DiaA[[#This Row],[Min]])</f>
        <v>3031258</v>
      </c>
      <c r="I363" s="1" t="str">
        <f>CONCATENATE(TEXT(DiaA[[#This Row],[Hora]],"00"),":",TEXT(DiaA[[#This Row],[Min]],"00"))</f>
        <v>12:58</v>
      </c>
      <c r="J363" s="1" t="str">
        <f>IFERROR(VLOOKUP(DiaA[[#This Row],[CONCATENA]],Dades[[#All],[Columna1]:[LAT]],3,FALSE),"")</f>
        <v/>
      </c>
      <c r="K363" s="1" t="str">
        <f>IFERROR(10^(DiaA[[#This Row],[LAT]]/10),"")</f>
        <v/>
      </c>
      <c r="V363" s="4">
        <f>Resultats!C$7</f>
        <v>30</v>
      </c>
      <c r="W363" s="12">
        <f>Resultats!E$7</f>
        <v>3</v>
      </c>
      <c r="X363" s="3">
        <v>3</v>
      </c>
      <c r="Y363" s="4">
        <v>58</v>
      </c>
      <c r="Z363" s="4" t="str">
        <f>CONCATENATE(NitA[[#This Row],[Dia]],NitA[[#This Row],[Mes]],NitA[[#This Row],[Hora]],NitA[[#This Row],[Min]])</f>
        <v>303358</v>
      </c>
      <c r="AA363" s="4" t="str">
        <f>CONCATENATE(TEXT(NitA[[#This Row],[Hora]],"00"),":",TEXT(NitA[[#This Row],[Min]],"00"))</f>
        <v>03:58</v>
      </c>
      <c r="AB363" s="12" t="str">
        <f>IFERROR(VLOOKUP(NitA[[#This Row],[CONCATENA]],Dades[[#All],[Columna1]:[LAT]],3,FALSE),"")</f>
        <v/>
      </c>
      <c r="AC363" s="12" t="str">
        <f>IFERROR(10^(NitA[[#This Row],[LAT]]/10),"")</f>
        <v/>
      </c>
      <c r="AE363" s="1">
        <f>Resultats!C$22</f>
        <v>30</v>
      </c>
      <c r="AF363" s="1">
        <f>Resultats!E$22</f>
        <v>3</v>
      </c>
      <c r="AG363" s="1">
        <v>12</v>
      </c>
      <c r="AH363" s="1">
        <v>58</v>
      </c>
      <c r="AI363" s="1" t="str">
        <f>CONCATENATE(DiaB[[#This Row],[Dia]],DiaB[[#This Row],[Mes]],DiaB[[#This Row],[Hora]],DiaB[[#This Row],[Min]])</f>
        <v>3031258</v>
      </c>
      <c r="AJ363" s="1" t="str">
        <f>CONCATENATE(TEXT(DiaB[[#This Row],[Hora]],"00"),":",TEXT(DiaB[[#This Row],[Min]],"00"))</f>
        <v>12:58</v>
      </c>
      <c r="AK363" s="1" t="str">
        <f>IFERROR(VLOOKUP(DiaB[[#This Row],[CONCATENA]],Dades[[#All],[Columna1]:[LAT]],3,FALSE),"")</f>
        <v/>
      </c>
      <c r="AL363" s="1" t="str">
        <f>IFERROR(10^(DiaB[[#This Row],[LAT]]/10),"")</f>
        <v/>
      </c>
      <c r="AW363" s="4">
        <f>Resultats!C$22</f>
        <v>30</v>
      </c>
      <c r="AX363" s="12">
        <f>Resultats!E$22</f>
        <v>3</v>
      </c>
      <c r="AY363" s="3">
        <v>3</v>
      </c>
      <c r="AZ363" s="4">
        <v>58</v>
      </c>
      <c r="BA363" s="4" t="str">
        <f>CONCATENATE(NitB[[#This Row],[Dia]],NitB[[#This Row],[Mes]],NitB[[#This Row],[Hora]],NitB[[#This Row],[Min]])</f>
        <v>303358</v>
      </c>
      <c r="BB363" s="4" t="str">
        <f>CONCATENATE(TEXT(NitB[[#This Row],[Hora]],"00"),":",TEXT(NitB[[#This Row],[Min]],"00"))</f>
        <v>03:58</v>
      </c>
      <c r="BC363" s="12" t="str">
        <f>IFERROR(VLOOKUP(NitB[[#This Row],[CONCATENA]],Dades[[#All],[Columna1]:[LAT]],3,FALSE),"")</f>
        <v/>
      </c>
      <c r="BD363" s="12" t="str">
        <f>IFERROR(10^(NitB[[#This Row],[LAT]]/10),"")</f>
        <v/>
      </c>
      <c r="BF363" s="1">
        <f>Resultats!C$37</f>
        <v>30</v>
      </c>
      <c r="BG363" s="1">
        <f>Resultats!E$37</f>
        <v>3</v>
      </c>
      <c r="BH363" s="1">
        <v>12</v>
      </c>
      <c r="BI363" s="1">
        <v>58</v>
      </c>
      <c r="BJ363" s="1" t="str">
        <f>CONCATENATE(DiaC[[#This Row],[Dia]],DiaC[[#This Row],[Mes]],DiaC[[#This Row],[Hora]],DiaC[[#This Row],[Min]])</f>
        <v>3031258</v>
      </c>
      <c r="BK363" s="1" t="str">
        <f>CONCATENATE(TEXT(DiaC[[#This Row],[Hora]],"00"),":",TEXT(DiaC[[#This Row],[Min]],"00"))</f>
        <v>12:58</v>
      </c>
      <c r="BL363" s="1" t="str">
        <f>IFERROR(VLOOKUP(DiaC[[#This Row],[CONCATENA]],Dades[[#All],[Columna1]:[LAT]],3,FALSE),"")</f>
        <v/>
      </c>
      <c r="BM363" s="1" t="str">
        <f>IFERROR(10^(DiaC[[#This Row],[LAT]]/10),"")</f>
        <v/>
      </c>
      <c r="BX363" s="4">
        <f>Resultats!C$37</f>
        <v>30</v>
      </c>
      <c r="BY363" s="12">
        <f>Resultats!E$37</f>
        <v>3</v>
      </c>
      <c r="BZ363" s="3">
        <v>3</v>
      </c>
      <c r="CA363" s="4">
        <v>58</v>
      </c>
      <c r="CB363" s="4" t="str">
        <f>CONCATENATE(NitC[[#This Row],[Dia]],NitC[[#This Row],[Mes]],NitC[[#This Row],[Hora]],NitC[[#This Row],[Min]])</f>
        <v>303358</v>
      </c>
      <c r="CC363" s="4" t="str">
        <f>CONCATENATE(TEXT(NitC[[#This Row],[Hora]],"00"),":",TEXT(NitC[[#This Row],[Min]],"00"))</f>
        <v>03:58</v>
      </c>
      <c r="CD363" s="12" t="str">
        <f>IFERROR(VLOOKUP(NitC[[#This Row],[CONCATENA]],Dades[[#All],[Columna1]:[LAT]],3,FALSE),"")</f>
        <v/>
      </c>
      <c r="CE363" s="12" t="str">
        <f>IFERROR(10^(NitC[[#This Row],[LAT]]/10),"")</f>
        <v/>
      </c>
    </row>
    <row r="364" spans="4:83" x14ac:dyDescent="0.35">
      <c r="D364" s="1">
        <f>Resultats!C$7</f>
        <v>30</v>
      </c>
      <c r="E364" s="1">
        <f>Resultats!E$7</f>
        <v>3</v>
      </c>
      <c r="F364" s="1">
        <v>12</v>
      </c>
      <c r="G364" s="1">
        <v>59</v>
      </c>
      <c r="H364" s="1" t="str">
        <f>CONCATENATE(DiaA[[#This Row],[Dia]],DiaA[[#This Row],[Mes]],DiaA[[#This Row],[Hora]],DiaA[[#This Row],[Min]])</f>
        <v>3031259</v>
      </c>
      <c r="I364" s="1" t="str">
        <f>CONCATENATE(TEXT(DiaA[[#This Row],[Hora]],"00"),":",TEXT(DiaA[[#This Row],[Min]],"00"))</f>
        <v>12:59</v>
      </c>
      <c r="J364" s="1" t="str">
        <f>IFERROR(VLOOKUP(DiaA[[#This Row],[CONCATENA]],Dades[[#All],[Columna1]:[LAT]],3,FALSE),"")</f>
        <v/>
      </c>
      <c r="K364" s="1" t="str">
        <f>IFERROR(10^(DiaA[[#This Row],[LAT]]/10),"")</f>
        <v/>
      </c>
      <c r="V364" s="4">
        <f>Resultats!C$7</f>
        <v>30</v>
      </c>
      <c r="W364" s="12">
        <f>Resultats!E$7</f>
        <v>3</v>
      </c>
      <c r="X364" s="3">
        <v>3</v>
      </c>
      <c r="Y364" s="4">
        <v>59</v>
      </c>
      <c r="Z364" s="4" t="str">
        <f>CONCATENATE(NitA[[#This Row],[Dia]],NitA[[#This Row],[Mes]],NitA[[#This Row],[Hora]],NitA[[#This Row],[Min]])</f>
        <v>303359</v>
      </c>
      <c r="AA364" s="4" t="str">
        <f>CONCATENATE(TEXT(NitA[[#This Row],[Hora]],"00"),":",TEXT(NitA[[#This Row],[Min]],"00"))</f>
        <v>03:59</v>
      </c>
      <c r="AB364" s="12" t="str">
        <f>IFERROR(VLOOKUP(NitA[[#This Row],[CONCATENA]],Dades[[#All],[Columna1]:[LAT]],3,FALSE),"")</f>
        <v/>
      </c>
      <c r="AC364" s="12" t="str">
        <f>IFERROR(10^(NitA[[#This Row],[LAT]]/10),"")</f>
        <v/>
      </c>
      <c r="AE364" s="1">
        <f>Resultats!C$22</f>
        <v>30</v>
      </c>
      <c r="AF364" s="1">
        <f>Resultats!E$22</f>
        <v>3</v>
      </c>
      <c r="AG364" s="1">
        <v>12</v>
      </c>
      <c r="AH364" s="1">
        <v>59</v>
      </c>
      <c r="AI364" s="1" t="str">
        <f>CONCATENATE(DiaB[[#This Row],[Dia]],DiaB[[#This Row],[Mes]],DiaB[[#This Row],[Hora]],DiaB[[#This Row],[Min]])</f>
        <v>3031259</v>
      </c>
      <c r="AJ364" s="1" t="str">
        <f>CONCATENATE(TEXT(DiaB[[#This Row],[Hora]],"00"),":",TEXT(DiaB[[#This Row],[Min]],"00"))</f>
        <v>12:59</v>
      </c>
      <c r="AK364" s="1" t="str">
        <f>IFERROR(VLOOKUP(DiaB[[#This Row],[CONCATENA]],Dades[[#All],[Columna1]:[LAT]],3,FALSE),"")</f>
        <v/>
      </c>
      <c r="AL364" s="1" t="str">
        <f>IFERROR(10^(DiaB[[#This Row],[LAT]]/10),"")</f>
        <v/>
      </c>
      <c r="AW364" s="4">
        <f>Resultats!C$22</f>
        <v>30</v>
      </c>
      <c r="AX364" s="12">
        <f>Resultats!E$22</f>
        <v>3</v>
      </c>
      <c r="AY364" s="3">
        <v>3</v>
      </c>
      <c r="AZ364" s="4">
        <v>59</v>
      </c>
      <c r="BA364" s="4" t="str">
        <f>CONCATENATE(NitB[[#This Row],[Dia]],NitB[[#This Row],[Mes]],NitB[[#This Row],[Hora]],NitB[[#This Row],[Min]])</f>
        <v>303359</v>
      </c>
      <c r="BB364" s="4" t="str">
        <f>CONCATENATE(TEXT(NitB[[#This Row],[Hora]],"00"),":",TEXT(NitB[[#This Row],[Min]],"00"))</f>
        <v>03:59</v>
      </c>
      <c r="BC364" s="12" t="str">
        <f>IFERROR(VLOOKUP(NitB[[#This Row],[CONCATENA]],Dades[[#All],[Columna1]:[LAT]],3,FALSE),"")</f>
        <v/>
      </c>
      <c r="BD364" s="12" t="str">
        <f>IFERROR(10^(NitB[[#This Row],[LAT]]/10),"")</f>
        <v/>
      </c>
      <c r="BF364" s="1">
        <f>Resultats!C$37</f>
        <v>30</v>
      </c>
      <c r="BG364" s="1">
        <f>Resultats!E$37</f>
        <v>3</v>
      </c>
      <c r="BH364" s="1">
        <v>12</v>
      </c>
      <c r="BI364" s="1">
        <v>59</v>
      </c>
      <c r="BJ364" s="1" t="str">
        <f>CONCATENATE(DiaC[[#This Row],[Dia]],DiaC[[#This Row],[Mes]],DiaC[[#This Row],[Hora]],DiaC[[#This Row],[Min]])</f>
        <v>3031259</v>
      </c>
      <c r="BK364" s="1" t="str">
        <f>CONCATENATE(TEXT(DiaC[[#This Row],[Hora]],"00"),":",TEXT(DiaC[[#This Row],[Min]],"00"))</f>
        <v>12:59</v>
      </c>
      <c r="BL364" s="1" t="str">
        <f>IFERROR(VLOOKUP(DiaC[[#This Row],[CONCATENA]],Dades[[#All],[Columna1]:[LAT]],3,FALSE),"")</f>
        <v/>
      </c>
      <c r="BM364" s="1" t="str">
        <f>IFERROR(10^(DiaC[[#This Row],[LAT]]/10),"")</f>
        <v/>
      </c>
      <c r="BX364" s="4">
        <f>Resultats!C$37</f>
        <v>30</v>
      </c>
      <c r="BY364" s="12">
        <f>Resultats!E$37</f>
        <v>3</v>
      </c>
      <c r="BZ364" s="3">
        <v>3</v>
      </c>
      <c r="CA364" s="4">
        <v>59</v>
      </c>
      <c r="CB364" s="4" t="str">
        <f>CONCATENATE(NitC[[#This Row],[Dia]],NitC[[#This Row],[Mes]],NitC[[#This Row],[Hora]],NitC[[#This Row],[Min]])</f>
        <v>303359</v>
      </c>
      <c r="CC364" s="4" t="str">
        <f>CONCATENATE(TEXT(NitC[[#This Row],[Hora]],"00"),":",TEXT(NitC[[#This Row],[Min]],"00"))</f>
        <v>03:59</v>
      </c>
      <c r="CD364" s="12" t="str">
        <f>IFERROR(VLOOKUP(NitC[[#This Row],[CONCATENA]],Dades[[#All],[Columna1]:[LAT]],3,FALSE),"")</f>
        <v/>
      </c>
      <c r="CE364" s="12" t="str">
        <f>IFERROR(10^(NitC[[#This Row],[LAT]]/10),"")</f>
        <v/>
      </c>
    </row>
    <row r="365" spans="4:83" x14ac:dyDescent="0.35">
      <c r="D365" s="1">
        <f>Resultats!C$7</f>
        <v>30</v>
      </c>
      <c r="E365" s="1">
        <f>Resultats!E$7</f>
        <v>3</v>
      </c>
      <c r="F365" s="1">
        <v>13</v>
      </c>
      <c r="G365" s="1">
        <v>0</v>
      </c>
      <c r="H365" s="1" t="str">
        <f>CONCATENATE(DiaA[[#This Row],[Dia]],DiaA[[#This Row],[Mes]],DiaA[[#This Row],[Hora]],DiaA[[#This Row],[Min]])</f>
        <v>303130</v>
      </c>
      <c r="I365" s="1" t="str">
        <f>CONCATENATE(TEXT(DiaA[[#This Row],[Hora]],"00"),":",TEXT(DiaA[[#This Row],[Min]],"00"))</f>
        <v>13:00</v>
      </c>
      <c r="J365" s="1" t="str">
        <f>IFERROR(VLOOKUP(DiaA[[#This Row],[CONCATENA]],Dades[[#All],[Columna1]:[LAT]],3,FALSE),"")</f>
        <v/>
      </c>
      <c r="K365" s="1" t="str">
        <f>IFERROR(10^(DiaA[[#This Row],[LAT]]/10),"")</f>
        <v/>
      </c>
      <c r="V365" s="4">
        <f>Resultats!C$7</f>
        <v>30</v>
      </c>
      <c r="W365" s="12">
        <f>Resultats!E$7</f>
        <v>3</v>
      </c>
      <c r="X365" s="3">
        <v>4</v>
      </c>
      <c r="Y365" s="4">
        <v>0</v>
      </c>
      <c r="Z365" s="4" t="str">
        <f>CONCATENATE(NitA[[#This Row],[Dia]],NitA[[#This Row],[Mes]],NitA[[#This Row],[Hora]],NitA[[#This Row],[Min]])</f>
        <v>30340</v>
      </c>
      <c r="AA365" s="4" t="str">
        <f>CONCATENATE(TEXT(NitA[[#This Row],[Hora]],"00"),":",TEXT(NitA[[#This Row],[Min]],"00"))</f>
        <v>04:00</v>
      </c>
      <c r="AB365" s="12" t="str">
        <f>IFERROR(VLOOKUP(NitA[[#This Row],[CONCATENA]],Dades[[#All],[Columna1]:[LAT]],3,FALSE),"")</f>
        <v/>
      </c>
      <c r="AC365" s="12" t="str">
        <f>IFERROR(10^(NitA[[#This Row],[LAT]]/10),"")</f>
        <v/>
      </c>
      <c r="AE365" s="1">
        <f>Resultats!C$22</f>
        <v>30</v>
      </c>
      <c r="AF365" s="1">
        <f>Resultats!E$22</f>
        <v>3</v>
      </c>
      <c r="AG365" s="1">
        <v>13</v>
      </c>
      <c r="AH365" s="1">
        <v>0</v>
      </c>
      <c r="AI365" s="1" t="str">
        <f>CONCATENATE(DiaB[[#This Row],[Dia]],DiaB[[#This Row],[Mes]],DiaB[[#This Row],[Hora]],DiaB[[#This Row],[Min]])</f>
        <v>303130</v>
      </c>
      <c r="AJ365" s="1" t="str">
        <f>CONCATENATE(TEXT(DiaB[[#This Row],[Hora]],"00"),":",TEXT(DiaB[[#This Row],[Min]],"00"))</f>
        <v>13:00</v>
      </c>
      <c r="AK365" s="1" t="str">
        <f>IFERROR(VLOOKUP(DiaB[[#This Row],[CONCATENA]],Dades[[#All],[Columna1]:[LAT]],3,FALSE),"")</f>
        <v/>
      </c>
      <c r="AL365" s="1" t="str">
        <f>IFERROR(10^(DiaB[[#This Row],[LAT]]/10),"")</f>
        <v/>
      </c>
      <c r="AW365" s="4">
        <f>Resultats!C$22</f>
        <v>30</v>
      </c>
      <c r="AX365" s="12">
        <f>Resultats!E$22</f>
        <v>3</v>
      </c>
      <c r="AY365" s="3">
        <v>4</v>
      </c>
      <c r="AZ365" s="4">
        <v>0</v>
      </c>
      <c r="BA365" s="4" t="str">
        <f>CONCATENATE(NitB[[#This Row],[Dia]],NitB[[#This Row],[Mes]],NitB[[#This Row],[Hora]],NitB[[#This Row],[Min]])</f>
        <v>30340</v>
      </c>
      <c r="BB365" s="4" t="str">
        <f>CONCATENATE(TEXT(NitB[[#This Row],[Hora]],"00"),":",TEXT(NitB[[#This Row],[Min]],"00"))</f>
        <v>04:00</v>
      </c>
      <c r="BC365" s="12" t="str">
        <f>IFERROR(VLOOKUP(NitB[[#This Row],[CONCATENA]],Dades[[#All],[Columna1]:[LAT]],3,FALSE),"")</f>
        <v/>
      </c>
      <c r="BD365" s="12" t="str">
        <f>IFERROR(10^(NitB[[#This Row],[LAT]]/10),"")</f>
        <v/>
      </c>
      <c r="BF365" s="1">
        <f>Resultats!C$37</f>
        <v>30</v>
      </c>
      <c r="BG365" s="1">
        <f>Resultats!E$37</f>
        <v>3</v>
      </c>
      <c r="BH365" s="1">
        <v>13</v>
      </c>
      <c r="BI365" s="1">
        <v>0</v>
      </c>
      <c r="BJ365" s="1" t="str">
        <f>CONCATENATE(DiaC[[#This Row],[Dia]],DiaC[[#This Row],[Mes]],DiaC[[#This Row],[Hora]],DiaC[[#This Row],[Min]])</f>
        <v>303130</v>
      </c>
      <c r="BK365" s="1" t="str">
        <f>CONCATENATE(TEXT(DiaC[[#This Row],[Hora]],"00"),":",TEXT(DiaC[[#This Row],[Min]],"00"))</f>
        <v>13:00</v>
      </c>
      <c r="BL365" s="1" t="str">
        <f>IFERROR(VLOOKUP(DiaC[[#This Row],[CONCATENA]],Dades[[#All],[Columna1]:[LAT]],3,FALSE),"")</f>
        <v/>
      </c>
      <c r="BM365" s="1" t="str">
        <f>IFERROR(10^(DiaC[[#This Row],[LAT]]/10),"")</f>
        <v/>
      </c>
      <c r="BX365" s="4">
        <f>Resultats!C$37</f>
        <v>30</v>
      </c>
      <c r="BY365" s="12">
        <f>Resultats!E$37</f>
        <v>3</v>
      </c>
      <c r="BZ365" s="3">
        <v>4</v>
      </c>
      <c r="CA365" s="4">
        <v>0</v>
      </c>
      <c r="CB365" s="4" t="str">
        <f>CONCATENATE(NitC[[#This Row],[Dia]],NitC[[#This Row],[Mes]],NitC[[#This Row],[Hora]],NitC[[#This Row],[Min]])</f>
        <v>30340</v>
      </c>
      <c r="CC365" s="4" t="str">
        <f>CONCATENATE(TEXT(NitC[[#This Row],[Hora]],"00"),":",TEXT(NitC[[#This Row],[Min]],"00"))</f>
        <v>04:00</v>
      </c>
      <c r="CD365" s="12" t="str">
        <f>IFERROR(VLOOKUP(NitC[[#This Row],[CONCATENA]],Dades[[#All],[Columna1]:[LAT]],3,FALSE),"")</f>
        <v/>
      </c>
      <c r="CE365" s="12" t="str">
        <f>IFERROR(10^(NitC[[#This Row],[LAT]]/10),"")</f>
        <v/>
      </c>
    </row>
    <row r="366" spans="4:83" x14ac:dyDescent="0.35">
      <c r="D366" s="1">
        <f>Resultats!C$7</f>
        <v>30</v>
      </c>
      <c r="E366" s="1">
        <f>Resultats!E$7</f>
        <v>3</v>
      </c>
      <c r="F366" s="1">
        <v>13</v>
      </c>
      <c r="G366" s="1">
        <v>1</v>
      </c>
      <c r="H366" s="1" t="str">
        <f>CONCATENATE(DiaA[[#This Row],[Dia]],DiaA[[#This Row],[Mes]],DiaA[[#This Row],[Hora]],DiaA[[#This Row],[Min]])</f>
        <v>303131</v>
      </c>
      <c r="I366" s="1" t="str">
        <f>CONCATENATE(TEXT(DiaA[[#This Row],[Hora]],"00"),":",TEXT(DiaA[[#This Row],[Min]],"00"))</f>
        <v>13:01</v>
      </c>
      <c r="J366" s="1" t="str">
        <f>IFERROR(VLOOKUP(DiaA[[#This Row],[CONCATENA]],Dades[[#All],[Columna1]:[LAT]],3,FALSE),"")</f>
        <v/>
      </c>
      <c r="K366" s="1" t="str">
        <f>IFERROR(10^(DiaA[[#This Row],[LAT]]/10),"")</f>
        <v/>
      </c>
      <c r="V366" s="4">
        <f>Resultats!C$7</f>
        <v>30</v>
      </c>
      <c r="W366" s="12">
        <f>Resultats!E$7</f>
        <v>3</v>
      </c>
      <c r="X366" s="3">
        <v>4</v>
      </c>
      <c r="Y366" s="4">
        <v>1</v>
      </c>
      <c r="Z366" s="4" t="str">
        <f>CONCATENATE(NitA[[#This Row],[Dia]],NitA[[#This Row],[Mes]],NitA[[#This Row],[Hora]],NitA[[#This Row],[Min]])</f>
        <v>30341</v>
      </c>
      <c r="AA366" s="4" t="str">
        <f>CONCATENATE(TEXT(NitA[[#This Row],[Hora]],"00"),":",TEXT(NitA[[#This Row],[Min]],"00"))</f>
        <v>04:01</v>
      </c>
      <c r="AB366" s="12" t="str">
        <f>IFERROR(VLOOKUP(NitA[[#This Row],[CONCATENA]],Dades[[#All],[Columna1]:[LAT]],3,FALSE),"")</f>
        <v/>
      </c>
      <c r="AC366" s="12" t="str">
        <f>IFERROR(10^(NitA[[#This Row],[LAT]]/10),"")</f>
        <v/>
      </c>
      <c r="AE366" s="1">
        <f>Resultats!C$22</f>
        <v>30</v>
      </c>
      <c r="AF366" s="1">
        <f>Resultats!E$22</f>
        <v>3</v>
      </c>
      <c r="AG366" s="1">
        <v>13</v>
      </c>
      <c r="AH366" s="1">
        <v>1</v>
      </c>
      <c r="AI366" s="1" t="str">
        <f>CONCATENATE(DiaB[[#This Row],[Dia]],DiaB[[#This Row],[Mes]],DiaB[[#This Row],[Hora]],DiaB[[#This Row],[Min]])</f>
        <v>303131</v>
      </c>
      <c r="AJ366" s="1" t="str">
        <f>CONCATENATE(TEXT(DiaB[[#This Row],[Hora]],"00"),":",TEXT(DiaB[[#This Row],[Min]],"00"))</f>
        <v>13:01</v>
      </c>
      <c r="AK366" s="1" t="str">
        <f>IFERROR(VLOOKUP(DiaB[[#This Row],[CONCATENA]],Dades[[#All],[Columna1]:[LAT]],3,FALSE),"")</f>
        <v/>
      </c>
      <c r="AL366" s="1" t="str">
        <f>IFERROR(10^(DiaB[[#This Row],[LAT]]/10),"")</f>
        <v/>
      </c>
      <c r="AW366" s="4">
        <f>Resultats!C$22</f>
        <v>30</v>
      </c>
      <c r="AX366" s="12">
        <f>Resultats!E$22</f>
        <v>3</v>
      </c>
      <c r="AY366" s="3">
        <v>4</v>
      </c>
      <c r="AZ366" s="4">
        <v>1</v>
      </c>
      <c r="BA366" s="4" t="str">
        <f>CONCATENATE(NitB[[#This Row],[Dia]],NitB[[#This Row],[Mes]],NitB[[#This Row],[Hora]],NitB[[#This Row],[Min]])</f>
        <v>30341</v>
      </c>
      <c r="BB366" s="4" t="str">
        <f>CONCATENATE(TEXT(NitB[[#This Row],[Hora]],"00"),":",TEXT(NitB[[#This Row],[Min]],"00"))</f>
        <v>04:01</v>
      </c>
      <c r="BC366" s="12" t="str">
        <f>IFERROR(VLOOKUP(NitB[[#This Row],[CONCATENA]],Dades[[#All],[Columna1]:[LAT]],3,FALSE),"")</f>
        <v/>
      </c>
      <c r="BD366" s="12" t="str">
        <f>IFERROR(10^(NitB[[#This Row],[LAT]]/10),"")</f>
        <v/>
      </c>
      <c r="BF366" s="1">
        <f>Resultats!C$37</f>
        <v>30</v>
      </c>
      <c r="BG366" s="1">
        <f>Resultats!E$37</f>
        <v>3</v>
      </c>
      <c r="BH366" s="1">
        <v>13</v>
      </c>
      <c r="BI366" s="1">
        <v>1</v>
      </c>
      <c r="BJ366" s="1" t="str">
        <f>CONCATENATE(DiaC[[#This Row],[Dia]],DiaC[[#This Row],[Mes]],DiaC[[#This Row],[Hora]],DiaC[[#This Row],[Min]])</f>
        <v>303131</v>
      </c>
      <c r="BK366" s="1" t="str">
        <f>CONCATENATE(TEXT(DiaC[[#This Row],[Hora]],"00"),":",TEXT(DiaC[[#This Row],[Min]],"00"))</f>
        <v>13:01</v>
      </c>
      <c r="BL366" s="1" t="str">
        <f>IFERROR(VLOOKUP(DiaC[[#This Row],[CONCATENA]],Dades[[#All],[Columna1]:[LAT]],3,FALSE),"")</f>
        <v/>
      </c>
      <c r="BM366" s="1" t="str">
        <f>IFERROR(10^(DiaC[[#This Row],[LAT]]/10),"")</f>
        <v/>
      </c>
      <c r="BX366" s="4">
        <f>Resultats!C$37</f>
        <v>30</v>
      </c>
      <c r="BY366" s="12">
        <f>Resultats!E$37</f>
        <v>3</v>
      </c>
      <c r="BZ366" s="3">
        <v>4</v>
      </c>
      <c r="CA366" s="4">
        <v>1</v>
      </c>
      <c r="CB366" s="4" t="str">
        <f>CONCATENATE(NitC[[#This Row],[Dia]],NitC[[#This Row],[Mes]],NitC[[#This Row],[Hora]],NitC[[#This Row],[Min]])</f>
        <v>30341</v>
      </c>
      <c r="CC366" s="4" t="str">
        <f>CONCATENATE(TEXT(NitC[[#This Row],[Hora]],"00"),":",TEXT(NitC[[#This Row],[Min]],"00"))</f>
        <v>04:01</v>
      </c>
      <c r="CD366" s="12" t="str">
        <f>IFERROR(VLOOKUP(NitC[[#This Row],[CONCATENA]],Dades[[#All],[Columna1]:[LAT]],3,FALSE),"")</f>
        <v/>
      </c>
      <c r="CE366" s="12" t="str">
        <f>IFERROR(10^(NitC[[#This Row],[LAT]]/10),"")</f>
        <v/>
      </c>
    </row>
    <row r="367" spans="4:83" x14ac:dyDescent="0.35">
      <c r="D367" s="1">
        <f>Resultats!C$7</f>
        <v>30</v>
      </c>
      <c r="E367" s="1">
        <f>Resultats!E$7</f>
        <v>3</v>
      </c>
      <c r="F367" s="1">
        <v>13</v>
      </c>
      <c r="G367" s="1">
        <v>2</v>
      </c>
      <c r="H367" s="1" t="str">
        <f>CONCATENATE(DiaA[[#This Row],[Dia]],DiaA[[#This Row],[Mes]],DiaA[[#This Row],[Hora]],DiaA[[#This Row],[Min]])</f>
        <v>303132</v>
      </c>
      <c r="I367" s="1" t="str">
        <f>CONCATENATE(TEXT(DiaA[[#This Row],[Hora]],"00"),":",TEXT(DiaA[[#This Row],[Min]],"00"))</f>
        <v>13:02</v>
      </c>
      <c r="J367" s="1" t="str">
        <f>IFERROR(VLOOKUP(DiaA[[#This Row],[CONCATENA]],Dades[[#All],[Columna1]:[LAT]],3,FALSE),"")</f>
        <v/>
      </c>
      <c r="K367" s="1" t="str">
        <f>IFERROR(10^(DiaA[[#This Row],[LAT]]/10),"")</f>
        <v/>
      </c>
      <c r="V367" s="4">
        <f>Resultats!C$7</f>
        <v>30</v>
      </c>
      <c r="W367" s="12">
        <f>Resultats!E$7</f>
        <v>3</v>
      </c>
      <c r="X367" s="3">
        <v>4</v>
      </c>
      <c r="Y367" s="4">
        <v>2</v>
      </c>
      <c r="Z367" s="4" t="str">
        <f>CONCATENATE(NitA[[#This Row],[Dia]],NitA[[#This Row],[Mes]],NitA[[#This Row],[Hora]],NitA[[#This Row],[Min]])</f>
        <v>30342</v>
      </c>
      <c r="AA367" s="4" t="str">
        <f>CONCATENATE(TEXT(NitA[[#This Row],[Hora]],"00"),":",TEXT(NitA[[#This Row],[Min]],"00"))</f>
        <v>04:02</v>
      </c>
      <c r="AB367" s="12" t="str">
        <f>IFERROR(VLOOKUP(NitA[[#This Row],[CONCATENA]],Dades[[#All],[Columna1]:[LAT]],3,FALSE),"")</f>
        <v/>
      </c>
      <c r="AC367" s="12" t="str">
        <f>IFERROR(10^(NitA[[#This Row],[LAT]]/10),"")</f>
        <v/>
      </c>
      <c r="AE367" s="1">
        <f>Resultats!C$22</f>
        <v>30</v>
      </c>
      <c r="AF367" s="1">
        <f>Resultats!E$22</f>
        <v>3</v>
      </c>
      <c r="AG367" s="1">
        <v>13</v>
      </c>
      <c r="AH367" s="1">
        <v>2</v>
      </c>
      <c r="AI367" s="1" t="str">
        <f>CONCATENATE(DiaB[[#This Row],[Dia]],DiaB[[#This Row],[Mes]],DiaB[[#This Row],[Hora]],DiaB[[#This Row],[Min]])</f>
        <v>303132</v>
      </c>
      <c r="AJ367" s="1" t="str">
        <f>CONCATENATE(TEXT(DiaB[[#This Row],[Hora]],"00"),":",TEXT(DiaB[[#This Row],[Min]],"00"))</f>
        <v>13:02</v>
      </c>
      <c r="AK367" s="1" t="str">
        <f>IFERROR(VLOOKUP(DiaB[[#This Row],[CONCATENA]],Dades[[#All],[Columna1]:[LAT]],3,FALSE),"")</f>
        <v/>
      </c>
      <c r="AL367" s="1" t="str">
        <f>IFERROR(10^(DiaB[[#This Row],[LAT]]/10),"")</f>
        <v/>
      </c>
      <c r="AW367" s="4">
        <f>Resultats!C$22</f>
        <v>30</v>
      </c>
      <c r="AX367" s="12">
        <f>Resultats!E$22</f>
        <v>3</v>
      </c>
      <c r="AY367" s="3">
        <v>4</v>
      </c>
      <c r="AZ367" s="4">
        <v>2</v>
      </c>
      <c r="BA367" s="4" t="str">
        <f>CONCATENATE(NitB[[#This Row],[Dia]],NitB[[#This Row],[Mes]],NitB[[#This Row],[Hora]],NitB[[#This Row],[Min]])</f>
        <v>30342</v>
      </c>
      <c r="BB367" s="4" t="str">
        <f>CONCATENATE(TEXT(NitB[[#This Row],[Hora]],"00"),":",TEXT(NitB[[#This Row],[Min]],"00"))</f>
        <v>04:02</v>
      </c>
      <c r="BC367" s="12" t="str">
        <f>IFERROR(VLOOKUP(NitB[[#This Row],[CONCATENA]],Dades[[#All],[Columna1]:[LAT]],3,FALSE),"")</f>
        <v/>
      </c>
      <c r="BD367" s="12" t="str">
        <f>IFERROR(10^(NitB[[#This Row],[LAT]]/10),"")</f>
        <v/>
      </c>
      <c r="BF367" s="1">
        <f>Resultats!C$37</f>
        <v>30</v>
      </c>
      <c r="BG367" s="1">
        <f>Resultats!E$37</f>
        <v>3</v>
      </c>
      <c r="BH367" s="1">
        <v>13</v>
      </c>
      <c r="BI367" s="1">
        <v>2</v>
      </c>
      <c r="BJ367" s="1" t="str">
        <f>CONCATENATE(DiaC[[#This Row],[Dia]],DiaC[[#This Row],[Mes]],DiaC[[#This Row],[Hora]],DiaC[[#This Row],[Min]])</f>
        <v>303132</v>
      </c>
      <c r="BK367" s="1" t="str">
        <f>CONCATENATE(TEXT(DiaC[[#This Row],[Hora]],"00"),":",TEXT(DiaC[[#This Row],[Min]],"00"))</f>
        <v>13:02</v>
      </c>
      <c r="BL367" s="1" t="str">
        <f>IFERROR(VLOOKUP(DiaC[[#This Row],[CONCATENA]],Dades[[#All],[Columna1]:[LAT]],3,FALSE),"")</f>
        <v/>
      </c>
      <c r="BM367" s="1" t="str">
        <f>IFERROR(10^(DiaC[[#This Row],[LAT]]/10),"")</f>
        <v/>
      </c>
      <c r="BX367" s="4">
        <f>Resultats!C$37</f>
        <v>30</v>
      </c>
      <c r="BY367" s="12">
        <f>Resultats!E$37</f>
        <v>3</v>
      </c>
      <c r="BZ367" s="3">
        <v>4</v>
      </c>
      <c r="CA367" s="4">
        <v>2</v>
      </c>
      <c r="CB367" s="4" t="str">
        <f>CONCATENATE(NitC[[#This Row],[Dia]],NitC[[#This Row],[Mes]],NitC[[#This Row],[Hora]],NitC[[#This Row],[Min]])</f>
        <v>30342</v>
      </c>
      <c r="CC367" s="4" t="str">
        <f>CONCATENATE(TEXT(NitC[[#This Row],[Hora]],"00"),":",TEXT(NitC[[#This Row],[Min]],"00"))</f>
        <v>04:02</v>
      </c>
      <c r="CD367" s="12" t="str">
        <f>IFERROR(VLOOKUP(NitC[[#This Row],[CONCATENA]],Dades[[#All],[Columna1]:[LAT]],3,FALSE),"")</f>
        <v/>
      </c>
      <c r="CE367" s="12" t="str">
        <f>IFERROR(10^(NitC[[#This Row],[LAT]]/10),"")</f>
        <v/>
      </c>
    </row>
    <row r="368" spans="4:83" x14ac:dyDescent="0.35">
      <c r="D368" s="1">
        <f>Resultats!C$7</f>
        <v>30</v>
      </c>
      <c r="E368" s="1">
        <f>Resultats!E$7</f>
        <v>3</v>
      </c>
      <c r="F368" s="1">
        <v>13</v>
      </c>
      <c r="G368" s="1">
        <v>3</v>
      </c>
      <c r="H368" s="1" t="str">
        <f>CONCATENATE(DiaA[[#This Row],[Dia]],DiaA[[#This Row],[Mes]],DiaA[[#This Row],[Hora]],DiaA[[#This Row],[Min]])</f>
        <v>303133</v>
      </c>
      <c r="I368" s="1" t="str">
        <f>CONCATENATE(TEXT(DiaA[[#This Row],[Hora]],"00"),":",TEXT(DiaA[[#This Row],[Min]],"00"))</f>
        <v>13:03</v>
      </c>
      <c r="J368" s="1" t="str">
        <f>IFERROR(VLOOKUP(DiaA[[#This Row],[CONCATENA]],Dades[[#All],[Columna1]:[LAT]],3,FALSE),"")</f>
        <v/>
      </c>
      <c r="K368" s="1" t="str">
        <f>IFERROR(10^(DiaA[[#This Row],[LAT]]/10),"")</f>
        <v/>
      </c>
      <c r="V368" s="4">
        <f>Resultats!C$7</f>
        <v>30</v>
      </c>
      <c r="W368" s="12">
        <f>Resultats!E$7</f>
        <v>3</v>
      </c>
      <c r="X368" s="3">
        <v>4</v>
      </c>
      <c r="Y368" s="4">
        <v>3</v>
      </c>
      <c r="Z368" s="4" t="str">
        <f>CONCATENATE(NitA[[#This Row],[Dia]],NitA[[#This Row],[Mes]],NitA[[#This Row],[Hora]],NitA[[#This Row],[Min]])</f>
        <v>30343</v>
      </c>
      <c r="AA368" s="4" t="str">
        <f>CONCATENATE(TEXT(NitA[[#This Row],[Hora]],"00"),":",TEXT(NitA[[#This Row],[Min]],"00"))</f>
        <v>04:03</v>
      </c>
      <c r="AB368" s="12" t="str">
        <f>IFERROR(VLOOKUP(NitA[[#This Row],[CONCATENA]],Dades[[#All],[Columna1]:[LAT]],3,FALSE),"")</f>
        <v/>
      </c>
      <c r="AC368" s="12" t="str">
        <f>IFERROR(10^(NitA[[#This Row],[LAT]]/10),"")</f>
        <v/>
      </c>
      <c r="AE368" s="1">
        <f>Resultats!C$22</f>
        <v>30</v>
      </c>
      <c r="AF368" s="1">
        <f>Resultats!E$22</f>
        <v>3</v>
      </c>
      <c r="AG368" s="1">
        <v>13</v>
      </c>
      <c r="AH368" s="1">
        <v>3</v>
      </c>
      <c r="AI368" s="1" t="str">
        <f>CONCATENATE(DiaB[[#This Row],[Dia]],DiaB[[#This Row],[Mes]],DiaB[[#This Row],[Hora]],DiaB[[#This Row],[Min]])</f>
        <v>303133</v>
      </c>
      <c r="AJ368" s="1" t="str">
        <f>CONCATENATE(TEXT(DiaB[[#This Row],[Hora]],"00"),":",TEXT(DiaB[[#This Row],[Min]],"00"))</f>
        <v>13:03</v>
      </c>
      <c r="AK368" s="1" t="str">
        <f>IFERROR(VLOOKUP(DiaB[[#This Row],[CONCATENA]],Dades[[#All],[Columna1]:[LAT]],3,FALSE),"")</f>
        <v/>
      </c>
      <c r="AL368" s="1" t="str">
        <f>IFERROR(10^(DiaB[[#This Row],[LAT]]/10),"")</f>
        <v/>
      </c>
      <c r="AW368" s="4">
        <f>Resultats!C$22</f>
        <v>30</v>
      </c>
      <c r="AX368" s="12">
        <f>Resultats!E$22</f>
        <v>3</v>
      </c>
      <c r="AY368" s="3">
        <v>4</v>
      </c>
      <c r="AZ368" s="4">
        <v>3</v>
      </c>
      <c r="BA368" s="4" t="str">
        <f>CONCATENATE(NitB[[#This Row],[Dia]],NitB[[#This Row],[Mes]],NitB[[#This Row],[Hora]],NitB[[#This Row],[Min]])</f>
        <v>30343</v>
      </c>
      <c r="BB368" s="4" t="str">
        <f>CONCATENATE(TEXT(NitB[[#This Row],[Hora]],"00"),":",TEXT(NitB[[#This Row],[Min]],"00"))</f>
        <v>04:03</v>
      </c>
      <c r="BC368" s="12" t="str">
        <f>IFERROR(VLOOKUP(NitB[[#This Row],[CONCATENA]],Dades[[#All],[Columna1]:[LAT]],3,FALSE),"")</f>
        <v/>
      </c>
      <c r="BD368" s="12" t="str">
        <f>IFERROR(10^(NitB[[#This Row],[LAT]]/10),"")</f>
        <v/>
      </c>
      <c r="BF368" s="1">
        <f>Resultats!C$37</f>
        <v>30</v>
      </c>
      <c r="BG368" s="1">
        <f>Resultats!E$37</f>
        <v>3</v>
      </c>
      <c r="BH368" s="1">
        <v>13</v>
      </c>
      <c r="BI368" s="1">
        <v>3</v>
      </c>
      <c r="BJ368" s="1" t="str">
        <f>CONCATENATE(DiaC[[#This Row],[Dia]],DiaC[[#This Row],[Mes]],DiaC[[#This Row],[Hora]],DiaC[[#This Row],[Min]])</f>
        <v>303133</v>
      </c>
      <c r="BK368" s="1" t="str">
        <f>CONCATENATE(TEXT(DiaC[[#This Row],[Hora]],"00"),":",TEXT(DiaC[[#This Row],[Min]],"00"))</f>
        <v>13:03</v>
      </c>
      <c r="BL368" s="1" t="str">
        <f>IFERROR(VLOOKUP(DiaC[[#This Row],[CONCATENA]],Dades[[#All],[Columna1]:[LAT]],3,FALSE),"")</f>
        <v/>
      </c>
      <c r="BM368" s="1" t="str">
        <f>IFERROR(10^(DiaC[[#This Row],[LAT]]/10),"")</f>
        <v/>
      </c>
      <c r="BX368" s="4">
        <f>Resultats!C$37</f>
        <v>30</v>
      </c>
      <c r="BY368" s="12">
        <f>Resultats!E$37</f>
        <v>3</v>
      </c>
      <c r="BZ368" s="3">
        <v>4</v>
      </c>
      <c r="CA368" s="4">
        <v>3</v>
      </c>
      <c r="CB368" s="4" t="str">
        <f>CONCATENATE(NitC[[#This Row],[Dia]],NitC[[#This Row],[Mes]],NitC[[#This Row],[Hora]],NitC[[#This Row],[Min]])</f>
        <v>30343</v>
      </c>
      <c r="CC368" s="4" t="str">
        <f>CONCATENATE(TEXT(NitC[[#This Row],[Hora]],"00"),":",TEXT(NitC[[#This Row],[Min]],"00"))</f>
        <v>04:03</v>
      </c>
      <c r="CD368" s="12" t="str">
        <f>IFERROR(VLOOKUP(NitC[[#This Row],[CONCATENA]],Dades[[#All],[Columna1]:[LAT]],3,FALSE),"")</f>
        <v/>
      </c>
      <c r="CE368" s="12" t="str">
        <f>IFERROR(10^(NitC[[#This Row],[LAT]]/10),"")</f>
        <v/>
      </c>
    </row>
    <row r="369" spans="4:83" x14ac:dyDescent="0.35">
      <c r="D369" s="1">
        <f>Resultats!C$7</f>
        <v>30</v>
      </c>
      <c r="E369" s="1">
        <f>Resultats!E$7</f>
        <v>3</v>
      </c>
      <c r="F369" s="1">
        <v>13</v>
      </c>
      <c r="G369" s="1">
        <v>4</v>
      </c>
      <c r="H369" s="1" t="str">
        <f>CONCATENATE(DiaA[[#This Row],[Dia]],DiaA[[#This Row],[Mes]],DiaA[[#This Row],[Hora]],DiaA[[#This Row],[Min]])</f>
        <v>303134</v>
      </c>
      <c r="I369" s="1" t="str">
        <f>CONCATENATE(TEXT(DiaA[[#This Row],[Hora]],"00"),":",TEXT(DiaA[[#This Row],[Min]],"00"))</f>
        <v>13:04</v>
      </c>
      <c r="J369" s="1" t="str">
        <f>IFERROR(VLOOKUP(DiaA[[#This Row],[CONCATENA]],Dades[[#All],[Columna1]:[LAT]],3,FALSE),"")</f>
        <v/>
      </c>
      <c r="K369" s="1" t="str">
        <f>IFERROR(10^(DiaA[[#This Row],[LAT]]/10),"")</f>
        <v/>
      </c>
      <c r="V369" s="4">
        <f>Resultats!C$7</f>
        <v>30</v>
      </c>
      <c r="W369" s="12">
        <f>Resultats!E$7</f>
        <v>3</v>
      </c>
      <c r="X369" s="3">
        <v>4</v>
      </c>
      <c r="Y369" s="4">
        <v>4</v>
      </c>
      <c r="Z369" s="4" t="str">
        <f>CONCATENATE(NitA[[#This Row],[Dia]],NitA[[#This Row],[Mes]],NitA[[#This Row],[Hora]],NitA[[#This Row],[Min]])</f>
        <v>30344</v>
      </c>
      <c r="AA369" s="4" t="str">
        <f>CONCATENATE(TEXT(NitA[[#This Row],[Hora]],"00"),":",TEXT(NitA[[#This Row],[Min]],"00"))</f>
        <v>04:04</v>
      </c>
      <c r="AB369" s="12" t="str">
        <f>IFERROR(VLOOKUP(NitA[[#This Row],[CONCATENA]],Dades[[#All],[Columna1]:[LAT]],3,FALSE),"")</f>
        <v/>
      </c>
      <c r="AC369" s="12" t="str">
        <f>IFERROR(10^(NitA[[#This Row],[LAT]]/10),"")</f>
        <v/>
      </c>
      <c r="AE369" s="1">
        <f>Resultats!C$22</f>
        <v>30</v>
      </c>
      <c r="AF369" s="1">
        <f>Resultats!E$22</f>
        <v>3</v>
      </c>
      <c r="AG369" s="1">
        <v>13</v>
      </c>
      <c r="AH369" s="1">
        <v>4</v>
      </c>
      <c r="AI369" s="1" t="str">
        <f>CONCATENATE(DiaB[[#This Row],[Dia]],DiaB[[#This Row],[Mes]],DiaB[[#This Row],[Hora]],DiaB[[#This Row],[Min]])</f>
        <v>303134</v>
      </c>
      <c r="AJ369" s="1" t="str">
        <f>CONCATENATE(TEXT(DiaB[[#This Row],[Hora]],"00"),":",TEXT(DiaB[[#This Row],[Min]],"00"))</f>
        <v>13:04</v>
      </c>
      <c r="AK369" s="1" t="str">
        <f>IFERROR(VLOOKUP(DiaB[[#This Row],[CONCATENA]],Dades[[#All],[Columna1]:[LAT]],3,FALSE),"")</f>
        <v/>
      </c>
      <c r="AL369" s="1" t="str">
        <f>IFERROR(10^(DiaB[[#This Row],[LAT]]/10),"")</f>
        <v/>
      </c>
      <c r="AW369" s="4">
        <f>Resultats!C$22</f>
        <v>30</v>
      </c>
      <c r="AX369" s="12">
        <f>Resultats!E$22</f>
        <v>3</v>
      </c>
      <c r="AY369" s="3">
        <v>4</v>
      </c>
      <c r="AZ369" s="4">
        <v>4</v>
      </c>
      <c r="BA369" s="4" t="str">
        <f>CONCATENATE(NitB[[#This Row],[Dia]],NitB[[#This Row],[Mes]],NitB[[#This Row],[Hora]],NitB[[#This Row],[Min]])</f>
        <v>30344</v>
      </c>
      <c r="BB369" s="4" t="str">
        <f>CONCATENATE(TEXT(NitB[[#This Row],[Hora]],"00"),":",TEXT(NitB[[#This Row],[Min]],"00"))</f>
        <v>04:04</v>
      </c>
      <c r="BC369" s="12" t="str">
        <f>IFERROR(VLOOKUP(NitB[[#This Row],[CONCATENA]],Dades[[#All],[Columna1]:[LAT]],3,FALSE),"")</f>
        <v/>
      </c>
      <c r="BD369" s="12" t="str">
        <f>IFERROR(10^(NitB[[#This Row],[LAT]]/10),"")</f>
        <v/>
      </c>
      <c r="BF369" s="1">
        <f>Resultats!C$37</f>
        <v>30</v>
      </c>
      <c r="BG369" s="1">
        <f>Resultats!E$37</f>
        <v>3</v>
      </c>
      <c r="BH369" s="1">
        <v>13</v>
      </c>
      <c r="BI369" s="1">
        <v>4</v>
      </c>
      <c r="BJ369" s="1" t="str">
        <f>CONCATENATE(DiaC[[#This Row],[Dia]],DiaC[[#This Row],[Mes]],DiaC[[#This Row],[Hora]],DiaC[[#This Row],[Min]])</f>
        <v>303134</v>
      </c>
      <c r="BK369" s="1" t="str">
        <f>CONCATENATE(TEXT(DiaC[[#This Row],[Hora]],"00"),":",TEXT(DiaC[[#This Row],[Min]],"00"))</f>
        <v>13:04</v>
      </c>
      <c r="BL369" s="1" t="str">
        <f>IFERROR(VLOOKUP(DiaC[[#This Row],[CONCATENA]],Dades[[#All],[Columna1]:[LAT]],3,FALSE),"")</f>
        <v/>
      </c>
      <c r="BM369" s="1" t="str">
        <f>IFERROR(10^(DiaC[[#This Row],[LAT]]/10),"")</f>
        <v/>
      </c>
      <c r="BX369" s="4">
        <f>Resultats!C$37</f>
        <v>30</v>
      </c>
      <c r="BY369" s="12">
        <f>Resultats!E$37</f>
        <v>3</v>
      </c>
      <c r="BZ369" s="3">
        <v>4</v>
      </c>
      <c r="CA369" s="4">
        <v>4</v>
      </c>
      <c r="CB369" s="4" t="str">
        <f>CONCATENATE(NitC[[#This Row],[Dia]],NitC[[#This Row],[Mes]],NitC[[#This Row],[Hora]],NitC[[#This Row],[Min]])</f>
        <v>30344</v>
      </c>
      <c r="CC369" s="4" t="str">
        <f>CONCATENATE(TEXT(NitC[[#This Row],[Hora]],"00"),":",TEXT(NitC[[#This Row],[Min]],"00"))</f>
        <v>04:04</v>
      </c>
      <c r="CD369" s="12" t="str">
        <f>IFERROR(VLOOKUP(NitC[[#This Row],[CONCATENA]],Dades[[#All],[Columna1]:[LAT]],3,FALSE),"")</f>
        <v/>
      </c>
      <c r="CE369" s="12" t="str">
        <f>IFERROR(10^(NitC[[#This Row],[LAT]]/10),"")</f>
        <v/>
      </c>
    </row>
    <row r="370" spans="4:83" x14ac:dyDescent="0.35">
      <c r="D370" s="1">
        <f>Resultats!C$7</f>
        <v>30</v>
      </c>
      <c r="E370" s="1">
        <f>Resultats!E$7</f>
        <v>3</v>
      </c>
      <c r="F370" s="1">
        <v>13</v>
      </c>
      <c r="G370" s="1">
        <v>5</v>
      </c>
      <c r="H370" s="1" t="str">
        <f>CONCATENATE(DiaA[[#This Row],[Dia]],DiaA[[#This Row],[Mes]],DiaA[[#This Row],[Hora]],DiaA[[#This Row],[Min]])</f>
        <v>303135</v>
      </c>
      <c r="I370" s="1" t="str">
        <f>CONCATENATE(TEXT(DiaA[[#This Row],[Hora]],"00"),":",TEXT(DiaA[[#This Row],[Min]],"00"))</f>
        <v>13:05</v>
      </c>
      <c r="J370" s="1" t="str">
        <f>IFERROR(VLOOKUP(DiaA[[#This Row],[CONCATENA]],Dades[[#All],[Columna1]:[LAT]],3,FALSE),"")</f>
        <v/>
      </c>
      <c r="K370" s="1" t="str">
        <f>IFERROR(10^(DiaA[[#This Row],[LAT]]/10),"")</f>
        <v/>
      </c>
      <c r="V370" s="4">
        <f>Resultats!C$7</f>
        <v>30</v>
      </c>
      <c r="W370" s="12">
        <f>Resultats!E$7</f>
        <v>3</v>
      </c>
      <c r="X370" s="3">
        <v>4</v>
      </c>
      <c r="Y370" s="4">
        <v>5</v>
      </c>
      <c r="Z370" s="4" t="str">
        <f>CONCATENATE(NitA[[#This Row],[Dia]],NitA[[#This Row],[Mes]],NitA[[#This Row],[Hora]],NitA[[#This Row],[Min]])</f>
        <v>30345</v>
      </c>
      <c r="AA370" s="4" t="str">
        <f>CONCATENATE(TEXT(NitA[[#This Row],[Hora]],"00"),":",TEXT(NitA[[#This Row],[Min]],"00"))</f>
        <v>04:05</v>
      </c>
      <c r="AB370" s="12" t="str">
        <f>IFERROR(VLOOKUP(NitA[[#This Row],[CONCATENA]],Dades[[#All],[Columna1]:[LAT]],3,FALSE),"")</f>
        <v/>
      </c>
      <c r="AC370" s="12" t="str">
        <f>IFERROR(10^(NitA[[#This Row],[LAT]]/10),"")</f>
        <v/>
      </c>
      <c r="AE370" s="1">
        <f>Resultats!C$22</f>
        <v>30</v>
      </c>
      <c r="AF370" s="1">
        <f>Resultats!E$22</f>
        <v>3</v>
      </c>
      <c r="AG370" s="1">
        <v>13</v>
      </c>
      <c r="AH370" s="1">
        <v>5</v>
      </c>
      <c r="AI370" s="1" t="str">
        <f>CONCATENATE(DiaB[[#This Row],[Dia]],DiaB[[#This Row],[Mes]],DiaB[[#This Row],[Hora]],DiaB[[#This Row],[Min]])</f>
        <v>303135</v>
      </c>
      <c r="AJ370" s="1" t="str">
        <f>CONCATENATE(TEXT(DiaB[[#This Row],[Hora]],"00"),":",TEXT(DiaB[[#This Row],[Min]],"00"))</f>
        <v>13:05</v>
      </c>
      <c r="AK370" s="1" t="str">
        <f>IFERROR(VLOOKUP(DiaB[[#This Row],[CONCATENA]],Dades[[#All],[Columna1]:[LAT]],3,FALSE),"")</f>
        <v/>
      </c>
      <c r="AL370" s="1" t="str">
        <f>IFERROR(10^(DiaB[[#This Row],[LAT]]/10),"")</f>
        <v/>
      </c>
      <c r="AW370" s="4">
        <f>Resultats!C$22</f>
        <v>30</v>
      </c>
      <c r="AX370" s="12">
        <f>Resultats!E$22</f>
        <v>3</v>
      </c>
      <c r="AY370" s="3">
        <v>4</v>
      </c>
      <c r="AZ370" s="4">
        <v>5</v>
      </c>
      <c r="BA370" s="4" t="str">
        <f>CONCATENATE(NitB[[#This Row],[Dia]],NitB[[#This Row],[Mes]],NitB[[#This Row],[Hora]],NitB[[#This Row],[Min]])</f>
        <v>30345</v>
      </c>
      <c r="BB370" s="4" t="str">
        <f>CONCATENATE(TEXT(NitB[[#This Row],[Hora]],"00"),":",TEXT(NitB[[#This Row],[Min]],"00"))</f>
        <v>04:05</v>
      </c>
      <c r="BC370" s="12" t="str">
        <f>IFERROR(VLOOKUP(NitB[[#This Row],[CONCATENA]],Dades[[#All],[Columna1]:[LAT]],3,FALSE),"")</f>
        <v/>
      </c>
      <c r="BD370" s="12" t="str">
        <f>IFERROR(10^(NitB[[#This Row],[LAT]]/10),"")</f>
        <v/>
      </c>
      <c r="BF370" s="1">
        <f>Resultats!C$37</f>
        <v>30</v>
      </c>
      <c r="BG370" s="1">
        <f>Resultats!E$37</f>
        <v>3</v>
      </c>
      <c r="BH370" s="1">
        <v>13</v>
      </c>
      <c r="BI370" s="1">
        <v>5</v>
      </c>
      <c r="BJ370" s="1" t="str">
        <f>CONCATENATE(DiaC[[#This Row],[Dia]],DiaC[[#This Row],[Mes]],DiaC[[#This Row],[Hora]],DiaC[[#This Row],[Min]])</f>
        <v>303135</v>
      </c>
      <c r="BK370" s="1" t="str">
        <f>CONCATENATE(TEXT(DiaC[[#This Row],[Hora]],"00"),":",TEXT(DiaC[[#This Row],[Min]],"00"))</f>
        <v>13:05</v>
      </c>
      <c r="BL370" s="1" t="str">
        <f>IFERROR(VLOOKUP(DiaC[[#This Row],[CONCATENA]],Dades[[#All],[Columna1]:[LAT]],3,FALSE),"")</f>
        <v/>
      </c>
      <c r="BM370" s="1" t="str">
        <f>IFERROR(10^(DiaC[[#This Row],[LAT]]/10),"")</f>
        <v/>
      </c>
      <c r="BX370" s="4">
        <f>Resultats!C$37</f>
        <v>30</v>
      </c>
      <c r="BY370" s="12">
        <f>Resultats!E$37</f>
        <v>3</v>
      </c>
      <c r="BZ370" s="3">
        <v>4</v>
      </c>
      <c r="CA370" s="4">
        <v>5</v>
      </c>
      <c r="CB370" s="4" t="str">
        <f>CONCATENATE(NitC[[#This Row],[Dia]],NitC[[#This Row],[Mes]],NitC[[#This Row],[Hora]],NitC[[#This Row],[Min]])</f>
        <v>30345</v>
      </c>
      <c r="CC370" s="4" t="str">
        <f>CONCATENATE(TEXT(NitC[[#This Row],[Hora]],"00"),":",TEXT(NitC[[#This Row],[Min]],"00"))</f>
        <v>04:05</v>
      </c>
      <c r="CD370" s="12" t="str">
        <f>IFERROR(VLOOKUP(NitC[[#This Row],[CONCATENA]],Dades[[#All],[Columna1]:[LAT]],3,FALSE),"")</f>
        <v/>
      </c>
      <c r="CE370" s="12" t="str">
        <f>IFERROR(10^(NitC[[#This Row],[LAT]]/10),"")</f>
        <v/>
      </c>
    </row>
    <row r="371" spans="4:83" x14ac:dyDescent="0.35">
      <c r="D371" s="1">
        <f>Resultats!C$7</f>
        <v>30</v>
      </c>
      <c r="E371" s="1">
        <f>Resultats!E$7</f>
        <v>3</v>
      </c>
      <c r="F371" s="1">
        <v>13</v>
      </c>
      <c r="G371" s="1">
        <v>6</v>
      </c>
      <c r="H371" s="1" t="str">
        <f>CONCATENATE(DiaA[[#This Row],[Dia]],DiaA[[#This Row],[Mes]],DiaA[[#This Row],[Hora]],DiaA[[#This Row],[Min]])</f>
        <v>303136</v>
      </c>
      <c r="I371" s="1" t="str">
        <f>CONCATENATE(TEXT(DiaA[[#This Row],[Hora]],"00"),":",TEXT(DiaA[[#This Row],[Min]],"00"))</f>
        <v>13:06</v>
      </c>
      <c r="J371" s="1" t="str">
        <f>IFERROR(VLOOKUP(DiaA[[#This Row],[CONCATENA]],Dades[[#All],[Columna1]:[LAT]],3,FALSE),"")</f>
        <v/>
      </c>
      <c r="K371" s="1" t="str">
        <f>IFERROR(10^(DiaA[[#This Row],[LAT]]/10),"")</f>
        <v/>
      </c>
      <c r="V371" s="4">
        <f>Resultats!C$7</f>
        <v>30</v>
      </c>
      <c r="W371" s="12">
        <f>Resultats!E$7</f>
        <v>3</v>
      </c>
      <c r="X371" s="3">
        <v>4</v>
      </c>
      <c r="Y371" s="4">
        <v>6</v>
      </c>
      <c r="Z371" s="4" t="str">
        <f>CONCATENATE(NitA[[#This Row],[Dia]],NitA[[#This Row],[Mes]],NitA[[#This Row],[Hora]],NitA[[#This Row],[Min]])</f>
        <v>30346</v>
      </c>
      <c r="AA371" s="4" t="str">
        <f>CONCATENATE(TEXT(NitA[[#This Row],[Hora]],"00"),":",TEXT(NitA[[#This Row],[Min]],"00"))</f>
        <v>04:06</v>
      </c>
      <c r="AB371" s="12" t="str">
        <f>IFERROR(VLOOKUP(NitA[[#This Row],[CONCATENA]],Dades[[#All],[Columna1]:[LAT]],3,FALSE),"")</f>
        <v/>
      </c>
      <c r="AC371" s="12" t="str">
        <f>IFERROR(10^(NitA[[#This Row],[LAT]]/10),"")</f>
        <v/>
      </c>
      <c r="AE371" s="1">
        <f>Resultats!C$22</f>
        <v>30</v>
      </c>
      <c r="AF371" s="1">
        <f>Resultats!E$22</f>
        <v>3</v>
      </c>
      <c r="AG371" s="1">
        <v>13</v>
      </c>
      <c r="AH371" s="1">
        <v>6</v>
      </c>
      <c r="AI371" s="1" t="str">
        <f>CONCATENATE(DiaB[[#This Row],[Dia]],DiaB[[#This Row],[Mes]],DiaB[[#This Row],[Hora]],DiaB[[#This Row],[Min]])</f>
        <v>303136</v>
      </c>
      <c r="AJ371" s="1" t="str">
        <f>CONCATENATE(TEXT(DiaB[[#This Row],[Hora]],"00"),":",TEXT(DiaB[[#This Row],[Min]],"00"))</f>
        <v>13:06</v>
      </c>
      <c r="AK371" s="1" t="str">
        <f>IFERROR(VLOOKUP(DiaB[[#This Row],[CONCATENA]],Dades[[#All],[Columna1]:[LAT]],3,FALSE),"")</f>
        <v/>
      </c>
      <c r="AL371" s="1" t="str">
        <f>IFERROR(10^(DiaB[[#This Row],[LAT]]/10),"")</f>
        <v/>
      </c>
      <c r="AW371" s="4">
        <f>Resultats!C$22</f>
        <v>30</v>
      </c>
      <c r="AX371" s="12">
        <f>Resultats!E$22</f>
        <v>3</v>
      </c>
      <c r="AY371" s="3">
        <v>4</v>
      </c>
      <c r="AZ371" s="4">
        <v>6</v>
      </c>
      <c r="BA371" s="4" t="str">
        <f>CONCATENATE(NitB[[#This Row],[Dia]],NitB[[#This Row],[Mes]],NitB[[#This Row],[Hora]],NitB[[#This Row],[Min]])</f>
        <v>30346</v>
      </c>
      <c r="BB371" s="4" t="str">
        <f>CONCATENATE(TEXT(NitB[[#This Row],[Hora]],"00"),":",TEXT(NitB[[#This Row],[Min]],"00"))</f>
        <v>04:06</v>
      </c>
      <c r="BC371" s="12" t="str">
        <f>IFERROR(VLOOKUP(NitB[[#This Row],[CONCATENA]],Dades[[#All],[Columna1]:[LAT]],3,FALSE),"")</f>
        <v/>
      </c>
      <c r="BD371" s="12" t="str">
        <f>IFERROR(10^(NitB[[#This Row],[LAT]]/10),"")</f>
        <v/>
      </c>
      <c r="BF371" s="1">
        <f>Resultats!C$37</f>
        <v>30</v>
      </c>
      <c r="BG371" s="1">
        <f>Resultats!E$37</f>
        <v>3</v>
      </c>
      <c r="BH371" s="1">
        <v>13</v>
      </c>
      <c r="BI371" s="1">
        <v>6</v>
      </c>
      <c r="BJ371" s="1" t="str">
        <f>CONCATENATE(DiaC[[#This Row],[Dia]],DiaC[[#This Row],[Mes]],DiaC[[#This Row],[Hora]],DiaC[[#This Row],[Min]])</f>
        <v>303136</v>
      </c>
      <c r="BK371" s="1" t="str">
        <f>CONCATENATE(TEXT(DiaC[[#This Row],[Hora]],"00"),":",TEXT(DiaC[[#This Row],[Min]],"00"))</f>
        <v>13:06</v>
      </c>
      <c r="BL371" s="1" t="str">
        <f>IFERROR(VLOOKUP(DiaC[[#This Row],[CONCATENA]],Dades[[#All],[Columna1]:[LAT]],3,FALSE),"")</f>
        <v/>
      </c>
      <c r="BM371" s="1" t="str">
        <f>IFERROR(10^(DiaC[[#This Row],[LAT]]/10),"")</f>
        <v/>
      </c>
      <c r="BX371" s="4">
        <f>Resultats!C$37</f>
        <v>30</v>
      </c>
      <c r="BY371" s="12">
        <f>Resultats!E$37</f>
        <v>3</v>
      </c>
      <c r="BZ371" s="3">
        <v>4</v>
      </c>
      <c r="CA371" s="4">
        <v>6</v>
      </c>
      <c r="CB371" s="4" t="str">
        <f>CONCATENATE(NitC[[#This Row],[Dia]],NitC[[#This Row],[Mes]],NitC[[#This Row],[Hora]],NitC[[#This Row],[Min]])</f>
        <v>30346</v>
      </c>
      <c r="CC371" s="4" t="str">
        <f>CONCATENATE(TEXT(NitC[[#This Row],[Hora]],"00"),":",TEXT(NitC[[#This Row],[Min]],"00"))</f>
        <v>04:06</v>
      </c>
      <c r="CD371" s="12" t="str">
        <f>IFERROR(VLOOKUP(NitC[[#This Row],[CONCATENA]],Dades[[#All],[Columna1]:[LAT]],3,FALSE),"")</f>
        <v/>
      </c>
      <c r="CE371" s="12" t="str">
        <f>IFERROR(10^(NitC[[#This Row],[LAT]]/10),"")</f>
        <v/>
      </c>
    </row>
    <row r="372" spans="4:83" x14ac:dyDescent="0.35">
      <c r="D372" s="1">
        <f>Resultats!C$7</f>
        <v>30</v>
      </c>
      <c r="E372" s="1">
        <f>Resultats!E$7</f>
        <v>3</v>
      </c>
      <c r="F372" s="1">
        <v>13</v>
      </c>
      <c r="G372" s="1">
        <v>7</v>
      </c>
      <c r="H372" s="1" t="str">
        <f>CONCATENATE(DiaA[[#This Row],[Dia]],DiaA[[#This Row],[Mes]],DiaA[[#This Row],[Hora]],DiaA[[#This Row],[Min]])</f>
        <v>303137</v>
      </c>
      <c r="I372" s="1" t="str">
        <f>CONCATENATE(TEXT(DiaA[[#This Row],[Hora]],"00"),":",TEXT(DiaA[[#This Row],[Min]],"00"))</f>
        <v>13:07</v>
      </c>
      <c r="J372" s="1" t="str">
        <f>IFERROR(VLOOKUP(DiaA[[#This Row],[CONCATENA]],Dades[[#All],[Columna1]:[LAT]],3,FALSE),"")</f>
        <v/>
      </c>
      <c r="K372" s="1" t="str">
        <f>IFERROR(10^(DiaA[[#This Row],[LAT]]/10),"")</f>
        <v/>
      </c>
      <c r="V372" s="4">
        <f>Resultats!C$7</f>
        <v>30</v>
      </c>
      <c r="W372" s="12">
        <f>Resultats!E$7</f>
        <v>3</v>
      </c>
      <c r="X372" s="3">
        <v>4</v>
      </c>
      <c r="Y372" s="4">
        <v>7</v>
      </c>
      <c r="Z372" s="4" t="str">
        <f>CONCATENATE(NitA[[#This Row],[Dia]],NitA[[#This Row],[Mes]],NitA[[#This Row],[Hora]],NitA[[#This Row],[Min]])</f>
        <v>30347</v>
      </c>
      <c r="AA372" s="4" t="str">
        <f>CONCATENATE(TEXT(NitA[[#This Row],[Hora]],"00"),":",TEXT(NitA[[#This Row],[Min]],"00"))</f>
        <v>04:07</v>
      </c>
      <c r="AB372" s="12" t="str">
        <f>IFERROR(VLOOKUP(NitA[[#This Row],[CONCATENA]],Dades[[#All],[Columna1]:[LAT]],3,FALSE),"")</f>
        <v/>
      </c>
      <c r="AC372" s="12" t="str">
        <f>IFERROR(10^(NitA[[#This Row],[LAT]]/10),"")</f>
        <v/>
      </c>
      <c r="AE372" s="1">
        <f>Resultats!C$22</f>
        <v>30</v>
      </c>
      <c r="AF372" s="1">
        <f>Resultats!E$22</f>
        <v>3</v>
      </c>
      <c r="AG372" s="1">
        <v>13</v>
      </c>
      <c r="AH372" s="1">
        <v>7</v>
      </c>
      <c r="AI372" s="1" t="str">
        <f>CONCATENATE(DiaB[[#This Row],[Dia]],DiaB[[#This Row],[Mes]],DiaB[[#This Row],[Hora]],DiaB[[#This Row],[Min]])</f>
        <v>303137</v>
      </c>
      <c r="AJ372" s="1" t="str">
        <f>CONCATENATE(TEXT(DiaB[[#This Row],[Hora]],"00"),":",TEXT(DiaB[[#This Row],[Min]],"00"))</f>
        <v>13:07</v>
      </c>
      <c r="AK372" s="1" t="str">
        <f>IFERROR(VLOOKUP(DiaB[[#This Row],[CONCATENA]],Dades[[#All],[Columna1]:[LAT]],3,FALSE),"")</f>
        <v/>
      </c>
      <c r="AL372" s="1" t="str">
        <f>IFERROR(10^(DiaB[[#This Row],[LAT]]/10),"")</f>
        <v/>
      </c>
      <c r="AW372" s="4">
        <f>Resultats!C$22</f>
        <v>30</v>
      </c>
      <c r="AX372" s="12">
        <f>Resultats!E$22</f>
        <v>3</v>
      </c>
      <c r="AY372" s="3">
        <v>4</v>
      </c>
      <c r="AZ372" s="4">
        <v>7</v>
      </c>
      <c r="BA372" s="4" t="str">
        <f>CONCATENATE(NitB[[#This Row],[Dia]],NitB[[#This Row],[Mes]],NitB[[#This Row],[Hora]],NitB[[#This Row],[Min]])</f>
        <v>30347</v>
      </c>
      <c r="BB372" s="4" t="str">
        <f>CONCATENATE(TEXT(NitB[[#This Row],[Hora]],"00"),":",TEXT(NitB[[#This Row],[Min]],"00"))</f>
        <v>04:07</v>
      </c>
      <c r="BC372" s="12" t="str">
        <f>IFERROR(VLOOKUP(NitB[[#This Row],[CONCATENA]],Dades[[#All],[Columna1]:[LAT]],3,FALSE),"")</f>
        <v/>
      </c>
      <c r="BD372" s="12" t="str">
        <f>IFERROR(10^(NitB[[#This Row],[LAT]]/10),"")</f>
        <v/>
      </c>
      <c r="BF372" s="1">
        <f>Resultats!C$37</f>
        <v>30</v>
      </c>
      <c r="BG372" s="1">
        <f>Resultats!E$37</f>
        <v>3</v>
      </c>
      <c r="BH372" s="1">
        <v>13</v>
      </c>
      <c r="BI372" s="1">
        <v>7</v>
      </c>
      <c r="BJ372" s="1" t="str">
        <f>CONCATENATE(DiaC[[#This Row],[Dia]],DiaC[[#This Row],[Mes]],DiaC[[#This Row],[Hora]],DiaC[[#This Row],[Min]])</f>
        <v>303137</v>
      </c>
      <c r="BK372" s="1" t="str">
        <f>CONCATENATE(TEXT(DiaC[[#This Row],[Hora]],"00"),":",TEXT(DiaC[[#This Row],[Min]],"00"))</f>
        <v>13:07</v>
      </c>
      <c r="BL372" s="1" t="str">
        <f>IFERROR(VLOOKUP(DiaC[[#This Row],[CONCATENA]],Dades[[#All],[Columna1]:[LAT]],3,FALSE),"")</f>
        <v/>
      </c>
      <c r="BM372" s="1" t="str">
        <f>IFERROR(10^(DiaC[[#This Row],[LAT]]/10),"")</f>
        <v/>
      </c>
      <c r="BX372" s="4">
        <f>Resultats!C$37</f>
        <v>30</v>
      </c>
      <c r="BY372" s="12">
        <f>Resultats!E$37</f>
        <v>3</v>
      </c>
      <c r="BZ372" s="3">
        <v>4</v>
      </c>
      <c r="CA372" s="4">
        <v>7</v>
      </c>
      <c r="CB372" s="4" t="str">
        <f>CONCATENATE(NitC[[#This Row],[Dia]],NitC[[#This Row],[Mes]],NitC[[#This Row],[Hora]],NitC[[#This Row],[Min]])</f>
        <v>30347</v>
      </c>
      <c r="CC372" s="4" t="str">
        <f>CONCATENATE(TEXT(NitC[[#This Row],[Hora]],"00"),":",TEXT(NitC[[#This Row],[Min]],"00"))</f>
        <v>04:07</v>
      </c>
      <c r="CD372" s="12" t="str">
        <f>IFERROR(VLOOKUP(NitC[[#This Row],[CONCATENA]],Dades[[#All],[Columna1]:[LAT]],3,FALSE),"")</f>
        <v/>
      </c>
      <c r="CE372" s="12" t="str">
        <f>IFERROR(10^(NitC[[#This Row],[LAT]]/10),"")</f>
        <v/>
      </c>
    </row>
    <row r="373" spans="4:83" x14ac:dyDescent="0.35">
      <c r="D373" s="1">
        <f>Resultats!C$7</f>
        <v>30</v>
      </c>
      <c r="E373" s="1">
        <f>Resultats!E$7</f>
        <v>3</v>
      </c>
      <c r="F373" s="1">
        <v>13</v>
      </c>
      <c r="G373" s="1">
        <v>8</v>
      </c>
      <c r="H373" s="1" t="str">
        <f>CONCATENATE(DiaA[[#This Row],[Dia]],DiaA[[#This Row],[Mes]],DiaA[[#This Row],[Hora]],DiaA[[#This Row],[Min]])</f>
        <v>303138</v>
      </c>
      <c r="I373" s="1" t="str">
        <f>CONCATENATE(TEXT(DiaA[[#This Row],[Hora]],"00"),":",TEXT(DiaA[[#This Row],[Min]],"00"))</f>
        <v>13:08</v>
      </c>
      <c r="J373" s="1" t="str">
        <f>IFERROR(VLOOKUP(DiaA[[#This Row],[CONCATENA]],Dades[[#All],[Columna1]:[LAT]],3,FALSE),"")</f>
        <v/>
      </c>
      <c r="K373" s="1" t="str">
        <f>IFERROR(10^(DiaA[[#This Row],[LAT]]/10),"")</f>
        <v/>
      </c>
      <c r="V373" s="4">
        <f>Resultats!C$7</f>
        <v>30</v>
      </c>
      <c r="W373" s="12">
        <f>Resultats!E$7</f>
        <v>3</v>
      </c>
      <c r="X373" s="3">
        <v>4</v>
      </c>
      <c r="Y373" s="4">
        <v>8</v>
      </c>
      <c r="Z373" s="4" t="str">
        <f>CONCATENATE(NitA[[#This Row],[Dia]],NitA[[#This Row],[Mes]],NitA[[#This Row],[Hora]],NitA[[#This Row],[Min]])</f>
        <v>30348</v>
      </c>
      <c r="AA373" s="4" t="str">
        <f>CONCATENATE(TEXT(NitA[[#This Row],[Hora]],"00"),":",TEXT(NitA[[#This Row],[Min]],"00"))</f>
        <v>04:08</v>
      </c>
      <c r="AB373" s="12" t="str">
        <f>IFERROR(VLOOKUP(NitA[[#This Row],[CONCATENA]],Dades[[#All],[Columna1]:[LAT]],3,FALSE),"")</f>
        <v/>
      </c>
      <c r="AC373" s="12" t="str">
        <f>IFERROR(10^(NitA[[#This Row],[LAT]]/10),"")</f>
        <v/>
      </c>
      <c r="AE373" s="1">
        <f>Resultats!C$22</f>
        <v>30</v>
      </c>
      <c r="AF373" s="1">
        <f>Resultats!E$22</f>
        <v>3</v>
      </c>
      <c r="AG373" s="1">
        <v>13</v>
      </c>
      <c r="AH373" s="1">
        <v>8</v>
      </c>
      <c r="AI373" s="1" t="str">
        <f>CONCATENATE(DiaB[[#This Row],[Dia]],DiaB[[#This Row],[Mes]],DiaB[[#This Row],[Hora]],DiaB[[#This Row],[Min]])</f>
        <v>303138</v>
      </c>
      <c r="AJ373" s="1" t="str">
        <f>CONCATENATE(TEXT(DiaB[[#This Row],[Hora]],"00"),":",TEXT(DiaB[[#This Row],[Min]],"00"))</f>
        <v>13:08</v>
      </c>
      <c r="AK373" s="1" t="str">
        <f>IFERROR(VLOOKUP(DiaB[[#This Row],[CONCATENA]],Dades[[#All],[Columna1]:[LAT]],3,FALSE),"")</f>
        <v/>
      </c>
      <c r="AL373" s="1" t="str">
        <f>IFERROR(10^(DiaB[[#This Row],[LAT]]/10),"")</f>
        <v/>
      </c>
      <c r="AW373" s="4">
        <f>Resultats!C$22</f>
        <v>30</v>
      </c>
      <c r="AX373" s="12">
        <f>Resultats!E$22</f>
        <v>3</v>
      </c>
      <c r="AY373" s="3">
        <v>4</v>
      </c>
      <c r="AZ373" s="4">
        <v>8</v>
      </c>
      <c r="BA373" s="4" t="str">
        <f>CONCATENATE(NitB[[#This Row],[Dia]],NitB[[#This Row],[Mes]],NitB[[#This Row],[Hora]],NitB[[#This Row],[Min]])</f>
        <v>30348</v>
      </c>
      <c r="BB373" s="4" t="str">
        <f>CONCATENATE(TEXT(NitB[[#This Row],[Hora]],"00"),":",TEXT(NitB[[#This Row],[Min]],"00"))</f>
        <v>04:08</v>
      </c>
      <c r="BC373" s="12" t="str">
        <f>IFERROR(VLOOKUP(NitB[[#This Row],[CONCATENA]],Dades[[#All],[Columna1]:[LAT]],3,FALSE),"")</f>
        <v/>
      </c>
      <c r="BD373" s="12" t="str">
        <f>IFERROR(10^(NitB[[#This Row],[LAT]]/10),"")</f>
        <v/>
      </c>
      <c r="BF373" s="1">
        <f>Resultats!C$37</f>
        <v>30</v>
      </c>
      <c r="BG373" s="1">
        <f>Resultats!E$37</f>
        <v>3</v>
      </c>
      <c r="BH373" s="1">
        <v>13</v>
      </c>
      <c r="BI373" s="1">
        <v>8</v>
      </c>
      <c r="BJ373" s="1" t="str">
        <f>CONCATENATE(DiaC[[#This Row],[Dia]],DiaC[[#This Row],[Mes]],DiaC[[#This Row],[Hora]],DiaC[[#This Row],[Min]])</f>
        <v>303138</v>
      </c>
      <c r="BK373" s="1" t="str">
        <f>CONCATENATE(TEXT(DiaC[[#This Row],[Hora]],"00"),":",TEXT(DiaC[[#This Row],[Min]],"00"))</f>
        <v>13:08</v>
      </c>
      <c r="BL373" s="1" t="str">
        <f>IFERROR(VLOOKUP(DiaC[[#This Row],[CONCATENA]],Dades[[#All],[Columna1]:[LAT]],3,FALSE),"")</f>
        <v/>
      </c>
      <c r="BM373" s="1" t="str">
        <f>IFERROR(10^(DiaC[[#This Row],[LAT]]/10),"")</f>
        <v/>
      </c>
      <c r="BX373" s="4">
        <f>Resultats!C$37</f>
        <v>30</v>
      </c>
      <c r="BY373" s="12">
        <f>Resultats!E$37</f>
        <v>3</v>
      </c>
      <c r="BZ373" s="3">
        <v>4</v>
      </c>
      <c r="CA373" s="4">
        <v>8</v>
      </c>
      <c r="CB373" s="4" t="str">
        <f>CONCATENATE(NitC[[#This Row],[Dia]],NitC[[#This Row],[Mes]],NitC[[#This Row],[Hora]],NitC[[#This Row],[Min]])</f>
        <v>30348</v>
      </c>
      <c r="CC373" s="4" t="str">
        <f>CONCATENATE(TEXT(NitC[[#This Row],[Hora]],"00"),":",TEXT(NitC[[#This Row],[Min]],"00"))</f>
        <v>04:08</v>
      </c>
      <c r="CD373" s="12" t="str">
        <f>IFERROR(VLOOKUP(NitC[[#This Row],[CONCATENA]],Dades[[#All],[Columna1]:[LAT]],3,FALSE),"")</f>
        <v/>
      </c>
      <c r="CE373" s="12" t="str">
        <f>IFERROR(10^(NitC[[#This Row],[LAT]]/10),"")</f>
        <v/>
      </c>
    </row>
    <row r="374" spans="4:83" x14ac:dyDescent="0.35">
      <c r="D374" s="1">
        <f>Resultats!C$7</f>
        <v>30</v>
      </c>
      <c r="E374" s="1">
        <f>Resultats!E$7</f>
        <v>3</v>
      </c>
      <c r="F374" s="1">
        <v>13</v>
      </c>
      <c r="G374" s="1">
        <v>9</v>
      </c>
      <c r="H374" s="1" t="str">
        <f>CONCATENATE(DiaA[[#This Row],[Dia]],DiaA[[#This Row],[Mes]],DiaA[[#This Row],[Hora]],DiaA[[#This Row],[Min]])</f>
        <v>303139</v>
      </c>
      <c r="I374" s="1" t="str">
        <f>CONCATENATE(TEXT(DiaA[[#This Row],[Hora]],"00"),":",TEXT(DiaA[[#This Row],[Min]],"00"))</f>
        <v>13:09</v>
      </c>
      <c r="J374" s="1" t="str">
        <f>IFERROR(VLOOKUP(DiaA[[#This Row],[CONCATENA]],Dades[[#All],[Columna1]:[LAT]],3,FALSE),"")</f>
        <v/>
      </c>
      <c r="K374" s="1" t="str">
        <f>IFERROR(10^(DiaA[[#This Row],[LAT]]/10),"")</f>
        <v/>
      </c>
      <c r="V374" s="4">
        <f>Resultats!C$7</f>
        <v>30</v>
      </c>
      <c r="W374" s="12">
        <f>Resultats!E$7</f>
        <v>3</v>
      </c>
      <c r="X374" s="3">
        <v>4</v>
      </c>
      <c r="Y374" s="4">
        <v>9</v>
      </c>
      <c r="Z374" s="4" t="str">
        <f>CONCATENATE(NitA[[#This Row],[Dia]],NitA[[#This Row],[Mes]],NitA[[#This Row],[Hora]],NitA[[#This Row],[Min]])</f>
        <v>30349</v>
      </c>
      <c r="AA374" s="4" t="str">
        <f>CONCATENATE(TEXT(NitA[[#This Row],[Hora]],"00"),":",TEXT(NitA[[#This Row],[Min]],"00"))</f>
        <v>04:09</v>
      </c>
      <c r="AB374" s="12" t="str">
        <f>IFERROR(VLOOKUP(NitA[[#This Row],[CONCATENA]],Dades[[#All],[Columna1]:[LAT]],3,FALSE),"")</f>
        <v/>
      </c>
      <c r="AC374" s="12" t="str">
        <f>IFERROR(10^(NitA[[#This Row],[LAT]]/10),"")</f>
        <v/>
      </c>
      <c r="AE374" s="1">
        <f>Resultats!C$22</f>
        <v>30</v>
      </c>
      <c r="AF374" s="1">
        <f>Resultats!E$22</f>
        <v>3</v>
      </c>
      <c r="AG374" s="1">
        <v>13</v>
      </c>
      <c r="AH374" s="1">
        <v>9</v>
      </c>
      <c r="AI374" s="1" t="str">
        <f>CONCATENATE(DiaB[[#This Row],[Dia]],DiaB[[#This Row],[Mes]],DiaB[[#This Row],[Hora]],DiaB[[#This Row],[Min]])</f>
        <v>303139</v>
      </c>
      <c r="AJ374" s="1" t="str">
        <f>CONCATENATE(TEXT(DiaB[[#This Row],[Hora]],"00"),":",TEXT(DiaB[[#This Row],[Min]],"00"))</f>
        <v>13:09</v>
      </c>
      <c r="AK374" s="1" t="str">
        <f>IFERROR(VLOOKUP(DiaB[[#This Row],[CONCATENA]],Dades[[#All],[Columna1]:[LAT]],3,FALSE),"")</f>
        <v/>
      </c>
      <c r="AL374" s="1" t="str">
        <f>IFERROR(10^(DiaB[[#This Row],[LAT]]/10),"")</f>
        <v/>
      </c>
      <c r="AW374" s="4">
        <f>Resultats!C$22</f>
        <v>30</v>
      </c>
      <c r="AX374" s="12">
        <f>Resultats!E$22</f>
        <v>3</v>
      </c>
      <c r="AY374" s="3">
        <v>4</v>
      </c>
      <c r="AZ374" s="4">
        <v>9</v>
      </c>
      <c r="BA374" s="4" t="str">
        <f>CONCATENATE(NitB[[#This Row],[Dia]],NitB[[#This Row],[Mes]],NitB[[#This Row],[Hora]],NitB[[#This Row],[Min]])</f>
        <v>30349</v>
      </c>
      <c r="BB374" s="4" t="str">
        <f>CONCATENATE(TEXT(NitB[[#This Row],[Hora]],"00"),":",TEXT(NitB[[#This Row],[Min]],"00"))</f>
        <v>04:09</v>
      </c>
      <c r="BC374" s="12" t="str">
        <f>IFERROR(VLOOKUP(NitB[[#This Row],[CONCATENA]],Dades[[#All],[Columna1]:[LAT]],3,FALSE),"")</f>
        <v/>
      </c>
      <c r="BD374" s="12" t="str">
        <f>IFERROR(10^(NitB[[#This Row],[LAT]]/10),"")</f>
        <v/>
      </c>
      <c r="BF374" s="1">
        <f>Resultats!C$37</f>
        <v>30</v>
      </c>
      <c r="BG374" s="1">
        <f>Resultats!E$37</f>
        <v>3</v>
      </c>
      <c r="BH374" s="1">
        <v>13</v>
      </c>
      <c r="BI374" s="1">
        <v>9</v>
      </c>
      <c r="BJ374" s="1" t="str">
        <f>CONCATENATE(DiaC[[#This Row],[Dia]],DiaC[[#This Row],[Mes]],DiaC[[#This Row],[Hora]],DiaC[[#This Row],[Min]])</f>
        <v>303139</v>
      </c>
      <c r="BK374" s="1" t="str">
        <f>CONCATENATE(TEXT(DiaC[[#This Row],[Hora]],"00"),":",TEXT(DiaC[[#This Row],[Min]],"00"))</f>
        <v>13:09</v>
      </c>
      <c r="BL374" s="1" t="str">
        <f>IFERROR(VLOOKUP(DiaC[[#This Row],[CONCATENA]],Dades[[#All],[Columna1]:[LAT]],3,FALSE),"")</f>
        <v/>
      </c>
      <c r="BM374" s="1" t="str">
        <f>IFERROR(10^(DiaC[[#This Row],[LAT]]/10),"")</f>
        <v/>
      </c>
      <c r="BX374" s="4">
        <f>Resultats!C$37</f>
        <v>30</v>
      </c>
      <c r="BY374" s="12">
        <f>Resultats!E$37</f>
        <v>3</v>
      </c>
      <c r="BZ374" s="3">
        <v>4</v>
      </c>
      <c r="CA374" s="4">
        <v>9</v>
      </c>
      <c r="CB374" s="4" t="str">
        <f>CONCATENATE(NitC[[#This Row],[Dia]],NitC[[#This Row],[Mes]],NitC[[#This Row],[Hora]],NitC[[#This Row],[Min]])</f>
        <v>30349</v>
      </c>
      <c r="CC374" s="4" t="str">
        <f>CONCATENATE(TEXT(NitC[[#This Row],[Hora]],"00"),":",TEXT(NitC[[#This Row],[Min]],"00"))</f>
        <v>04:09</v>
      </c>
      <c r="CD374" s="12" t="str">
        <f>IFERROR(VLOOKUP(NitC[[#This Row],[CONCATENA]],Dades[[#All],[Columna1]:[LAT]],3,FALSE),"")</f>
        <v/>
      </c>
      <c r="CE374" s="12" t="str">
        <f>IFERROR(10^(NitC[[#This Row],[LAT]]/10),"")</f>
        <v/>
      </c>
    </row>
    <row r="375" spans="4:83" x14ac:dyDescent="0.35">
      <c r="D375" s="1">
        <f>Resultats!C$7</f>
        <v>30</v>
      </c>
      <c r="E375" s="1">
        <f>Resultats!E$7</f>
        <v>3</v>
      </c>
      <c r="F375" s="1">
        <v>13</v>
      </c>
      <c r="G375" s="1">
        <v>10</v>
      </c>
      <c r="H375" s="1" t="str">
        <f>CONCATENATE(DiaA[[#This Row],[Dia]],DiaA[[#This Row],[Mes]],DiaA[[#This Row],[Hora]],DiaA[[#This Row],[Min]])</f>
        <v>3031310</v>
      </c>
      <c r="I375" s="1" t="str">
        <f>CONCATENATE(TEXT(DiaA[[#This Row],[Hora]],"00"),":",TEXT(DiaA[[#This Row],[Min]],"00"))</f>
        <v>13:10</v>
      </c>
      <c r="J375" s="1" t="str">
        <f>IFERROR(VLOOKUP(DiaA[[#This Row],[CONCATENA]],Dades[[#All],[Columna1]:[LAT]],3,FALSE),"")</f>
        <v/>
      </c>
      <c r="K375" s="1" t="str">
        <f>IFERROR(10^(DiaA[[#This Row],[LAT]]/10),"")</f>
        <v/>
      </c>
      <c r="V375" s="4">
        <f>Resultats!C$7</f>
        <v>30</v>
      </c>
      <c r="W375" s="12">
        <f>Resultats!E$7</f>
        <v>3</v>
      </c>
      <c r="X375" s="3">
        <v>4</v>
      </c>
      <c r="Y375" s="4">
        <v>10</v>
      </c>
      <c r="Z375" s="4" t="str">
        <f>CONCATENATE(NitA[[#This Row],[Dia]],NitA[[#This Row],[Mes]],NitA[[#This Row],[Hora]],NitA[[#This Row],[Min]])</f>
        <v>303410</v>
      </c>
      <c r="AA375" s="4" t="str">
        <f>CONCATENATE(TEXT(NitA[[#This Row],[Hora]],"00"),":",TEXT(NitA[[#This Row],[Min]],"00"))</f>
        <v>04:10</v>
      </c>
      <c r="AB375" s="12" t="str">
        <f>IFERROR(VLOOKUP(NitA[[#This Row],[CONCATENA]],Dades[[#All],[Columna1]:[LAT]],3,FALSE),"")</f>
        <v/>
      </c>
      <c r="AC375" s="12" t="str">
        <f>IFERROR(10^(NitA[[#This Row],[LAT]]/10),"")</f>
        <v/>
      </c>
      <c r="AE375" s="1">
        <f>Resultats!C$22</f>
        <v>30</v>
      </c>
      <c r="AF375" s="1">
        <f>Resultats!E$22</f>
        <v>3</v>
      </c>
      <c r="AG375" s="1">
        <v>13</v>
      </c>
      <c r="AH375" s="1">
        <v>10</v>
      </c>
      <c r="AI375" s="1" t="str">
        <f>CONCATENATE(DiaB[[#This Row],[Dia]],DiaB[[#This Row],[Mes]],DiaB[[#This Row],[Hora]],DiaB[[#This Row],[Min]])</f>
        <v>3031310</v>
      </c>
      <c r="AJ375" s="1" t="str">
        <f>CONCATENATE(TEXT(DiaB[[#This Row],[Hora]],"00"),":",TEXT(DiaB[[#This Row],[Min]],"00"))</f>
        <v>13:10</v>
      </c>
      <c r="AK375" s="1" t="str">
        <f>IFERROR(VLOOKUP(DiaB[[#This Row],[CONCATENA]],Dades[[#All],[Columna1]:[LAT]],3,FALSE),"")</f>
        <v/>
      </c>
      <c r="AL375" s="1" t="str">
        <f>IFERROR(10^(DiaB[[#This Row],[LAT]]/10),"")</f>
        <v/>
      </c>
      <c r="AW375" s="4">
        <f>Resultats!C$22</f>
        <v>30</v>
      </c>
      <c r="AX375" s="12">
        <f>Resultats!E$22</f>
        <v>3</v>
      </c>
      <c r="AY375" s="3">
        <v>4</v>
      </c>
      <c r="AZ375" s="4">
        <v>10</v>
      </c>
      <c r="BA375" s="4" t="str">
        <f>CONCATENATE(NitB[[#This Row],[Dia]],NitB[[#This Row],[Mes]],NitB[[#This Row],[Hora]],NitB[[#This Row],[Min]])</f>
        <v>303410</v>
      </c>
      <c r="BB375" s="4" t="str">
        <f>CONCATENATE(TEXT(NitB[[#This Row],[Hora]],"00"),":",TEXT(NitB[[#This Row],[Min]],"00"))</f>
        <v>04:10</v>
      </c>
      <c r="BC375" s="12" t="str">
        <f>IFERROR(VLOOKUP(NitB[[#This Row],[CONCATENA]],Dades[[#All],[Columna1]:[LAT]],3,FALSE),"")</f>
        <v/>
      </c>
      <c r="BD375" s="12" t="str">
        <f>IFERROR(10^(NitB[[#This Row],[LAT]]/10),"")</f>
        <v/>
      </c>
      <c r="BF375" s="1">
        <f>Resultats!C$37</f>
        <v>30</v>
      </c>
      <c r="BG375" s="1">
        <f>Resultats!E$37</f>
        <v>3</v>
      </c>
      <c r="BH375" s="1">
        <v>13</v>
      </c>
      <c r="BI375" s="1">
        <v>10</v>
      </c>
      <c r="BJ375" s="1" t="str">
        <f>CONCATENATE(DiaC[[#This Row],[Dia]],DiaC[[#This Row],[Mes]],DiaC[[#This Row],[Hora]],DiaC[[#This Row],[Min]])</f>
        <v>3031310</v>
      </c>
      <c r="BK375" s="1" t="str">
        <f>CONCATENATE(TEXT(DiaC[[#This Row],[Hora]],"00"),":",TEXT(DiaC[[#This Row],[Min]],"00"))</f>
        <v>13:10</v>
      </c>
      <c r="BL375" s="1" t="str">
        <f>IFERROR(VLOOKUP(DiaC[[#This Row],[CONCATENA]],Dades[[#All],[Columna1]:[LAT]],3,FALSE),"")</f>
        <v/>
      </c>
      <c r="BM375" s="1" t="str">
        <f>IFERROR(10^(DiaC[[#This Row],[LAT]]/10),"")</f>
        <v/>
      </c>
      <c r="BX375" s="4">
        <f>Resultats!C$37</f>
        <v>30</v>
      </c>
      <c r="BY375" s="12">
        <f>Resultats!E$37</f>
        <v>3</v>
      </c>
      <c r="BZ375" s="3">
        <v>4</v>
      </c>
      <c r="CA375" s="4">
        <v>10</v>
      </c>
      <c r="CB375" s="4" t="str">
        <f>CONCATENATE(NitC[[#This Row],[Dia]],NitC[[#This Row],[Mes]],NitC[[#This Row],[Hora]],NitC[[#This Row],[Min]])</f>
        <v>303410</v>
      </c>
      <c r="CC375" s="4" t="str">
        <f>CONCATENATE(TEXT(NitC[[#This Row],[Hora]],"00"),":",TEXT(NitC[[#This Row],[Min]],"00"))</f>
        <v>04:10</v>
      </c>
      <c r="CD375" s="12" t="str">
        <f>IFERROR(VLOOKUP(NitC[[#This Row],[CONCATENA]],Dades[[#All],[Columna1]:[LAT]],3,FALSE),"")</f>
        <v/>
      </c>
      <c r="CE375" s="12" t="str">
        <f>IFERROR(10^(NitC[[#This Row],[LAT]]/10),"")</f>
        <v/>
      </c>
    </row>
    <row r="376" spans="4:83" x14ac:dyDescent="0.35">
      <c r="D376" s="1">
        <f>Resultats!C$7</f>
        <v>30</v>
      </c>
      <c r="E376" s="1">
        <f>Resultats!E$7</f>
        <v>3</v>
      </c>
      <c r="F376" s="1">
        <v>13</v>
      </c>
      <c r="G376" s="1">
        <v>11</v>
      </c>
      <c r="H376" s="1" t="str">
        <f>CONCATENATE(DiaA[[#This Row],[Dia]],DiaA[[#This Row],[Mes]],DiaA[[#This Row],[Hora]],DiaA[[#This Row],[Min]])</f>
        <v>3031311</v>
      </c>
      <c r="I376" s="1" t="str">
        <f>CONCATENATE(TEXT(DiaA[[#This Row],[Hora]],"00"),":",TEXT(DiaA[[#This Row],[Min]],"00"))</f>
        <v>13:11</v>
      </c>
      <c r="J376" s="1" t="str">
        <f>IFERROR(VLOOKUP(DiaA[[#This Row],[CONCATENA]],Dades[[#All],[Columna1]:[LAT]],3,FALSE),"")</f>
        <v/>
      </c>
      <c r="K376" s="1" t="str">
        <f>IFERROR(10^(DiaA[[#This Row],[LAT]]/10),"")</f>
        <v/>
      </c>
      <c r="V376" s="4">
        <f>Resultats!C$7</f>
        <v>30</v>
      </c>
      <c r="W376" s="12">
        <f>Resultats!E$7</f>
        <v>3</v>
      </c>
      <c r="X376" s="3">
        <v>4</v>
      </c>
      <c r="Y376" s="4">
        <v>11</v>
      </c>
      <c r="Z376" s="4" t="str">
        <f>CONCATENATE(NitA[[#This Row],[Dia]],NitA[[#This Row],[Mes]],NitA[[#This Row],[Hora]],NitA[[#This Row],[Min]])</f>
        <v>303411</v>
      </c>
      <c r="AA376" s="4" t="str">
        <f>CONCATENATE(TEXT(NitA[[#This Row],[Hora]],"00"),":",TEXT(NitA[[#This Row],[Min]],"00"))</f>
        <v>04:11</v>
      </c>
      <c r="AB376" s="12" t="str">
        <f>IFERROR(VLOOKUP(NitA[[#This Row],[CONCATENA]],Dades[[#All],[Columna1]:[LAT]],3,FALSE),"")</f>
        <v/>
      </c>
      <c r="AC376" s="12" t="str">
        <f>IFERROR(10^(NitA[[#This Row],[LAT]]/10),"")</f>
        <v/>
      </c>
      <c r="AE376" s="1">
        <f>Resultats!C$22</f>
        <v>30</v>
      </c>
      <c r="AF376" s="1">
        <f>Resultats!E$22</f>
        <v>3</v>
      </c>
      <c r="AG376" s="1">
        <v>13</v>
      </c>
      <c r="AH376" s="1">
        <v>11</v>
      </c>
      <c r="AI376" s="1" t="str">
        <f>CONCATENATE(DiaB[[#This Row],[Dia]],DiaB[[#This Row],[Mes]],DiaB[[#This Row],[Hora]],DiaB[[#This Row],[Min]])</f>
        <v>3031311</v>
      </c>
      <c r="AJ376" s="1" t="str">
        <f>CONCATENATE(TEXT(DiaB[[#This Row],[Hora]],"00"),":",TEXT(DiaB[[#This Row],[Min]],"00"))</f>
        <v>13:11</v>
      </c>
      <c r="AK376" s="1" t="str">
        <f>IFERROR(VLOOKUP(DiaB[[#This Row],[CONCATENA]],Dades[[#All],[Columna1]:[LAT]],3,FALSE),"")</f>
        <v/>
      </c>
      <c r="AL376" s="1" t="str">
        <f>IFERROR(10^(DiaB[[#This Row],[LAT]]/10),"")</f>
        <v/>
      </c>
      <c r="AW376" s="4">
        <f>Resultats!C$22</f>
        <v>30</v>
      </c>
      <c r="AX376" s="12">
        <f>Resultats!E$22</f>
        <v>3</v>
      </c>
      <c r="AY376" s="3">
        <v>4</v>
      </c>
      <c r="AZ376" s="4">
        <v>11</v>
      </c>
      <c r="BA376" s="4" t="str">
        <f>CONCATENATE(NitB[[#This Row],[Dia]],NitB[[#This Row],[Mes]],NitB[[#This Row],[Hora]],NitB[[#This Row],[Min]])</f>
        <v>303411</v>
      </c>
      <c r="BB376" s="4" t="str">
        <f>CONCATENATE(TEXT(NitB[[#This Row],[Hora]],"00"),":",TEXT(NitB[[#This Row],[Min]],"00"))</f>
        <v>04:11</v>
      </c>
      <c r="BC376" s="12" t="str">
        <f>IFERROR(VLOOKUP(NitB[[#This Row],[CONCATENA]],Dades[[#All],[Columna1]:[LAT]],3,FALSE),"")</f>
        <v/>
      </c>
      <c r="BD376" s="12" t="str">
        <f>IFERROR(10^(NitB[[#This Row],[LAT]]/10),"")</f>
        <v/>
      </c>
      <c r="BF376" s="1">
        <f>Resultats!C$37</f>
        <v>30</v>
      </c>
      <c r="BG376" s="1">
        <f>Resultats!E$37</f>
        <v>3</v>
      </c>
      <c r="BH376" s="1">
        <v>13</v>
      </c>
      <c r="BI376" s="1">
        <v>11</v>
      </c>
      <c r="BJ376" s="1" t="str">
        <f>CONCATENATE(DiaC[[#This Row],[Dia]],DiaC[[#This Row],[Mes]],DiaC[[#This Row],[Hora]],DiaC[[#This Row],[Min]])</f>
        <v>3031311</v>
      </c>
      <c r="BK376" s="1" t="str">
        <f>CONCATENATE(TEXT(DiaC[[#This Row],[Hora]],"00"),":",TEXT(DiaC[[#This Row],[Min]],"00"))</f>
        <v>13:11</v>
      </c>
      <c r="BL376" s="1" t="str">
        <f>IFERROR(VLOOKUP(DiaC[[#This Row],[CONCATENA]],Dades[[#All],[Columna1]:[LAT]],3,FALSE),"")</f>
        <v/>
      </c>
      <c r="BM376" s="1" t="str">
        <f>IFERROR(10^(DiaC[[#This Row],[LAT]]/10),"")</f>
        <v/>
      </c>
      <c r="BX376" s="4">
        <f>Resultats!C$37</f>
        <v>30</v>
      </c>
      <c r="BY376" s="12">
        <f>Resultats!E$37</f>
        <v>3</v>
      </c>
      <c r="BZ376" s="3">
        <v>4</v>
      </c>
      <c r="CA376" s="4">
        <v>11</v>
      </c>
      <c r="CB376" s="4" t="str">
        <f>CONCATENATE(NitC[[#This Row],[Dia]],NitC[[#This Row],[Mes]],NitC[[#This Row],[Hora]],NitC[[#This Row],[Min]])</f>
        <v>303411</v>
      </c>
      <c r="CC376" s="4" t="str">
        <f>CONCATENATE(TEXT(NitC[[#This Row],[Hora]],"00"),":",TEXT(NitC[[#This Row],[Min]],"00"))</f>
        <v>04:11</v>
      </c>
      <c r="CD376" s="12" t="str">
        <f>IFERROR(VLOOKUP(NitC[[#This Row],[CONCATENA]],Dades[[#All],[Columna1]:[LAT]],3,FALSE),"")</f>
        <v/>
      </c>
      <c r="CE376" s="12" t="str">
        <f>IFERROR(10^(NitC[[#This Row],[LAT]]/10),"")</f>
        <v/>
      </c>
    </row>
    <row r="377" spans="4:83" x14ac:dyDescent="0.35">
      <c r="D377" s="1">
        <f>Resultats!C$7</f>
        <v>30</v>
      </c>
      <c r="E377" s="1">
        <f>Resultats!E$7</f>
        <v>3</v>
      </c>
      <c r="F377" s="1">
        <v>13</v>
      </c>
      <c r="G377" s="1">
        <v>12</v>
      </c>
      <c r="H377" s="1" t="str">
        <f>CONCATENATE(DiaA[[#This Row],[Dia]],DiaA[[#This Row],[Mes]],DiaA[[#This Row],[Hora]],DiaA[[#This Row],[Min]])</f>
        <v>3031312</v>
      </c>
      <c r="I377" s="1" t="str">
        <f>CONCATENATE(TEXT(DiaA[[#This Row],[Hora]],"00"),":",TEXT(DiaA[[#This Row],[Min]],"00"))</f>
        <v>13:12</v>
      </c>
      <c r="J377" s="1" t="str">
        <f>IFERROR(VLOOKUP(DiaA[[#This Row],[CONCATENA]],Dades[[#All],[Columna1]:[LAT]],3,FALSE),"")</f>
        <v/>
      </c>
      <c r="K377" s="1" t="str">
        <f>IFERROR(10^(DiaA[[#This Row],[LAT]]/10),"")</f>
        <v/>
      </c>
      <c r="V377" s="4">
        <f>Resultats!C$7</f>
        <v>30</v>
      </c>
      <c r="W377" s="12">
        <f>Resultats!E$7</f>
        <v>3</v>
      </c>
      <c r="X377" s="3">
        <v>4</v>
      </c>
      <c r="Y377" s="4">
        <v>12</v>
      </c>
      <c r="Z377" s="4" t="str">
        <f>CONCATENATE(NitA[[#This Row],[Dia]],NitA[[#This Row],[Mes]],NitA[[#This Row],[Hora]],NitA[[#This Row],[Min]])</f>
        <v>303412</v>
      </c>
      <c r="AA377" s="4" t="str">
        <f>CONCATENATE(TEXT(NitA[[#This Row],[Hora]],"00"),":",TEXT(NitA[[#This Row],[Min]],"00"))</f>
        <v>04:12</v>
      </c>
      <c r="AB377" s="12" t="str">
        <f>IFERROR(VLOOKUP(NitA[[#This Row],[CONCATENA]],Dades[[#All],[Columna1]:[LAT]],3,FALSE),"")</f>
        <v/>
      </c>
      <c r="AC377" s="12" t="str">
        <f>IFERROR(10^(NitA[[#This Row],[LAT]]/10),"")</f>
        <v/>
      </c>
      <c r="AE377" s="1">
        <f>Resultats!C$22</f>
        <v>30</v>
      </c>
      <c r="AF377" s="1">
        <f>Resultats!E$22</f>
        <v>3</v>
      </c>
      <c r="AG377" s="1">
        <v>13</v>
      </c>
      <c r="AH377" s="1">
        <v>12</v>
      </c>
      <c r="AI377" s="1" t="str">
        <f>CONCATENATE(DiaB[[#This Row],[Dia]],DiaB[[#This Row],[Mes]],DiaB[[#This Row],[Hora]],DiaB[[#This Row],[Min]])</f>
        <v>3031312</v>
      </c>
      <c r="AJ377" s="1" t="str">
        <f>CONCATENATE(TEXT(DiaB[[#This Row],[Hora]],"00"),":",TEXT(DiaB[[#This Row],[Min]],"00"))</f>
        <v>13:12</v>
      </c>
      <c r="AK377" s="1" t="str">
        <f>IFERROR(VLOOKUP(DiaB[[#This Row],[CONCATENA]],Dades[[#All],[Columna1]:[LAT]],3,FALSE),"")</f>
        <v/>
      </c>
      <c r="AL377" s="1" t="str">
        <f>IFERROR(10^(DiaB[[#This Row],[LAT]]/10),"")</f>
        <v/>
      </c>
      <c r="AW377" s="4">
        <f>Resultats!C$22</f>
        <v>30</v>
      </c>
      <c r="AX377" s="12">
        <f>Resultats!E$22</f>
        <v>3</v>
      </c>
      <c r="AY377" s="3">
        <v>4</v>
      </c>
      <c r="AZ377" s="4">
        <v>12</v>
      </c>
      <c r="BA377" s="4" t="str">
        <f>CONCATENATE(NitB[[#This Row],[Dia]],NitB[[#This Row],[Mes]],NitB[[#This Row],[Hora]],NitB[[#This Row],[Min]])</f>
        <v>303412</v>
      </c>
      <c r="BB377" s="4" t="str">
        <f>CONCATENATE(TEXT(NitB[[#This Row],[Hora]],"00"),":",TEXT(NitB[[#This Row],[Min]],"00"))</f>
        <v>04:12</v>
      </c>
      <c r="BC377" s="12" t="str">
        <f>IFERROR(VLOOKUP(NitB[[#This Row],[CONCATENA]],Dades[[#All],[Columna1]:[LAT]],3,FALSE),"")</f>
        <v/>
      </c>
      <c r="BD377" s="12" t="str">
        <f>IFERROR(10^(NitB[[#This Row],[LAT]]/10),"")</f>
        <v/>
      </c>
      <c r="BF377" s="1">
        <f>Resultats!C$37</f>
        <v>30</v>
      </c>
      <c r="BG377" s="1">
        <f>Resultats!E$37</f>
        <v>3</v>
      </c>
      <c r="BH377" s="1">
        <v>13</v>
      </c>
      <c r="BI377" s="1">
        <v>12</v>
      </c>
      <c r="BJ377" s="1" t="str">
        <f>CONCATENATE(DiaC[[#This Row],[Dia]],DiaC[[#This Row],[Mes]],DiaC[[#This Row],[Hora]],DiaC[[#This Row],[Min]])</f>
        <v>3031312</v>
      </c>
      <c r="BK377" s="1" t="str">
        <f>CONCATENATE(TEXT(DiaC[[#This Row],[Hora]],"00"),":",TEXT(DiaC[[#This Row],[Min]],"00"))</f>
        <v>13:12</v>
      </c>
      <c r="BL377" s="1" t="str">
        <f>IFERROR(VLOOKUP(DiaC[[#This Row],[CONCATENA]],Dades[[#All],[Columna1]:[LAT]],3,FALSE),"")</f>
        <v/>
      </c>
      <c r="BM377" s="1" t="str">
        <f>IFERROR(10^(DiaC[[#This Row],[LAT]]/10),"")</f>
        <v/>
      </c>
      <c r="BX377" s="4">
        <f>Resultats!C$37</f>
        <v>30</v>
      </c>
      <c r="BY377" s="12">
        <f>Resultats!E$37</f>
        <v>3</v>
      </c>
      <c r="BZ377" s="3">
        <v>4</v>
      </c>
      <c r="CA377" s="4">
        <v>12</v>
      </c>
      <c r="CB377" s="4" t="str">
        <f>CONCATENATE(NitC[[#This Row],[Dia]],NitC[[#This Row],[Mes]],NitC[[#This Row],[Hora]],NitC[[#This Row],[Min]])</f>
        <v>303412</v>
      </c>
      <c r="CC377" s="4" t="str">
        <f>CONCATENATE(TEXT(NitC[[#This Row],[Hora]],"00"),":",TEXT(NitC[[#This Row],[Min]],"00"))</f>
        <v>04:12</v>
      </c>
      <c r="CD377" s="12" t="str">
        <f>IFERROR(VLOOKUP(NitC[[#This Row],[CONCATENA]],Dades[[#All],[Columna1]:[LAT]],3,FALSE),"")</f>
        <v/>
      </c>
      <c r="CE377" s="12" t="str">
        <f>IFERROR(10^(NitC[[#This Row],[LAT]]/10),"")</f>
        <v/>
      </c>
    </row>
    <row r="378" spans="4:83" x14ac:dyDescent="0.35">
      <c r="D378" s="1">
        <f>Resultats!C$7</f>
        <v>30</v>
      </c>
      <c r="E378" s="1">
        <f>Resultats!E$7</f>
        <v>3</v>
      </c>
      <c r="F378" s="1">
        <v>13</v>
      </c>
      <c r="G378" s="1">
        <v>13</v>
      </c>
      <c r="H378" s="1" t="str">
        <f>CONCATENATE(DiaA[[#This Row],[Dia]],DiaA[[#This Row],[Mes]],DiaA[[#This Row],[Hora]],DiaA[[#This Row],[Min]])</f>
        <v>3031313</v>
      </c>
      <c r="I378" s="1" t="str">
        <f>CONCATENATE(TEXT(DiaA[[#This Row],[Hora]],"00"),":",TEXT(DiaA[[#This Row],[Min]],"00"))</f>
        <v>13:13</v>
      </c>
      <c r="J378" s="1" t="str">
        <f>IFERROR(VLOOKUP(DiaA[[#This Row],[CONCATENA]],Dades[[#All],[Columna1]:[LAT]],3,FALSE),"")</f>
        <v/>
      </c>
      <c r="K378" s="1" t="str">
        <f>IFERROR(10^(DiaA[[#This Row],[LAT]]/10),"")</f>
        <v/>
      </c>
      <c r="V378" s="4">
        <f>Resultats!C$7</f>
        <v>30</v>
      </c>
      <c r="W378" s="12">
        <f>Resultats!E$7</f>
        <v>3</v>
      </c>
      <c r="X378" s="3">
        <v>4</v>
      </c>
      <c r="Y378" s="4">
        <v>13</v>
      </c>
      <c r="Z378" s="4" t="str">
        <f>CONCATENATE(NitA[[#This Row],[Dia]],NitA[[#This Row],[Mes]],NitA[[#This Row],[Hora]],NitA[[#This Row],[Min]])</f>
        <v>303413</v>
      </c>
      <c r="AA378" s="4" t="str">
        <f>CONCATENATE(TEXT(NitA[[#This Row],[Hora]],"00"),":",TEXT(NitA[[#This Row],[Min]],"00"))</f>
        <v>04:13</v>
      </c>
      <c r="AB378" s="12" t="str">
        <f>IFERROR(VLOOKUP(NitA[[#This Row],[CONCATENA]],Dades[[#All],[Columna1]:[LAT]],3,FALSE),"")</f>
        <v/>
      </c>
      <c r="AC378" s="12" t="str">
        <f>IFERROR(10^(NitA[[#This Row],[LAT]]/10),"")</f>
        <v/>
      </c>
      <c r="AE378" s="1">
        <f>Resultats!C$22</f>
        <v>30</v>
      </c>
      <c r="AF378" s="1">
        <f>Resultats!E$22</f>
        <v>3</v>
      </c>
      <c r="AG378" s="1">
        <v>13</v>
      </c>
      <c r="AH378" s="1">
        <v>13</v>
      </c>
      <c r="AI378" s="1" t="str">
        <f>CONCATENATE(DiaB[[#This Row],[Dia]],DiaB[[#This Row],[Mes]],DiaB[[#This Row],[Hora]],DiaB[[#This Row],[Min]])</f>
        <v>3031313</v>
      </c>
      <c r="AJ378" s="1" t="str">
        <f>CONCATENATE(TEXT(DiaB[[#This Row],[Hora]],"00"),":",TEXT(DiaB[[#This Row],[Min]],"00"))</f>
        <v>13:13</v>
      </c>
      <c r="AK378" s="1" t="str">
        <f>IFERROR(VLOOKUP(DiaB[[#This Row],[CONCATENA]],Dades[[#All],[Columna1]:[LAT]],3,FALSE),"")</f>
        <v/>
      </c>
      <c r="AL378" s="1" t="str">
        <f>IFERROR(10^(DiaB[[#This Row],[LAT]]/10),"")</f>
        <v/>
      </c>
      <c r="AW378" s="4">
        <f>Resultats!C$22</f>
        <v>30</v>
      </c>
      <c r="AX378" s="12">
        <f>Resultats!E$22</f>
        <v>3</v>
      </c>
      <c r="AY378" s="3">
        <v>4</v>
      </c>
      <c r="AZ378" s="4">
        <v>13</v>
      </c>
      <c r="BA378" s="4" t="str">
        <f>CONCATENATE(NitB[[#This Row],[Dia]],NitB[[#This Row],[Mes]],NitB[[#This Row],[Hora]],NitB[[#This Row],[Min]])</f>
        <v>303413</v>
      </c>
      <c r="BB378" s="4" t="str">
        <f>CONCATENATE(TEXT(NitB[[#This Row],[Hora]],"00"),":",TEXT(NitB[[#This Row],[Min]],"00"))</f>
        <v>04:13</v>
      </c>
      <c r="BC378" s="12" t="str">
        <f>IFERROR(VLOOKUP(NitB[[#This Row],[CONCATENA]],Dades[[#All],[Columna1]:[LAT]],3,FALSE),"")</f>
        <v/>
      </c>
      <c r="BD378" s="12" t="str">
        <f>IFERROR(10^(NitB[[#This Row],[LAT]]/10),"")</f>
        <v/>
      </c>
      <c r="BF378" s="1">
        <f>Resultats!C$37</f>
        <v>30</v>
      </c>
      <c r="BG378" s="1">
        <f>Resultats!E$37</f>
        <v>3</v>
      </c>
      <c r="BH378" s="1">
        <v>13</v>
      </c>
      <c r="BI378" s="1">
        <v>13</v>
      </c>
      <c r="BJ378" s="1" t="str">
        <f>CONCATENATE(DiaC[[#This Row],[Dia]],DiaC[[#This Row],[Mes]],DiaC[[#This Row],[Hora]],DiaC[[#This Row],[Min]])</f>
        <v>3031313</v>
      </c>
      <c r="BK378" s="1" t="str">
        <f>CONCATENATE(TEXT(DiaC[[#This Row],[Hora]],"00"),":",TEXT(DiaC[[#This Row],[Min]],"00"))</f>
        <v>13:13</v>
      </c>
      <c r="BL378" s="1" t="str">
        <f>IFERROR(VLOOKUP(DiaC[[#This Row],[CONCATENA]],Dades[[#All],[Columna1]:[LAT]],3,FALSE),"")</f>
        <v/>
      </c>
      <c r="BM378" s="1" t="str">
        <f>IFERROR(10^(DiaC[[#This Row],[LAT]]/10),"")</f>
        <v/>
      </c>
      <c r="BX378" s="4">
        <f>Resultats!C$37</f>
        <v>30</v>
      </c>
      <c r="BY378" s="12">
        <f>Resultats!E$37</f>
        <v>3</v>
      </c>
      <c r="BZ378" s="3">
        <v>4</v>
      </c>
      <c r="CA378" s="4">
        <v>13</v>
      </c>
      <c r="CB378" s="4" t="str">
        <f>CONCATENATE(NitC[[#This Row],[Dia]],NitC[[#This Row],[Mes]],NitC[[#This Row],[Hora]],NitC[[#This Row],[Min]])</f>
        <v>303413</v>
      </c>
      <c r="CC378" s="4" t="str">
        <f>CONCATENATE(TEXT(NitC[[#This Row],[Hora]],"00"),":",TEXT(NitC[[#This Row],[Min]],"00"))</f>
        <v>04:13</v>
      </c>
      <c r="CD378" s="12" t="str">
        <f>IFERROR(VLOOKUP(NitC[[#This Row],[CONCATENA]],Dades[[#All],[Columna1]:[LAT]],3,FALSE),"")</f>
        <v/>
      </c>
      <c r="CE378" s="12" t="str">
        <f>IFERROR(10^(NitC[[#This Row],[LAT]]/10),"")</f>
        <v/>
      </c>
    </row>
    <row r="379" spans="4:83" x14ac:dyDescent="0.35">
      <c r="D379" s="1">
        <f>Resultats!C$7</f>
        <v>30</v>
      </c>
      <c r="E379" s="1">
        <f>Resultats!E$7</f>
        <v>3</v>
      </c>
      <c r="F379" s="1">
        <v>13</v>
      </c>
      <c r="G379" s="1">
        <v>14</v>
      </c>
      <c r="H379" s="1" t="str">
        <f>CONCATENATE(DiaA[[#This Row],[Dia]],DiaA[[#This Row],[Mes]],DiaA[[#This Row],[Hora]],DiaA[[#This Row],[Min]])</f>
        <v>3031314</v>
      </c>
      <c r="I379" s="1" t="str">
        <f>CONCATENATE(TEXT(DiaA[[#This Row],[Hora]],"00"),":",TEXT(DiaA[[#This Row],[Min]],"00"))</f>
        <v>13:14</v>
      </c>
      <c r="J379" s="1" t="str">
        <f>IFERROR(VLOOKUP(DiaA[[#This Row],[CONCATENA]],Dades[[#All],[Columna1]:[LAT]],3,FALSE),"")</f>
        <v/>
      </c>
      <c r="K379" s="1" t="str">
        <f>IFERROR(10^(DiaA[[#This Row],[LAT]]/10),"")</f>
        <v/>
      </c>
      <c r="V379" s="4">
        <f>Resultats!C$7</f>
        <v>30</v>
      </c>
      <c r="W379" s="12">
        <f>Resultats!E$7</f>
        <v>3</v>
      </c>
      <c r="X379" s="3">
        <v>4</v>
      </c>
      <c r="Y379" s="4">
        <v>14</v>
      </c>
      <c r="Z379" s="4" t="str">
        <f>CONCATENATE(NitA[[#This Row],[Dia]],NitA[[#This Row],[Mes]],NitA[[#This Row],[Hora]],NitA[[#This Row],[Min]])</f>
        <v>303414</v>
      </c>
      <c r="AA379" s="4" t="str">
        <f>CONCATENATE(TEXT(NitA[[#This Row],[Hora]],"00"),":",TEXT(NitA[[#This Row],[Min]],"00"))</f>
        <v>04:14</v>
      </c>
      <c r="AB379" s="12" t="str">
        <f>IFERROR(VLOOKUP(NitA[[#This Row],[CONCATENA]],Dades[[#All],[Columna1]:[LAT]],3,FALSE),"")</f>
        <v/>
      </c>
      <c r="AC379" s="12" t="str">
        <f>IFERROR(10^(NitA[[#This Row],[LAT]]/10),"")</f>
        <v/>
      </c>
      <c r="AE379" s="1">
        <f>Resultats!C$22</f>
        <v>30</v>
      </c>
      <c r="AF379" s="1">
        <f>Resultats!E$22</f>
        <v>3</v>
      </c>
      <c r="AG379" s="1">
        <v>13</v>
      </c>
      <c r="AH379" s="1">
        <v>14</v>
      </c>
      <c r="AI379" s="1" t="str">
        <f>CONCATENATE(DiaB[[#This Row],[Dia]],DiaB[[#This Row],[Mes]],DiaB[[#This Row],[Hora]],DiaB[[#This Row],[Min]])</f>
        <v>3031314</v>
      </c>
      <c r="AJ379" s="1" t="str">
        <f>CONCATENATE(TEXT(DiaB[[#This Row],[Hora]],"00"),":",TEXT(DiaB[[#This Row],[Min]],"00"))</f>
        <v>13:14</v>
      </c>
      <c r="AK379" s="1" t="str">
        <f>IFERROR(VLOOKUP(DiaB[[#This Row],[CONCATENA]],Dades[[#All],[Columna1]:[LAT]],3,FALSE),"")</f>
        <v/>
      </c>
      <c r="AL379" s="1" t="str">
        <f>IFERROR(10^(DiaB[[#This Row],[LAT]]/10),"")</f>
        <v/>
      </c>
      <c r="AW379" s="4">
        <f>Resultats!C$22</f>
        <v>30</v>
      </c>
      <c r="AX379" s="12">
        <f>Resultats!E$22</f>
        <v>3</v>
      </c>
      <c r="AY379" s="3">
        <v>4</v>
      </c>
      <c r="AZ379" s="4">
        <v>14</v>
      </c>
      <c r="BA379" s="4" t="str">
        <f>CONCATENATE(NitB[[#This Row],[Dia]],NitB[[#This Row],[Mes]],NitB[[#This Row],[Hora]],NitB[[#This Row],[Min]])</f>
        <v>303414</v>
      </c>
      <c r="BB379" s="4" t="str">
        <f>CONCATENATE(TEXT(NitB[[#This Row],[Hora]],"00"),":",TEXT(NitB[[#This Row],[Min]],"00"))</f>
        <v>04:14</v>
      </c>
      <c r="BC379" s="12" t="str">
        <f>IFERROR(VLOOKUP(NitB[[#This Row],[CONCATENA]],Dades[[#All],[Columna1]:[LAT]],3,FALSE),"")</f>
        <v/>
      </c>
      <c r="BD379" s="12" t="str">
        <f>IFERROR(10^(NitB[[#This Row],[LAT]]/10),"")</f>
        <v/>
      </c>
      <c r="BF379" s="1">
        <f>Resultats!C$37</f>
        <v>30</v>
      </c>
      <c r="BG379" s="1">
        <f>Resultats!E$37</f>
        <v>3</v>
      </c>
      <c r="BH379" s="1">
        <v>13</v>
      </c>
      <c r="BI379" s="1">
        <v>14</v>
      </c>
      <c r="BJ379" s="1" t="str">
        <f>CONCATENATE(DiaC[[#This Row],[Dia]],DiaC[[#This Row],[Mes]],DiaC[[#This Row],[Hora]],DiaC[[#This Row],[Min]])</f>
        <v>3031314</v>
      </c>
      <c r="BK379" s="1" t="str">
        <f>CONCATENATE(TEXT(DiaC[[#This Row],[Hora]],"00"),":",TEXT(DiaC[[#This Row],[Min]],"00"))</f>
        <v>13:14</v>
      </c>
      <c r="BL379" s="1" t="str">
        <f>IFERROR(VLOOKUP(DiaC[[#This Row],[CONCATENA]],Dades[[#All],[Columna1]:[LAT]],3,FALSE),"")</f>
        <v/>
      </c>
      <c r="BM379" s="1" t="str">
        <f>IFERROR(10^(DiaC[[#This Row],[LAT]]/10),"")</f>
        <v/>
      </c>
      <c r="BX379" s="4">
        <f>Resultats!C$37</f>
        <v>30</v>
      </c>
      <c r="BY379" s="12">
        <f>Resultats!E$37</f>
        <v>3</v>
      </c>
      <c r="BZ379" s="3">
        <v>4</v>
      </c>
      <c r="CA379" s="4">
        <v>14</v>
      </c>
      <c r="CB379" s="4" t="str">
        <f>CONCATENATE(NitC[[#This Row],[Dia]],NitC[[#This Row],[Mes]],NitC[[#This Row],[Hora]],NitC[[#This Row],[Min]])</f>
        <v>303414</v>
      </c>
      <c r="CC379" s="4" t="str">
        <f>CONCATENATE(TEXT(NitC[[#This Row],[Hora]],"00"),":",TEXT(NitC[[#This Row],[Min]],"00"))</f>
        <v>04:14</v>
      </c>
      <c r="CD379" s="12" t="str">
        <f>IFERROR(VLOOKUP(NitC[[#This Row],[CONCATENA]],Dades[[#All],[Columna1]:[LAT]],3,FALSE),"")</f>
        <v/>
      </c>
      <c r="CE379" s="12" t="str">
        <f>IFERROR(10^(NitC[[#This Row],[LAT]]/10),"")</f>
        <v/>
      </c>
    </row>
    <row r="380" spans="4:83" x14ac:dyDescent="0.35">
      <c r="D380" s="1">
        <f>Resultats!C$7</f>
        <v>30</v>
      </c>
      <c r="E380" s="1">
        <f>Resultats!E$7</f>
        <v>3</v>
      </c>
      <c r="F380" s="1">
        <v>13</v>
      </c>
      <c r="G380" s="1">
        <v>15</v>
      </c>
      <c r="H380" s="1" t="str">
        <f>CONCATENATE(DiaA[[#This Row],[Dia]],DiaA[[#This Row],[Mes]],DiaA[[#This Row],[Hora]],DiaA[[#This Row],[Min]])</f>
        <v>3031315</v>
      </c>
      <c r="I380" s="1" t="str">
        <f>CONCATENATE(TEXT(DiaA[[#This Row],[Hora]],"00"),":",TEXT(DiaA[[#This Row],[Min]],"00"))</f>
        <v>13:15</v>
      </c>
      <c r="J380" s="1" t="str">
        <f>IFERROR(VLOOKUP(DiaA[[#This Row],[CONCATENA]],Dades[[#All],[Columna1]:[LAT]],3,FALSE),"")</f>
        <v/>
      </c>
      <c r="K380" s="1" t="str">
        <f>IFERROR(10^(DiaA[[#This Row],[LAT]]/10),"")</f>
        <v/>
      </c>
      <c r="V380" s="4">
        <f>Resultats!C$7</f>
        <v>30</v>
      </c>
      <c r="W380" s="12">
        <f>Resultats!E$7</f>
        <v>3</v>
      </c>
      <c r="X380" s="3">
        <v>4</v>
      </c>
      <c r="Y380" s="4">
        <v>15</v>
      </c>
      <c r="Z380" s="4" t="str">
        <f>CONCATENATE(NitA[[#This Row],[Dia]],NitA[[#This Row],[Mes]],NitA[[#This Row],[Hora]],NitA[[#This Row],[Min]])</f>
        <v>303415</v>
      </c>
      <c r="AA380" s="4" t="str">
        <f>CONCATENATE(TEXT(NitA[[#This Row],[Hora]],"00"),":",TEXT(NitA[[#This Row],[Min]],"00"))</f>
        <v>04:15</v>
      </c>
      <c r="AB380" s="12" t="str">
        <f>IFERROR(VLOOKUP(NitA[[#This Row],[CONCATENA]],Dades[[#All],[Columna1]:[LAT]],3,FALSE),"")</f>
        <v/>
      </c>
      <c r="AC380" s="12" t="str">
        <f>IFERROR(10^(NitA[[#This Row],[LAT]]/10),"")</f>
        <v/>
      </c>
      <c r="AE380" s="1">
        <f>Resultats!C$22</f>
        <v>30</v>
      </c>
      <c r="AF380" s="1">
        <f>Resultats!E$22</f>
        <v>3</v>
      </c>
      <c r="AG380" s="1">
        <v>13</v>
      </c>
      <c r="AH380" s="1">
        <v>15</v>
      </c>
      <c r="AI380" s="1" t="str">
        <f>CONCATENATE(DiaB[[#This Row],[Dia]],DiaB[[#This Row],[Mes]],DiaB[[#This Row],[Hora]],DiaB[[#This Row],[Min]])</f>
        <v>3031315</v>
      </c>
      <c r="AJ380" s="1" t="str">
        <f>CONCATENATE(TEXT(DiaB[[#This Row],[Hora]],"00"),":",TEXT(DiaB[[#This Row],[Min]],"00"))</f>
        <v>13:15</v>
      </c>
      <c r="AK380" s="1" t="str">
        <f>IFERROR(VLOOKUP(DiaB[[#This Row],[CONCATENA]],Dades[[#All],[Columna1]:[LAT]],3,FALSE),"")</f>
        <v/>
      </c>
      <c r="AL380" s="1" t="str">
        <f>IFERROR(10^(DiaB[[#This Row],[LAT]]/10),"")</f>
        <v/>
      </c>
      <c r="AW380" s="4">
        <f>Resultats!C$22</f>
        <v>30</v>
      </c>
      <c r="AX380" s="12">
        <f>Resultats!E$22</f>
        <v>3</v>
      </c>
      <c r="AY380" s="3">
        <v>4</v>
      </c>
      <c r="AZ380" s="4">
        <v>15</v>
      </c>
      <c r="BA380" s="4" t="str">
        <f>CONCATENATE(NitB[[#This Row],[Dia]],NitB[[#This Row],[Mes]],NitB[[#This Row],[Hora]],NitB[[#This Row],[Min]])</f>
        <v>303415</v>
      </c>
      <c r="BB380" s="4" t="str">
        <f>CONCATENATE(TEXT(NitB[[#This Row],[Hora]],"00"),":",TEXT(NitB[[#This Row],[Min]],"00"))</f>
        <v>04:15</v>
      </c>
      <c r="BC380" s="12" t="str">
        <f>IFERROR(VLOOKUP(NitB[[#This Row],[CONCATENA]],Dades[[#All],[Columna1]:[LAT]],3,FALSE),"")</f>
        <v/>
      </c>
      <c r="BD380" s="12" t="str">
        <f>IFERROR(10^(NitB[[#This Row],[LAT]]/10),"")</f>
        <v/>
      </c>
      <c r="BF380" s="1">
        <f>Resultats!C$37</f>
        <v>30</v>
      </c>
      <c r="BG380" s="1">
        <f>Resultats!E$37</f>
        <v>3</v>
      </c>
      <c r="BH380" s="1">
        <v>13</v>
      </c>
      <c r="BI380" s="1">
        <v>15</v>
      </c>
      <c r="BJ380" s="1" t="str">
        <f>CONCATENATE(DiaC[[#This Row],[Dia]],DiaC[[#This Row],[Mes]],DiaC[[#This Row],[Hora]],DiaC[[#This Row],[Min]])</f>
        <v>3031315</v>
      </c>
      <c r="BK380" s="1" t="str">
        <f>CONCATENATE(TEXT(DiaC[[#This Row],[Hora]],"00"),":",TEXT(DiaC[[#This Row],[Min]],"00"))</f>
        <v>13:15</v>
      </c>
      <c r="BL380" s="1" t="str">
        <f>IFERROR(VLOOKUP(DiaC[[#This Row],[CONCATENA]],Dades[[#All],[Columna1]:[LAT]],3,FALSE),"")</f>
        <v/>
      </c>
      <c r="BM380" s="1" t="str">
        <f>IFERROR(10^(DiaC[[#This Row],[LAT]]/10),"")</f>
        <v/>
      </c>
      <c r="BX380" s="4">
        <f>Resultats!C$37</f>
        <v>30</v>
      </c>
      <c r="BY380" s="12">
        <f>Resultats!E$37</f>
        <v>3</v>
      </c>
      <c r="BZ380" s="3">
        <v>4</v>
      </c>
      <c r="CA380" s="4">
        <v>15</v>
      </c>
      <c r="CB380" s="4" t="str">
        <f>CONCATENATE(NitC[[#This Row],[Dia]],NitC[[#This Row],[Mes]],NitC[[#This Row],[Hora]],NitC[[#This Row],[Min]])</f>
        <v>303415</v>
      </c>
      <c r="CC380" s="4" t="str">
        <f>CONCATENATE(TEXT(NitC[[#This Row],[Hora]],"00"),":",TEXT(NitC[[#This Row],[Min]],"00"))</f>
        <v>04:15</v>
      </c>
      <c r="CD380" s="12" t="str">
        <f>IFERROR(VLOOKUP(NitC[[#This Row],[CONCATENA]],Dades[[#All],[Columna1]:[LAT]],3,FALSE),"")</f>
        <v/>
      </c>
      <c r="CE380" s="12" t="str">
        <f>IFERROR(10^(NitC[[#This Row],[LAT]]/10),"")</f>
        <v/>
      </c>
    </row>
    <row r="381" spans="4:83" x14ac:dyDescent="0.35">
      <c r="D381" s="1">
        <f>Resultats!C$7</f>
        <v>30</v>
      </c>
      <c r="E381" s="1">
        <f>Resultats!E$7</f>
        <v>3</v>
      </c>
      <c r="F381" s="1">
        <v>13</v>
      </c>
      <c r="G381" s="1">
        <v>16</v>
      </c>
      <c r="H381" s="1" t="str">
        <f>CONCATENATE(DiaA[[#This Row],[Dia]],DiaA[[#This Row],[Mes]],DiaA[[#This Row],[Hora]],DiaA[[#This Row],[Min]])</f>
        <v>3031316</v>
      </c>
      <c r="I381" s="1" t="str">
        <f>CONCATENATE(TEXT(DiaA[[#This Row],[Hora]],"00"),":",TEXT(DiaA[[#This Row],[Min]],"00"))</f>
        <v>13:16</v>
      </c>
      <c r="J381" s="1" t="str">
        <f>IFERROR(VLOOKUP(DiaA[[#This Row],[CONCATENA]],Dades[[#All],[Columna1]:[LAT]],3,FALSE),"")</f>
        <v/>
      </c>
      <c r="K381" s="1" t="str">
        <f>IFERROR(10^(DiaA[[#This Row],[LAT]]/10),"")</f>
        <v/>
      </c>
      <c r="V381" s="4">
        <f>Resultats!C$7</f>
        <v>30</v>
      </c>
      <c r="W381" s="12">
        <f>Resultats!E$7</f>
        <v>3</v>
      </c>
      <c r="X381" s="3">
        <v>4</v>
      </c>
      <c r="Y381" s="4">
        <v>16</v>
      </c>
      <c r="Z381" s="4" t="str">
        <f>CONCATENATE(NitA[[#This Row],[Dia]],NitA[[#This Row],[Mes]],NitA[[#This Row],[Hora]],NitA[[#This Row],[Min]])</f>
        <v>303416</v>
      </c>
      <c r="AA381" s="4" t="str">
        <f>CONCATENATE(TEXT(NitA[[#This Row],[Hora]],"00"),":",TEXT(NitA[[#This Row],[Min]],"00"))</f>
        <v>04:16</v>
      </c>
      <c r="AB381" s="12" t="str">
        <f>IFERROR(VLOOKUP(NitA[[#This Row],[CONCATENA]],Dades[[#All],[Columna1]:[LAT]],3,FALSE),"")</f>
        <v/>
      </c>
      <c r="AC381" s="12" t="str">
        <f>IFERROR(10^(NitA[[#This Row],[LAT]]/10),"")</f>
        <v/>
      </c>
      <c r="AE381" s="1">
        <f>Resultats!C$22</f>
        <v>30</v>
      </c>
      <c r="AF381" s="1">
        <f>Resultats!E$22</f>
        <v>3</v>
      </c>
      <c r="AG381" s="1">
        <v>13</v>
      </c>
      <c r="AH381" s="1">
        <v>16</v>
      </c>
      <c r="AI381" s="1" t="str">
        <f>CONCATENATE(DiaB[[#This Row],[Dia]],DiaB[[#This Row],[Mes]],DiaB[[#This Row],[Hora]],DiaB[[#This Row],[Min]])</f>
        <v>3031316</v>
      </c>
      <c r="AJ381" s="1" t="str">
        <f>CONCATENATE(TEXT(DiaB[[#This Row],[Hora]],"00"),":",TEXT(DiaB[[#This Row],[Min]],"00"))</f>
        <v>13:16</v>
      </c>
      <c r="AK381" s="1" t="str">
        <f>IFERROR(VLOOKUP(DiaB[[#This Row],[CONCATENA]],Dades[[#All],[Columna1]:[LAT]],3,FALSE),"")</f>
        <v/>
      </c>
      <c r="AL381" s="1" t="str">
        <f>IFERROR(10^(DiaB[[#This Row],[LAT]]/10),"")</f>
        <v/>
      </c>
      <c r="AW381" s="4">
        <f>Resultats!C$22</f>
        <v>30</v>
      </c>
      <c r="AX381" s="12">
        <f>Resultats!E$22</f>
        <v>3</v>
      </c>
      <c r="AY381" s="3">
        <v>4</v>
      </c>
      <c r="AZ381" s="4">
        <v>16</v>
      </c>
      <c r="BA381" s="4" t="str">
        <f>CONCATENATE(NitB[[#This Row],[Dia]],NitB[[#This Row],[Mes]],NitB[[#This Row],[Hora]],NitB[[#This Row],[Min]])</f>
        <v>303416</v>
      </c>
      <c r="BB381" s="4" t="str">
        <f>CONCATENATE(TEXT(NitB[[#This Row],[Hora]],"00"),":",TEXT(NitB[[#This Row],[Min]],"00"))</f>
        <v>04:16</v>
      </c>
      <c r="BC381" s="12" t="str">
        <f>IFERROR(VLOOKUP(NitB[[#This Row],[CONCATENA]],Dades[[#All],[Columna1]:[LAT]],3,FALSE),"")</f>
        <v/>
      </c>
      <c r="BD381" s="12" t="str">
        <f>IFERROR(10^(NitB[[#This Row],[LAT]]/10),"")</f>
        <v/>
      </c>
      <c r="BF381" s="1">
        <f>Resultats!C$37</f>
        <v>30</v>
      </c>
      <c r="BG381" s="1">
        <f>Resultats!E$37</f>
        <v>3</v>
      </c>
      <c r="BH381" s="1">
        <v>13</v>
      </c>
      <c r="BI381" s="1">
        <v>16</v>
      </c>
      <c r="BJ381" s="1" t="str">
        <f>CONCATENATE(DiaC[[#This Row],[Dia]],DiaC[[#This Row],[Mes]],DiaC[[#This Row],[Hora]],DiaC[[#This Row],[Min]])</f>
        <v>3031316</v>
      </c>
      <c r="BK381" s="1" t="str">
        <f>CONCATENATE(TEXT(DiaC[[#This Row],[Hora]],"00"),":",TEXT(DiaC[[#This Row],[Min]],"00"))</f>
        <v>13:16</v>
      </c>
      <c r="BL381" s="1" t="str">
        <f>IFERROR(VLOOKUP(DiaC[[#This Row],[CONCATENA]],Dades[[#All],[Columna1]:[LAT]],3,FALSE),"")</f>
        <v/>
      </c>
      <c r="BM381" s="1" t="str">
        <f>IFERROR(10^(DiaC[[#This Row],[LAT]]/10),"")</f>
        <v/>
      </c>
      <c r="BX381" s="4">
        <f>Resultats!C$37</f>
        <v>30</v>
      </c>
      <c r="BY381" s="12">
        <f>Resultats!E$37</f>
        <v>3</v>
      </c>
      <c r="BZ381" s="3">
        <v>4</v>
      </c>
      <c r="CA381" s="4">
        <v>16</v>
      </c>
      <c r="CB381" s="4" t="str">
        <f>CONCATENATE(NitC[[#This Row],[Dia]],NitC[[#This Row],[Mes]],NitC[[#This Row],[Hora]],NitC[[#This Row],[Min]])</f>
        <v>303416</v>
      </c>
      <c r="CC381" s="4" t="str">
        <f>CONCATENATE(TEXT(NitC[[#This Row],[Hora]],"00"),":",TEXT(NitC[[#This Row],[Min]],"00"))</f>
        <v>04:16</v>
      </c>
      <c r="CD381" s="12" t="str">
        <f>IFERROR(VLOOKUP(NitC[[#This Row],[CONCATENA]],Dades[[#All],[Columna1]:[LAT]],3,FALSE),"")</f>
        <v/>
      </c>
      <c r="CE381" s="12" t="str">
        <f>IFERROR(10^(NitC[[#This Row],[LAT]]/10),"")</f>
        <v/>
      </c>
    </row>
    <row r="382" spans="4:83" x14ac:dyDescent="0.35">
      <c r="D382" s="1">
        <f>Resultats!C$7</f>
        <v>30</v>
      </c>
      <c r="E382" s="1">
        <f>Resultats!E$7</f>
        <v>3</v>
      </c>
      <c r="F382" s="1">
        <v>13</v>
      </c>
      <c r="G382" s="1">
        <v>17</v>
      </c>
      <c r="H382" s="1" t="str">
        <f>CONCATENATE(DiaA[[#This Row],[Dia]],DiaA[[#This Row],[Mes]],DiaA[[#This Row],[Hora]],DiaA[[#This Row],[Min]])</f>
        <v>3031317</v>
      </c>
      <c r="I382" s="1" t="str">
        <f>CONCATENATE(TEXT(DiaA[[#This Row],[Hora]],"00"),":",TEXT(DiaA[[#This Row],[Min]],"00"))</f>
        <v>13:17</v>
      </c>
      <c r="J382" s="1" t="str">
        <f>IFERROR(VLOOKUP(DiaA[[#This Row],[CONCATENA]],Dades[[#All],[Columna1]:[LAT]],3,FALSE),"")</f>
        <v/>
      </c>
      <c r="K382" s="1" t="str">
        <f>IFERROR(10^(DiaA[[#This Row],[LAT]]/10),"")</f>
        <v/>
      </c>
      <c r="V382" s="4">
        <f>Resultats!C$7</f>
        <v>30</v>
      </c>
      <c r="W382" s="12">
        <f>Resultats!E$7</f>
        <v>3</v>
      </c>
      <c r="X382" s="3">
        <v>4</v>
      </c>
      <c r="Y382" s="4">
        <v>17</v>
      </c>
      <c r="Z382" s="4" t="str">
        <f>CONCATENATE(NitA[[#This Row],[Dia]],NitA[[#This Row],[Mes]],NitA[[#This Row],[Hora]],NitA[[#This Row],[Min]])</f>
        <v>303417</v>
      </c>
      <c r="AA382" s="4" t="str">
        <f>CONCATENATE(TEXT(NitA[[#This Row],[Hora]],"00"),":",TEXT(NitA[[#This Row],[Min]],"00"))</f>
        <v>04:17</v>
      </c>
      <c r="AB382" s="12" t="str">
        <f>IFERROR(VLOOKUP(NitA[[#This Row],[CONCATENA]],Dades[[#All],[Columna1]:[LAT]],3,FALSE),"")</f>
        <v/>
      </c>
      <c r="AC382" s="12" t="str">
        <f>IFERROR(10^(NitA[[#This Row],[LAT]]/10),"")</f>
        <v/>
      </c>
      <c r="AE382" s="1">
        <f>Resultats!C$22</f>
        <v>30</v>
      </c>
      <c r="AF382" s="1">
        <f>Resultats!E$22</f>
        <v>3</v>
      </c>
      <c r="AG382" s="1">
        <v>13</v>
      </c>
      <c r="AH382" s="1">
        <v>17</v>
      </c>
      <c r="AI382" s="1" t="str">
        <f>CONCATENATE(DiaB[[#This Row],[Dia]],DiaB[[#This Row],[Mes]],DiaB[[#This Row],[Hora]],DiaB[[#This Row],[Min]])</f>
        <v>3031317</v>
      </c>
      <c r="AJ382" s="1" t="str">
        <f>CONCATENATE(TEXT(DiaB[[#This Row],[Hora]],"00"),":",TEXT(DiaB[[#This Row],[Min]],"00"))</f>
        <v>13:17</v>
      </c>
      <c r="AK382" s="1" t="str">
        <f>IFERROR(VLOOKUP(DiaB[[#This Row],[CONCATENA]],Dades[[#All],[Columna1]:[LAT]],3,FALSE),"")</f>
        <v/>
      </c>
      <c r="AL382" s="1" t="str">
        <f>IFERROR(10^(DiaB[[#This Row],[LAT]]/10),"")</f>
        <v/>
      </c>
      <c r="AW382" s="4">
        <f>Resultats!C$22</f>
        <v>30</v>
      </c>
      <c r="AX382" s="12">
        <f>Resultats!E$22</f>
        <v>3</v>
      </c>
      <c r="AY382" s="3">
        <v>4</v>
      </c>
      <c r="AZ382" s="4">
        <v>17</v>
      </c>
      <c r="BA382" s="4" t="str">
        <f>CONCATENATE(NitB[[#This Row],[Dia]],NitB[[#This Row],[Mes]],NitB[[#This Row],[Hora]],NitB[[#This Row],[Min]])</f>
        <v>303417</v>
      </c>
      <c r="BB382" s="4" t="str">
        <f>CONCATENATE(TEXT(NitB[[#This Row],[Hora]],"00"),":",TEXT(NitB[[#This Row],[Min]],"00"))</f>
        <v>04:17</v>
      </c>
      <c r="BC382" s="12" t="str">
        <f>IFERROR(VLOOKUP(NitB[[#This Row],[CONCATENA]],Dades[[#All],[Columna1]:[LAT]],3,FALSE),"")</f>
        <v/>
      </c>
      <c r="BD382" s="12" t="str">
        <f>IFERROR(10^(NitB[[#This Row],[LAT]]/10),"")</f>
        <v/>
      </c>
      <c r="BF382" s="1">
        <f>Resultats!C$37</f>
        <v>30</v>
      </c>
      <c r="BG382" s="1">
        <f>Resultats!E$37</f>
        <v>3</v>
      </c>
      <c r="BH382" s="1">
        <v>13</v>
      </c>
      <c r="BI382" s="1">
        <v>17</v>
      </c>
      <c r="BJ382" s="1" t="str">
        <f>CONCATENATE(DiaC[[#This Row],[Dia]],DiaC[[#This Row],[Mes]],DiaC[[#This Row],[Hora]],DiaC[[#This Row],[Min]])</f>
        <v>3031317</v>
      </c>
      <c r="BK382" s="1" t="str">
        <f>CONCATENATE(TEXT(DiaC[[#This Row],[Hora]],"00"),":",TEXT(DiaC[[#This Row],[Min]],"00"))</f>
        <v>13:17</v>
      </c>
      <c r="BL382" s="1" t="str">
        <f>IFERROR(VLOOKUP(DiaC[[#This Row],[CONCATENA]],Dades[[#All],[Columna1]:[LAT]],3,FALSE),"")</f>
        <v/>
      </c>
      <c r="BM382" s="1" t="str">
        <f>IFERROR(10^(DiaC[[#This Row],[LAT]]/10),"")</f>
        <v/>
      </c>
      <c r="BX382" s="4">
        <f>Resultats!C$37</f>
        <v>30</v>
      </c>
      <c r="BY382" s="12">
        <f>Resultats!E$37</f>
        <v>3</v>
      </c>
      <c r="BZ382" s="3">
        <v>4</v>
      </c>
      <c r="CA382" s="4">
        <v>17</v>
      </c>
      <c r="CB382" s="4" t="str">
        <f>CONCATENATE(NitC[[#This Row],[Dia]],NitC[[#This Row],[Mes]],NitC[[#This Row],[Hora]],NitC[[#This Row],[Min]])</f>
        <v>303417</v>
      </c>
      <c r="CC382" s="4" t="str">
        <f>CONCATENATE(TEXT(NitC[[#This Row],[Hora]],"00"),":",TEXT(NitC[[#This Row],[Min]],"00"))</f>
        <v>04:17</v>
      </c>
      <c r="CD382" s="12" t="str">
        <f>IFERROR(VLOOKUP(NitC[[#This Row],[CONCATENA]],Dades[[#All],[Columna1]:[LAT]],3,FALSE),"")</f>
        <v/>
      </c>
      <c r="CE382" s="12" t="str">
        <f>IFERROR(10^(NitC[[#This Row],[LAT]]/10),"")</f>
        <v/>
      </c>
    </row>
    <row r="383" spans="4:83" x14ac:dyDescent="0.35">
      <c r="D383" s="1">
        <f>Resultats!C$7</f>
        <v>30</v>
      </c>
      <c r="E383" s="1">
        <f>Resultats!E$7</f>
        <v>3</v>
      </c>
      <c r="F383" s="1">
        <v>13</v>
      </c>
      <c r="G383" s="1">
        <v>18</v>
      </c>
      <c r="H383" s="1" t="str">
        <f>CONCATENATE(DiaA[[#This Row],[Dia]],DiaA[[#This Row],[Mes]],DiaA[[#This Row],[Hora]],DiaA[[#This Row],[Min]])</f>
        <v>3031318</v>
      </c>
      <c r="I383" s="1" t="str">
        <f>CONCATENATE(TEXT(DiaA[[#This Row],[Hora]],"00"),":",TEXT(DiaA[[#This Row],[Min]],"00"))</f>
        <v>13:18</v>
      </c>
      <c r="J383" s="1" t="str">
        <f>IFERROR(VLOOKUP(DiaA[[#This Row],[CONCATENA]],Dades[[#All],[Columna1]:[LAT]],3,FALSE),"")</f>
        <v/>
      </c>
      <c r="K383" s="1" t="str">
        <f>IFERROR(10^(DiaA[[#This Row],[LAT]]/10),"")</f>
        <v/>
      </c>
      <c r="V383" s="4">
        <f>Resultats!C$7</f>
        <v>30</v>
      </c>
      <c r="W383" s="12">
        <f>Resultats!E$7</f>
        <v>3</v>
      </c>
      <c r="X383" s="3">
        <v>4</v>
      </c>
      <c r="Y383" s="4">
        <v>18</v>
      </c>
      <c r="Z383" s="4" t="str">
        <f>CONCATENATE(NitA[[#This Row],[Dia]],NitA[[#This Row],[Mes]],NitA[[#This Row],[Hora]],NitA[[#This Row],[Min]])</f>
        <v>303418</v>
      </c>
      <c r="AA383" s="4" t="str">
        <f>CONCATENATE(TEXT(NitA[[#This Row],[Hora]],"00"),":",TEXT(NitA[[#This Row],[Min]],"00"))</f>
        <v>04:18</v>
      </c>
      <c r="AB383" s="12" t="str">
        <f>IFERROR(VLOOKUP(NitA[[#This Row],[CONCATENA]],Dades[[#All],[Columna1]:[LAT]],3,FALSE),"")</f>
        <v/>
      </c>
      <c r="AC383" s="12" t="str">
        <f>IFERROR(10^(NitA[[#This Row],[LAT]]/10),"")</f>
        <v/>
      </c>
      <c r="AE383" s="1">
        <f>Resultats!C$22</f>
        <v>30</v>
      </c>
      <c r="AF383" s="1">
        <f>Resultats!E$22</f>
        <v>3</v>
      </c>
      <c r="AG383" s="1">
        <v>13</v>
      </c>
      <c r="AH383" s="1">
        <v>18</v>
      </c>
      <c r="AI383" s="1" t="str">
        <f>CONCATENATE(DiaB[[#This Row],[Dia]],DiaB[[#This Row],[Mes]],DiaB[[#This Row],[Hora]],DiaB[[#This Row],[Min]])</f>
        <v>3031318</v>
      </c>
      <c r="AJ383" s="1" t="str">
        <f>CONCATENATE(TEXT(DiaB[[#This Row],[Hora]],"00"),":",TEXT(DiaB[[#This Row],[Min]],"00"))</f>
        <v>13:18</v>
      </c>
      <c r="AK383" s="1" t="str">
        <f>IFERROR(VLOOKUP(DiaB[[#This Row],[CONCATENA]],Dades[[#All],[Columna1]:[LAT]],3,FALSE),"")</f>
        <v/>
      </c>
      <c r="AL383" s="1" t="str">
        <f>IFERROR(10^(DiaB[[#This Row],[LAT]]/10),"")</f>
        <v/>
      </c>
      <c r="AW383" s="4">
        <f>Resultats!C$22</f>
        <v>30</v>
      </c>
      <c r="AX383" s="12">
        <f>Resultats!E$22</f>
        <v>3</v>
      </c>
      <c r="AY383" s="3">
        <v>4</v>
      </c>
      <c r="AZ383" s="4">
        <v>18</v>
      </c>
      <c r="BA383" s="4" t="str">
        <f>CONCATENATE(NitB[[#This Row],[Dia]],NitB[[#This Row],[Mes]],NitB[[#This Row],[Hora]],NitB[[#This Row],[Min]])</f>
        <v>303418</v>
      </c>
      <c r="BB383" s="4" t="str">
        <f>CONCATENATE(TEXT(NitB[[#This Row],[Hora]],"00"),":",TEXT(NitB[[#This Row],[Min]],"00"))</f>
        <v>04:18</v>
      </c>
      <c r="BC383" s="12" t="str">
        <f>IFERROR(VLOOKUP(NitB[[#This Row],[CONCATENA]],Dades[[#All],[Columna1]:[LAT]],3,FALSE),"")</f>
        <v/>
      </c>
      <c r="BD383" s="12" t="str">
        <f>IFERROR(10^(NitB[[#This Row],[LAT]]/10),"")</f>
        <v/>
      </c>
      <c r="BF383" s="1">
        <f>Resultats!C$37</f>
        <v>30</v>
      </c>
      <c r="BG383" s="1">
        <f>Resultats!E$37</f>
        <v>3</v>
      </c>
      <c r="BH383" s="1">
        <v>13</v>
      </c>
      <c r="BI383" s="1">
        <v>18</v>
      </c>
      <c r="BJ383" s="1" t="str">
        <f>CONCATENATE(DiaC[[#This Row],[Dia]],DiaC[[#This Row],[Mes]],DiaC[[#This Row],[Hora]],DiaC[[#This Row],[Min]])</f>
        <v>3031318</v>
      </c>
      <c r="BK383" s="1" t="str">
        <f>CONCATENATE(TEXT(DiaC[[#This Row],[Hora]],"00"),":",TEXT(DiaC[[#This Row],[Min]],"00"))</f>
        <v>13:18</v>
      </c>
      <c r="BL383" s="1" t="str">
        <f>IFERROR(VLOOKUP(DiaC[[#This Row],[CONCATENA]],Dades[[#All],[Columna1]:[LAT]],3,FALSE),"")</f>
        <v/>
      </c>
      <c r="BM383" s="1" t="str">
        <f>IFERROR(10^(DiaC[[#This Row],[LAT]]/10),"")</f>
        <v/>
      </c>
      <c r="BX383" s="4">
        <f>Resultats!C$37</f>
        <v>30</v>
      </c>
      <c r="BY383" s="12">
        <f>Resultats!E$37</f>
        <v>3</v>
      </c>
      <c r="BZ383" s="3">
        <v>4</v>
      </c>
      <c r="CA383" s="4">
        <v>18</v>
      </c>
      <c r="CB383" s="4" t="str">
        <f>CONCATENATE(NitC[[#This Row],[Dia]],NitC[[#This Row],[Mes]],NitC[[#This Row],[Hora]],NitC[[#This Row],[Min]])</f>
        <v>303418</v>
      </c>
      <c r="CC383" s="4" t="str">
        <f>CONCATENATE(TEXT(NitC[[#This Row],[Hora]],"00"),":",TEXT(NitC[[#This Row],[Min]],"00"))</f>
        <v>04:18</v>
      </c>
      <c r="CD383" s="12" t="str">
        <f>IFERROR(VLOOKUP(NitC[[#This Row],[CONCATENA]],Dades[[#All],[Columna1]:[LAT]],3,FALSE),"")</f>
        <v/>
      </c>
      <c r="CE383" s="12" t="str">
        <f>IFERROR(10^(NitC[[#This Row],[LAT]]/10),"")</f>
        <v/>
      </c>
    </row>
    <row r="384" spans="4:83" x14ac:dyDescent="0.35">
      <c r="D384" s="1">
        <f>Resultats!C$7</f>
        <v>30</v>
      </c>
      <c r="E384" s="1">
        <f>Resultats!E$7</f>
        <v>3</v>
      </c>
      <c r="F384" s="1">
        <v>13</v>
      </c>
      <c r="G384" s="1">
        <v>19</v>
      </c>
      <c r="H384" s="1" t="str">
        <f>CONCATENATE(DiaA[[#This Row],[Dia]],DiaA[[#This Row],[Mes]],DiaA[[#This Row],[Hora]],DiaA[[#This Row],[Min]])</f>
        <v>3031319</v>
      </c>
      <c r="I384" s="1" t="str">
        <f>CONCATENATE(TEXT(DiaA[[#This Row],[Hora]],"00"),":",TEXT(DiaA[[#This Row],[Min]],"00"))</f>
        <v>13:19</v>
      </c>
      <c r="J384" s="1" t="str">
        <f>IFERROR(VLOOKUP(DiaA[[#This Row],[CONCATENA]],Dades[[#All],[Columna1]:[LAT]],3,FALSE),"")</f>
        <v/>
      </c>
      <c r="K384" s="1" t="str">
        <f>IFERROR(10^(DiaA[[#This Row],[LAT]]/10),"")</f>
        <v/>
      </c>
      <c r="V384" s="4">
        <f>Resultats!C$7</f>
        <v>30</v>
      </c>
      <c r="W384" s="12">
        <f>Resultats!E$7</f>
        <v>3</v>
      </c>
      <c r="X384" s="3">
        <v>4</v>
      </c>
      <c r="Y384" s="4">
        <v>19</v>
      </c>
      <c r="Z384" s="4" t="str">
        <f>CONCATENATE(NitA[[#This Row],[Dia]],NitA[[#This Row],[Mes]],NitA[[#This Row],[Hora]],NitA[[#This Row],[Min]])</f>
        <v>303419</v>
      </c>
      <c r="AA384" s="4" t="str">
        <f>CONCATENATE(TEXT(NitA[[#This Row],[Hora]],"00"),":",TEXT(NitA[[#This Row],[Min]],"00"))</f>
        <v>04:19</v>
      </c>
      <c r="AB384" s="12" t="str">
        <f>IFERROR(VLOOKUP(NitA[[#This Row],[CONCATENA]],Dades[[#All],[Columna1]:[LAT]],3,FALSE),"")</f>
        <v/>
      </c>
      <c r="AC384" s="12" t="str">
        <f>IFERROR(10^(NitA[[#This Row],[LAT]]/10),"")</f>
        <v/>
      </c>
      <c r="AE384" s="1">
        <f>Resultats!C$22</f>
        <v>30</v>
      </c>
      <c r="AF384" s="1">
        <f>Resultats!E$22</f>
        <v>3</v>
      </c>
      <c r="AG384" s="1">
        <v>13</v>
      </c>
      <c r="AH384" s="1">
        <v>19</v>
      </c>
      <c r="AI384" s="1" t="str">
        <f>CONCATENATE(DiaB[[#This Row],[Dia]],DiaB[[#This Row],[Mes]],DiaB[[#This Row],[Hora]],DiaB[[#This Row],[Min]])</f>
        <v>3031319</v>
      </c>
      <c r="AJ384" s="1" t="str">
        <f>CONCATENATE(TEXT(DiaB[[#This Row],[Hora]],"00"),":",TEXT(DiaB[[#This Row],[Min]],"00"))</f>
        <v>13:19</v>
      </c>
      <c r="AK384" s="1" t="str">
        <f>IFERROR(VLOOKUP(DiaB[[#This Row],[CONCATENA]],Dades[[#All],[Columna1]:[LAT]],3,FALSE),"")</f>
        <v/>
      </c>
      <c r="AL384" s="1" t="str">
        <f>IFERROR(10^(DiaB[[#This Row],[LAT]]/10),"")</f>
        <v/>
      </c>
      <c r="AW384" s="4">
        <f>Resultats!C$22</f>
        <v>30</v>
      </c>
      <c r="AX384" s="12">
        <f>Resultats!E$22</f>
        <v>3</v>
      </c>
      <c r="AY384" s="3">
        <v>4</v>
      </c>
      <c r="AZ384" s="4">
        <v>19</v>
      </c>
      <c r="BA384" s="4" t="str">
        <f>CONCATENATE(NitB[[#This Row],[Dia]],NitB[[#This Row],[Mes]],NitB[[#This Row],[Hora]],NitB[[#This Row],[Min]])</f>
        <v>303419</v>
      </c>
      <c r="BB384" s="4" t="str">
        <f>CONCATENATE(TEXT(NitB[[#This Row],[Hora]],"00"),":",TEXT(NitB[[#This Row],[Min]],"00"))</f>
        <v>04:19</v>
      </c>
      <c r="BC384" s="12" t="str">
        <f>IFERROR(VLOOKUP(NitB[[#This Row],[CONCATENA]],Dades[[#All],[Columna1]:[LAT]],3,FALSE),"")</f>
        <v/>
      </c>
      <c r="BD384" s="12" t="str">
        <f>IFERROR(10^(NitB[[#This Row],[LAT]]/10),"")</f>
        <v/>
      </c>
      <c r="BF384" s="1">
        <f>Resultats!C$37</f>
        <v>30</v>
      </c>
      <c r="BG384" s="1">
        <f>Resultats!E$37</f>
        <v>3</v>
      </c>
      <c r="BH384" s="1">
        <v>13</v>
      </c>
      <c r="BI384" s="1">
        <v>19</v>
      </c>
      <c r="BJ384" s="1" t="str">
        <f>CONCATENATE(DiaC[[#This Row],[Dia]],DiaC[[#This Row],[Mes]],DiaC[[#This Row],[Hora]],DiaC[[#This Row],[Min]])</f>
        <v>3031319</v>
      </c>
      <c r="BK384" s="1" t="str">
        <f>CONCATENATE(TEXT(DiaC[[#This Row],[Hora]],"00"),":",TEXT(DiaC[[#This Row],[Min]],"00"))</f>
        <v>13:19</v>
      </c>
      <c r="BL384" s="1" t="str">
        <f>IFERROR(VLOOKUP(DiaC[[#This Row],[CONCATENA]],Dades[[#All],[Columna1]:[LAT]],3,FALSE),"")</f>
        <v/>
      </c>
      <c r="BM384" s="1" t="str">
        <f>IFERROR(10^(DiaC[[#This Row],[LAT]]/10),"")</f>
        <v/>
      </c>
      <c r="BX384" s="4">
        <f>Resultats!C$37</f>
        <v>30</v>
      </c>
      <c r="BY384" s="12">
        <f>Resultats!E$37</f>
        <v>3</v>
      </c>
      <c r="BZ384" s="3">
        <v>4</v>
      </c>
      <c r="CA384" s="4">
        <v>19</v>
      </c>
      <c r="CB384" s="4" t="str">
        <f>CONCATENATE(NitC[[#This Row],[Dia]],NitC[[#This Row],[Mes]],NitC[[#This Row],[Hora]],NitC[[#This Row],[Min]])</f>
        <v>303419</v>
      </c>
      <c r="CC384" s="4" t="str">
        <f>CONCATENATE(TEXT(NitC[[#This Row],[Hora]],"00"),":",TEXT(NitC[[#This Row],[Min]],"00"))</f>
        <v>04:19</v>
      </c>
      <c r="CD384" s="12" t="str">
        <f>IFERROR(VLOOKUP(NitC[[#This Row],[CONCATENA]],Dades[[#All],[Columna1]:[LAT]],3,FALSE),"")</f>
        <v/>
      </c>
      <c r="CE384" s="12" t="str">
        <f>IFERROR(10^(NitC[[#This Row],[LAT]]/10),"")</f>
        <v/>
      </c>
    </row>
    <row r="385" spans="4:83" x14ac:dyDescent="0.35">
      <c r="D385" s="1">
        <f>Resultats!C$7</f>
        <v>30</v>
      </c>
      <c r="E385" s="1">
        <f>Resultats!E$7</f>
        <v>3</v>
      </c>
      <c r="F385" s="1">
        <v>13</v>
      </c>
      <c r="G385" s="1">
        <v>20</v>
      </c>
      <c r="H385" s="1" t="str">
        <f>CONCATENATE(DiaA[[#This Row],[Dia]],DiaA[[#This Row],[Mes]],DiaA[[#This Row],[Hora]],DiaA[[#This Row],[Min]])</f>
        <v>3031320</v>
      </c>
      <c r="I385" s="1" t="str">
        <f>CONCATENATE(TEXT(DiaA[[#This Row],[Hora]],"00"),":",TEXT(DiaA[[#This Row],[Min]],"00"))</f>
        <v>13:20</v>
      </c>
      <c r="J385" s="1" t="str">
        <f>IFERROR(VLOOKUP(DiaA[[#This Row],[CONCATENA]],Dades[[#All],[Columna1]:[LAT]],3,FALSE),"")</f>
        <v/>
      </c>
      <c r="K385" s="1" t="str">
        <f>IFERROR(10^(DiaA[[#This Row],[LAT]]/10),"")</f>
        <v/>
      </c>
      <c r="V385" s="4">
        <f>Resultats!C$7</f>
        <v>30</v>
      </c>
      <c r="W385" s="12">
        <f>Resultats!E$7</f>
        <v>3</v>
      </c>
      <c r="X385" s="3">
        <v>4</v>
      </c>
      <c r="Y385" s="4">
        <v>20</v>
      </c>
      <c r="Z385" s="4" t="str">
        <f>CONCATENATE(NitA[[#This Row],[Dia]],NitA[[#This Row],[Mes]],NitA[[#This Row],[Hora]],NitA[[#This Row],[Min]])</f>
        <v>303420</v>
      </c>
      <c r="AA385" s="4" t="str">
        <f>CONCATENATE(TEXT(NitA[[#This Row],[Hora]],"00"),":",TEXT(NitA[[#This Row],[Min]],"00"))</f>
        <v>04:20</v>
      </c>
      <c r="AB385" s="12" t="str">
        <f>IFERROR(VLOOKUP(NitA[[#This Row],[CONCATENA]],Dades[[#All],[Columna1]:[LAT]],3,FALSE),"")</f>
        <v/>
      </c>
      <c r="AC385" s="12" t="str">
        <f>IFERROR(10^(NitA[[#This Row],[LAT]]/10),"")</f>
        <v/>
      </c>
      <c r="AE385" s="1">
        <f>Resultats!C$22</f>
        <v>30</v>
      </c>
      <c r="AF385" s="1">
        <f>Resultats!E$22</f>
        <v>3</v>
      </c>
      <c r="AG385" s="1">
        <v>13</v>
      </c>
      <c r="AH385" s="1">
        <v>20</v>
      </c>
      <c r="AI385" s="1" t="str">
        <f>CONCATENATE(DiaB[[#This Row],[Dia]],DiaB[[#This Row],[Mes]],DiaB[[#This Row],[Hora]],DiaB[[#This Row],[Min]])</f>
        <v>3031320</v>
      </c>
      <c r="AJ385" s="1" t="str">
        <f>CONCATENATE(TEXT(DiaB[[#This Row],[Hora]],"00"),":",TEXT(DiaB[[#This Row],[Min]],"00"))</f>
        <v>13:20</v>
      </c>
      <c r="AK385" s="1" t="str">
        <f>IFERROR(VLOOKUP(DiaB[[#This Row],[CONCATENA]],Dades[[#All],[Columna1]:[LAT]],3,FALSE),"")</f>
        <v/>
      </c>
      <c r="AL385" s="1" t="str">
        <f>IFERROR(10^(DiaB[[#This Row],[LAT]]/10),"")</f>
        <v/>
      </c>
      <c r="AW385" s="4">
        <f>Resultats!C$22</f>
        <v>30</v>
      </c>
      <c r="AX385" s="12">
        <f>Resultats!E$22</f>
        <v>3</v>
      </c>
      <c r="AY385" s="3">
        <v>4</v>
      </c>
      <c r="AZ385" s="4">
        <v>20</v>
      </c>
      <c r="BA385" s="4" t="str">
        <f>CONCATENATE(NitB[[#This Row],[Dia]],NitB[[#This Row],[Mes]],NitB[[#This Row],[Hora]],NitB[[#This Row],[Min]])</f>
        <v>303420</v>
      </c>
      <c r="BB385" s="4" t="str">
        <f>CONCATENATE(TEXT(NitB[[#This Row],[Hora]],"00"),":",TEXT(NitB[[#This Row],[Min]],"00"))</f>
        <v>04:20</v>
      </c>
      <c r="BC385" s="12" t="str">
        <f>IFERROR(VLOOKUP(NitB[[#This Row],[CONCATENA]],Dades[[#All],[Columna1]:[LAT]],3,FALSE),"")</f>
        <v/>
      </c>
      <c r="BD385" s="12" t="str">
        <f>IFERROR(10^(NitB[[#This Row],[LAT]]/10),"")</f>
        <v/>
      </c>
      <c r="BF385" s="1">
        <f>Resultats!C$37</f>
        <v>30</v>
      </c>
      <c r="BG385" s="1">
        <f>Resultats!E$37</f>
        <v>3</v>
      </c>
      <c r="BH385" s="1">
        <v>13</v>
      </c>
      <c r="BI385" s="1">
        <v>20</v>
      </c>
      <c r="BJ385" s="1" t="str">
        <f>CONCATENATE(DiaC[[#This Row],[Dia]],DiaC[[#This Row],[Mes]],DiaC[[#This Row],[Hora]],DiaC[[#This Row],[Min]])</f>
        <v>3031320</v>
      </c>
      <c r="BK385" s="1" t="str">
        <f>CONCATENATE(TEXT(DiaC[[#This Row],[Hora]],"00"),":",TEXT(DiaC[[#This Row],[Min]],"00"))</f>
        <v>13:20</v>
      </c>
      <c r="BL385" s="1" t="str">
        <f>IFERROR(VLOOKUP(DiaC[[#This Row],[CONCATENA]],Dades[[#All],[Columna1]:[LAT]],3,FALSE),"")</f>
        <v/>
      </c>
      <c r="BM385" s="1" t="str">
        <f>IFERROR(10^(DiaC[[#This Row],[LAT]]/10),"")</f>
        <v/>
      </c>
      <c r="BX385" s="4">
        <f>Resultats!C$37</f>
        <v>30</v>
      </c>
      <c r="BY385" s="12">
        <f>Resultats!E$37</f>
        <v>3</v>
      </c>
      <c r="BZ385" s="3">
        <v>4</v>
      </c>
      <c r="CA385" s="4">
        <v>20</v>
      </c>
      <c r="CB385" s="4" t="str">
        <f>CONCATENATE(NitC[[#This Row],[Dia]],NitC[[#This Row],[Mes]],NitC[[#This Row],[Hora]],NitC[[#This Row],[Min]])</f>
        <v>303420</v>
      </c>
      <c r="CC385" s="4" t="str">
        <f>CONCATENATE(TEXT(NitC[[#This Row],[Hora]],"00"),":",TEXT(NitC[[#This Row],[Min]],"00"))</f>
        <v>04:20</v>
      </c>
      <c r="CD385" s="12" t="str">
        <f>IFERROR(VLOOKUP(NitC[[#This Row],[CONCATENA]],Dades[[#All],[Columna1]:[LAT]],3,FALSE),"")</f>
        <v/>
      </c>
      <c r="CE385" s="12" t="str">
        <f>IFERROR(10^(NitC[[#This Row],[LAT]]/10),"")</f>
        <v/>
      </c>
    </row>
    <row r="386" spans="4:83" x14ac:dyDescent="0.35">
      <c r="D386" s="1">
        <f>Resultats!C$7</f>
        <v>30</v>
      </c>
      <c r="E386" s="1">
        <f>Resultats!E$7</f>
        <v>3</v>
      </c>
      <c r="F386" s="1">
        <v>13</v>
      </c>
      <c r="G386" s="1">
        <v>21</v>
      </c>
      <c r="H386" s="1" t="str">
        <f>CONCATENATE(DiaA[[#This Row],[Dia]],DiaA[[#This Row],[Mes]],DiaA[[#This Row],[Hora]],DiaA[[#This Row],[Min]])</f>
        <v>3031321</v>
      </c>
      <c r="I386" s="1" t="str">
        <f>CONCATENATE(TEXT(DiaA[[#This Row],[Hora]],"00"),":",TEXT(DiaA[[#This Row],[Min]],"00"))</f>
        <v>13:21</v>
      </c>
      <c r="J386" s="1" t="str">
        <f>IFERROR(VLOOKUP(DiaA[[#This Row],[CONCATENA]],Dades[[#All],[Columna1]:[LAT]],3,FALSE),"")</f>
        <v/>
      </c>
      <c r="K386" s="1" t="str">
        <f>IFERROR(10^(DiaA[[#This Row],[LAT]]/10),"")</f>
        <v/>
      </c>
      <c r="V386" s="4">
        <f>Resultats!C$7</f>
        <v>30</v>
      </c>
      <c r="W386" s="12">
        <f>Resultats!E$7</f>
        <v>3</v>
      </c>
      <c r="X386" s="3">
        <v>4</v>
      </c>
      <c r="Y386" s="4">
        <v>21</v>
      </c>
      <c r="Z386" s="4" t="str">
        <f>CONCATENATE(NitA[[#This Row],[Dia]],NitA[[#This Row],[Mes]],NitA[[#This Row],[Hora]],NitA[[#This Row],[Min]])</f>
        <v>303421</v>
      </c>
      <c r="AA386" s="4" t="str">
        <f>CONCATENATE(TEXT(NitA[[#This Row],[Hora]],"00"),":",TEXT(NitA[[#This Row],[Min]],"00"))</f>
        <v>04:21</v>
      </c>
      <c r="AB386" s="12" t="str">
        <f>IFERROR(VLOOKUP(NitA[[#This Row],[CONCATENA]],Dades[[#All],[Columna1]:[LAT]],3,FALSE),"")</f>
        <v/>
      </c>
      <c r="AC386" s="12" t="str">
        <f>IFERROR(10^(NitA[[#This Row],[LAT]]/10),"")</f>
        <v/>
      </c>
      <c r="AE386" s="1">
        <f>Resultats!C$22</f>
        <v>30</v>
      </c>
      <c r="AF386" s="1">
        <f>Resultats!E$22</f>
        <v>3</v>
      </c>
      <c r="AG386" s="1">
        <v>13</v>
      </c>
      <c r="AH386" s="1">
        <v>21</v>
      </c>
      <c r="AI386" s="1" t="str">
        <f>CONCATENATE(DiaB[[#This Row],[Dia]],DiaB[[#This Row],[Mes]],DiaB[[#This Row],[Hora]],DiaB[[#This Row],[Min]])</f>
        <v>3031321</v>
      </c>
      <c r="AJ386" s="1" t="str">
        <f>CONCATENATE(TEXT(DiaB[[#This Row],[Hora]],"00"),":",TEXT(DiaB[[#This Row],[Min]],"00"))</f>
        <v>13:21</v>
      </c>
      <c r="AK386" s="1" t="str">
        <f>IFERROR(VLOOKUP(DiaB[[#This Row],[CONCATENA]],Dades[[#All],[Columna1]:[LAT]],3,FALSE),"")</f>
        <v/>
      </c>
      <c r="AL386" s="1" t="str">
        <f>IFERROR(10^(DiaB[[#This Row],[LAT]]/10),"")</f>
        <v/>
      </c>
      <c r="AW386" s="4">
        <f>Resultats!C$22</f>
        <v>30</v>
      </c>
      <c r="AX386" s="12">
        <f>Resultats!E$22</f>
        <v>3</v>
      </c>
      <c r="AY386" s="3">
        <v>4</v>
      </c>
      <c r="AZ386" s="4">
        <v>21</v>
      </c>
      <c r="BA386" s="4" t="str">
        <f>CONCATENATE(NitB[[#This Row],[Dia]],NitB[[#This Row],[Mes]],NitB[[#This Row],[Hora]],NitB[[#This Row],[Min]])</f>
        <v>303421</v>
      </c>
      <c r="BB386" s="4" t="str">
        <f>CONCATENATE(TEXT(NitB[[#This Row],[Hora]],"00"),":",TEXT(NitB[[#This Row],[Min]],"00"))</f>
        <v>04:21</v>
      </c>
      <c r="BC386" s="12" t="str">
        <f>IFERROR(VLOOKUP(NitB[[#This Row],[CONCATENA]],Dades[[#All],[Columna1]:[LAT]],3,FALSE),"")</f>
        <v/>
      </c>
      <c r="BD386" s="12" t="str">
        <f>IFERROR(10^(NitB[[#This Row],[LAT]]/10),"")</f>
        <v/>
      </c>
      <c r="BF386" s="1">
        <f>Resultats!C$37</f>
        <v>30</v>
      </c>
      <c r="BG386" s="1">
        <f>Resultats!E$37</f>
        <v>3</v>
      </c>
      <c r="BH386" s="1">
        <v>13</v>
      </c>
      <c r="BI386" s="1">
        <v>21</v>
      </c>
      <c r="BJ386" s="1" t="str">
        <f>CONCATENATE(DiaC[[#This Row],[Dia]],DiaC[[#This Row],[Mes]],DiaC[[#This Row],[Hora]],DiaC[[#This Row],[Min]])</f>
        <v>3031321</v>
      </c>
      <c r="BK386" s="1" t="str">
        <f>CONCATENATE(TEXT(DiaC[[#This Row],[Hora]],"00"),":",TEXT(DiaC[[#This Row],[Min]],"00"))</f>
        <v>13:21</v>
      </c>
      <c r="BL386" s="1" t="str">
        <f>IFERROR(VLOOKUP(DiaC[[#This Row],[CONCATENA]],Dades[[#All],[Columna1]:[LAT]],3,FALSE),"")</f>
        <v/>
      </c>
      <c r="BM386" s="1" t="str">
        <f>IFERROR(10^(DiaC[[#This Row],[LAT]]/10),"")</f>
        <v/>
      </c>
      <c r="BX386" s="4">
        <f>Resultats!C$37</f>
        <v>30</v>
      </c>
      <c r="BY386" s="12">
        <f>Resultats!E$37</f>
        <v>3</v>
      </c>
      <c r="BZ386" s="3">
        <v>4</v>
      </c>
      <c r="CA386" s="4">
        <v>21</v>
      </c>
      <c r="CB386" s="4" t="str">
        <f>CONCATENATE(NitC[[#This Row],[Dia]],NitC[[#This Row],[Mes]],NitC[[#This Row],[Hora]],NitC[[#This Row],[Min]])</f>
        <v>303421</v>
      </c>
      <c r="CC386" s="4" t="str">
        <f>CONCATENATE(TEXT(NitC[[#This Row],[Hora]],"00"),":",TEXT(NitC[[#This Row],[Min]],"00"))</f>
        <v>04:21</v>
      </c>
      <c r="CD386" s="12" t="str">
        <f>IFERROR(VLOOKUP(NitC[[#This Row],[CONCATENA]],Dades[[#All],[Columna1]:[LAT]],3,FALSE),"")</f>
        <v/>
      </c>
      <c r="CE386" s="12" t="str">
        <f>IFERROR(10^(NitC[[#This Row],[LAT]]/10),"")</f>
        <v/>
      </c>
    </row>
    <row r="387" spans="4:83" x14ac:dyDescent="0.35">
      <c r="D387" s="1">
        <f>Resultats!C$7</f>
        <v>30</v>
      </c>
      <c r="E387" s="1">
        <f>Resultats!E$7</f>
        <v>3</v>
      </c>
      <c r="F387" s="1">
        <v>13</v>
      </c>
      <c r="G387" s="1">
        <v>22</v>
      </c>
      <c r="H387" s="1" t="str">
        <f>CONCATENATE(DiaA[[#This Row],[Dia]],DiaA[[#This Row],[Mes]],DiaA[[#This Row],[Hora]],DiaA[[#This Row],[Min]])</f>
        <v>3031322</v>
      </c>
      <c r="I387" s="1" t="str">
        <f>CONCATENATE(TEXT(DiaA[[#This Row],[Hora]],"00"),":",TEXT(DiaA[[#This Row],[Min]],"00"))</f>
        <v>13:22</v>
      </c>
      <c r="J387" s="1" t="str">
        <f>IFERROR(VLOOKUP(DiaA[[#This Row],[CONCATENA]],Dades[[#All],[Columna1]:[LAT]],3,FALSE),"")</f>
        <v/>
      </c>
      <c r="K387" s="1" t="str">
        <f>IFERROR(10^(DiaA[[#This Row],[LAT]]/10),"")</f>
        <v/>
      </c>
      <c r="V387" s="4">
        <f>Resultats!C$7</f>
        <v>30</v>
      </c>
      <c r="W387" s="12">
        <f>Resultats!E$7</f>
        <v>3</v>
      </c>
      <c r="X387" s="3">
        <v>4</v>
      </c>
      <c r="Y387" s="4">
        <v>22</v>
      </c>
      <c r="Z387" s="4" t="str">
        <f>CONCATENATE(NitA[[#This Row],[Dia]],NitA[[#This Row],[Mes]],NitA[[#This Row],[Hora]],NitA[[#This Row],[Min]])</f>
        <v>303422</v>
      </c>
      <c r="AA387" s="4" t="str">
        <f>CONCATENATE(TEXT(NitA[[#This Row],[Hora]],"00"),":",TEXT(NitA[[#This Row],[Min]],"00"))</f>
        <v>04:22</v>
      </c>
      <c r="AB387" s="12" t="str">
        <f>IFERROR(VLOOKUP(NitA[[#This Row],[CONCATENA]],Dades[[#All],[Columna1]:[LAT]],3,FALSE),"")</f>
        <v/>
      </c>
      <c r="AC387" s="12" t="str">
        <f>IFERROR(10^(NitA[[#This Row],[LAT]]/10),"")</f>
        <v/>
      </c>
      <c r="AE387" s="1">
        <f>Resultats!C$22</f>
        <v>30</v>
      </c>
      <c r="AF387" s="1">
        <f>Resultats!E$22</f>
        <v>3</v>
      </c>
      <c r="AG387" s="1">
        <v>13</v>
      </c>
      <c r="AH387" s="1">
        <v>22</v>
      </c>
      <c r="AI387" s="1" t="str">
        <f>CONCATENATE(DiaB[[#This Row],[Dia]],DiaB[[#This Row],[Mes]],DiaB[[#This Row],[Hora]],DiaB[[#This Row],[Min]])</f>
        <v>3031322</v>
      </c>
      <c r="AJ387" s="1" t="str">
        <f>CONCATENATE(TEXT(DiaB[[#This Row],[Hora]],"00"),":",TEXT(DiaB[[#This Row],[Min]],"00"))</f>
        <v>13:22</v>
      </c>
      <c r="AK387" s="1" t="str">
        <f>IFERROR(VLOOKUP(DiaB[[#This Row],[CONCATENA]],Dades[[#All],[Columna1]:[LAT]],3,FALSE),"")</f>
        <v/>
      </c>
      <c r="AL387" s="1" t="str">
        <f>IFERROR(10^(DiaB[[#This Row],[LAT]]/10),"")</f>
        <v/>
      </c>
      <c r="AW387" s="4">
        <f>Resultats!C$22</f>
        <v>30</v>
      </c>
      <c r="AX387" s="12">
        <f>Resultats!E$22</f>
        <v>3</v>
      </c>
      <c r="AY387" s="3">
        <v>4</v>
      </c>
      <c r="AZ387" s="4">
        <v>22</v>
      </c>
      <c r="BA387" s="4" t="str">
        <f>CONCATENATE(NitB[[#This Row],[Dia]],NitB[[#This Row],[Mes]],NitB[[#This Row],[Hora]],NitB[[#This Row],[Min]])</f>
        <v>303422</v>
      </c>
      <c r="BB387" s="4" t="str">
        <f>CONCATENATE(TEXT(NitB[[#This Row],[Hora]],"00"),":",TEXT(NitB[[#This Row],[Min]],"00"))</f>
        <v>04:22</v>
      </c>
      <c r="BC387" s="12" t="str">
        <f>IFERROR(VLOOKUP(NitB[[#This Row],[CONCATENA]],Dades[[#All],[Columna1]:[LAT]],3,FALSE),"")</f>
        <v/>
      </c>
      <c r="BD387" s="12" t="str">
        <f>IFERROR(10^(NitB[[#This Row],[LAT]]/10),"")</f>
        <v/>
      </c>
      <c r="BF387" s="1">
        <f>Resultats!C$37</f>
        <v>30</v>
      </c>
      <c r="BG387" s="1">
        <f>Resultats!E$37</f>
        <v>3</v>
      </c>
      <c r="BH387" s="1">
        <v>13</v>
      </c>
      <c r="BI387" s="1">
        <v>22</v>
      </c>
      <c r="BJ387" s="1" t="str">
        <f>CONCATENATE(DiaC[[#This Row],[Dia]],DiaC[[#This Row],[Mes]],DiaC[[#This Row],[Hora]],DiaC[[#This Row],[Min]])</f>
        <v>3031322</v>
      </c>
      <c r="BK387" s="1" t="str">
        <f>CONCATENATE(TEXT(DiaC[[#This Row],[Hora]],"00"),":",TEXT(DiaC[[#This Row],[Min]],"00"))</f>
        <v>13:22</v>
      </c>
      <c r="BL387" s="1" t="str">
        <f>IFERROR(VLOOKUP(DiaC[[#This Row],[CONCATENA]],Dades[[#All],[Columna1]:[LAT]],3,FALSE),"")</f>
        <v/>
      </c>
      <c r="BM387" s="1" t="str">
        <f>IFERROR(10^(DiaC[[#This Row],[LAT]]/10),"")</f>
        <v/>
      </c>
      <c r="BX387" s="4">
        <f>Resultats!C$37</f>
        <v>30</v>
      </c>
      <c r="BY387" s="12">
        <f>Resultats!E$37</f>
        <v>3</v>
      </c>
      <c r="BZ387" s="3">
        <v>4</v>
      </c>
      <c r="CA387" s="4">
        <v>22</v>
      </c>
      <c r="CB387" s="4" t="str">
        <f>CONCATENATE(NitC[[#This Row],[Dia]],NitC[[#This Row],[Mes]],NitC[[#This Row],[Hora]],NitC[[#This Row],[Min]])</f>
        <v>303422</v>
      </c>
      <c r="CC387" s="4" t="str">
        <f>CONCATENATE(TEXT(NitC[[#This Row],[Hora]],"00"),":",TEXT(NitC[[#This Row],[Min]],"00"))</f>
        <v>04:22</v>
      </c>
      <c r="CD387" s="12" t="str">
        <f>IFERROR(VLOOKUP(NitC[[#This Row],[CONCATENA]],Dades[[#All],[Columna1]:[LAT]],3,FALSE),"")</f>
        <v/>
      </c>
      <c r="CE387" s="12" t="str">
        <f>IFERROR(10^(NitC[[#This Row],[LAT]]/10),"")</f>
        <v/>
      </c>
    </row>
    <row r="388" spans="4:83" x14ac:dyDescent="0.35">
      <c r="D388" s="1">
        <f>Resultats!C$7</f>
        <v>30</v>
      </c>
      <c r="E388" s="1">
        <f>Resultats!E$7</f>
        <v>3</v>
      </c>
      <c r="F388" s="1">
        <v>13</v>
      </c>
      <c r="G388" s="1">
        <v>23</v>
      </c>
      <c r="H388" s="1" t="str">
        <f>CONCATENATE(DiaA[[#This Row],[Dia]],DiaA[[#This Row],[Mes]],DiaA[[#This Row],[Hora]],DiaA[[#This Row],[Min]])</f>
        <v>3031323</v>
      </c>
      <c r="I388" s="1" t="str">
        <f>CONCATENATE(TEXT(DiaA[[#This Row],[Hora]],"00"),":",TEXT(DiaA[[#This Row],[Min]],"00"))</f>
        <v>13:23</v>
      </c>
      <c r="J388" s="1" t="str">
        <f>IFERROR(VLOOKUP(DiaA[[#This Row],[CONCATENA]],Dades[[#All],[Columna1]:[LAT]],3,FALSE),"")</f>
        <v/>
      </c>
      <c r="K388" s="1" t="str">
        <f>IFERROR(10^(DiaA[[#This Row],[LAT]]/10),"")</f>
        <v/>
      </c>
      <c r="V388" s="4">
        <f>Resultats!C$7</f>
        <v>30</v>
      </c>
      <c r="W388" s="12">
        <f>Resultats!E$7</f>
        <v>3</v>
      </c>
      <c r="X388" s="3">
        <v>4</v>
      </c>
      <c r="Y388" s="4">
        <v>23</v>
      </c>
      <c r="Z388" s="4" t="str">
        <f>CONCATENATE(NitA[[#This Row],[Dia]],NitA[[#This Row],[Mes]],NitA[[#This Row],[Hora]],NitA[[#This Row],[Min]])</f>
        <v>303423</v>
      </c>
      <c r="AA388" s="4" t="str">
        <f>CONCATENATE(TEXT(NitA[[#This Row],[Hora]],"00"),":",TEXT(NitA[[#This Row],[Min]],"00"))</f>
        <v>04:23</v>
      </c>
      <c r="AB388" s="12" t="str">
        <f>IFERROR(VLOOKUP(NitA[[#This Row],[CONCATENA]],Dades[[#All],[Columna1]:[LAT]],3,FALSE),"")</f>
        <v/>
      </c>
      <c r="AC388" s="12" t="str">
        <f>IFERROR(10^(NitA[[#This Row],[LAT]]/10),"")</f>
        <v/>
      </c>
      <c r="AE388" s="1">
        <f>Resultats!C$22</f>
        <v>30</v>
      </c>
      <c r="AF388" s="1">
        <f>Resultats!E$22</f>
        <v>3</v>
      </c>
      <c r="AG388" s="1">
        <v>13</v>
      </c>
      <c r="AH388" s="1">
        <v>23</v>
      </c>
      <c r="AI388" s="1" t="str">
        <f>CONCATENATE(DiaB[[#This Row],[Dia]],DiaB[[#This Row],[Mes]],DiaB[[#This Row],[Hora]],DiaB[[#This Row],[Min]])</f>
        <v>3031323</v>
      </c>
      <c r="AJ388" s="1" t="str">
        <f>CONCATENATE(TEXT(DiaB[[#This Row],[Hora]],"00"),":",TEXT(DiaB[[#This Row],[Min]],"00"))</f>
        <v>13:23</v>
      </c>
      <c r="AK388" s="1" t="str">
        <f>IFERROR(VLOOKUP(DiaB[[#This Row],[CONCATENA]],Dades[[#All],[Columna1]:[LAT]],3,FALSE),"")</f>
        <v/>
      </c>
      <c r="AL388" s="1" t="str">
        <f>IFERROR(10^(DiaB[[#This Row],[LAT]]/10),"")</f>
        <v/>
      </c>
      <c r="AW388" s="4">
        <f>Resultats!C$22</f>
        <v>30</v>
      </c>
      <c r="AX388" s="12">
        <f>Resultats!E$22</f>
        <v>3</v>
      </c>
      <c r="AY388" s="3">
        <v>4</v>
      </c>
      <c r="AZ388" s="4">
        <v>23</v>
      </c>
      <c r="BA388" s="4" t="str">
        <f>CONCATENATE(NitB[[#This Row],[Dia]],NitB[[#This Row],[Mes]],NitB[[#This Row],[Hora]],NitB[[#This Row],[Min]])</f>
        <v>303423</v>
      </c>
      <c r="BB388" s="4" t="str">
        <f>CONCATENATE(TEXT(NitB[[#This Row],[Hora]],"00"),":",TEXT(NitB[[#This Row],[Min]],"00"))</f>
        <v>04:23</v>
      </c>
      <c r="BC388" s="12" t="str">
        <f>IFERROR(VLOOKUP(NitB[[#This Row],[CONCATENA]],Dades[[#All],[Columna1]:[LAT]],3,FALSE),"")</f>
        <v/>
      </c>
      <c r="BD388" s="12" t="str">
        <f>IFERROR(10^(NitB[[#This Row],[LAT]]/10),"")</f>
        <v/>
      </c>
      <c r="BF388" s="1">
        <f>Resultats!C$37</f>
        <v>30</v>
      </c>
      <c r="BG388" s="1">
        <f>Resultats!E$37</f>
        <v>3</v>
      </c>
      <c r="BH388" s="1">
        <v>13</v>
      </c>
      <c r="BI388" s="1">
        <v>23</v>
      </c>
      <c r="BJ388" s="1" t="str">
        <f>CONCATENATE(DiaC[[#This Row],[Dia]],DiaC[[#This Row],[Mes]],DiaC[[#This Row],[Hora]],DiaC[[#This Row],[Min]])</f>
        <v>3031323</v>
      </c>
      <c r="BK388" s="1" t="str">
        <f>CONCATENATE(TEXT(DiaC[[#This Row],[Hora]],"00"),":",TEXT(DiaC[[#This Row],[Min]],"00"))</f>
        <v>13:23</v>
      </c>
      <c r="BL388" s="1" t="str">
        <f>IFERROR(VLOOKUP(DiaC[[#This Row],[CONCATENA]],Dades[[#All],[Columna1]:[LAT]],3,FALSE),"")</f>
        <v/>
      </c>
      <c r="BM388" s="1" t="str">
        <f>IFERROR(10^(DiaC[[#This Row],[LAT]]/10),"")</f>
        <v/>
      </c>
      <c r="BX388" s="4">
        <f>Resultats!C$37</f>
        <v>30</v>
      </c>
      <c r="BY388" s="12">
        <f>Resultats!E$37</f>
        <v>3</v>
      </c>
      <c r="BZ388" s="3">
        <v>4</v>
      </c>
      <c r="CA388" s="4">
        <v>23</v>
      </c>
      <c r="CB388" s="4" t="str">
        <f>CONCATENATE(NitC[[#This Row],[Dia]],NitC[[#This Row],[Mes]],NitC[[#This Row],[Hora]],NitC[[#This Row],[Min]])</f>
        <v>303423</v>
      </c>
      <c r="CC388" s="4" t="str">
        <f>CONCATENATE(TEXT(NitC[[#This Row],[Hora]],"00"),":",TEXT(NitC[[#This Row],[Min]],"00"))</f>
        <v>04:23</v>
      </c>
      <c r="CD388" s="12" t="str">
        <f>IFERROR(VLOOKUP(NitC[[#This Row],[CONCATENA]],Dades[[#All],[Columna1]:[LAT]],3,FALSE),"")</f>
        <v/>
      </c>
      <c r="CE388" s="12" t="str">
        <f>IFERROR(10^(NitC[[#This Row],[LAT]]/10),"")</f>
        <v/>
      </c>
    </row>
    <row r="389" spans="4:83" x14ac:dyDescent="0.35">
      <c r="D389" s="1">
        <f>Resultats!C$7</f>
        <v>30</v>
      </c>
      <c r="E389" s="1">
        <f>Resultats!E$7</f>
        <v>3</v>
      </c>
      <c r="F389" s="1">
        <v>13</v>
      </c>
      <c r="G389" s="1">
        <v>24</v>
      </c>
      <c r="H389" s="1" t="str">
        <f>CONCATENATE(DiaA[[#This Row],[Dia]],DiaA[[#This Row],[Mes]],DiaA[[#This Row],[Hora]],DiaA[[#This Row],[Min]])</f>
        <v>3031324</v>
      </c>
      <c r="I389" s="1" t="str">
        <f>CONCATENATE(TEXT(DiaA[[#This Row],[Hora]],"00"),":",TEXT(DiaA[[#This Row],[Min]],"00"))</f>
        <v>13:24</v>
      </c>
      <c r="J389" s="1" t="str">
        <f>IFERROR(VLOOKUP(DiaA[[#This Row],[CONCATENA]],Dades[[#All],[Columna1]:[LAT]],3,FALSE),"")</f>
        <v/>
      </c>
      <c r="K389" s="1" t="str">
        <f>IFERROR(10^(DiaA[[#This Row],[LAT]]/10),"")</f>
        <v/>
      </c>
      <c r="V389" s="4">
        <f>Resultats!C$7</f>
        <v>30</v>
      </c>
      <c r="W389" s="12">
        <f>Resultats!E$7</f>
        <v>3</v>
      </c>
      <c r="X389" s="3">
        <v>4</v>
      </c>
      <c r="Y389" s="4">
        <v>24</v>
      </c>
      <c r="Z389" s="4" t="str">
        <f>CONCATENATE(NitA[[#This Row],[Dia]],NitA[[#This Row],[Mes]],NitA[[#This Row],[Hora]],NitA[[#This Row],[Min]])</f>
        <v>303424</v>
      </c>
      <c r="AA389" s="4" t="str">
        <f>CONCATENATE(TEXT(NitA[[#This Row],[Hora]],"00"),":",TEXT(NitA[[#This Row],[Min]],"00"))</f>
        <v>04:24</v>
      </c>
      <c r="AB389" s="12" t="str">
        <f>IFERROR(VLOOKUP(NitA[[#This Row],[CONCATENA]],Dades[[#All],[Columna1]:[LAT]],3,FALSE),"")</f>
        <v/>
      </c>
      <c r="AC389" s="12" t="str">
        <f>IFERROR(10^(NitA[[#This Row],[LAT]]/10),"")</f>
        <v/>
      </c>
      <c r="AE389" s="1">
        <f>Resultats!C$22</f>
        <v>30</v>
      </c>
      <c r="AF389" s="1">
        <f>Resultats!E$22</f>
        <v>3</v>
      </c>
      <c r="AG389" s="1">
        <v>13</v>
      </c>
      <c r="AH389" s="1">
        <v>24</v>
      </c>
      <c r="AI389" s="1" t="str">
        <f>CONCATENATE(DiaB[[#This Row],[Dia]],DiaB[[#This Row],[Mes]],DiaB[[#This Row],[Hora]],DiaB[[#This Row],[Min]])</f>
        <v>3031324</v>
      </c>
      <c r="AJ389" s="1" t="str">
        <f>CONCATENATE(TEXT(DiaB[[#This Row],[Hora]],"00"),":",TEXT(DiaB[[#This Row],[Min]],"00"))</f>
        <v>13:24</v>
      </c>
      <c r="AK389" s="1" t="str">
        <f>IFERROR(VLOOKUP(DiaB[[#This Row],[CONCATENA]],Dades[[#All],[Columna1]:[LAT]],3,FALSE),"")</f>
        <v/>
      </c>
      <c r="AL389" s="1" t="str">
        <f>IFERROR(10^(DiaB[[#This Row],[LAT]]/10),"")</f>
        <v/>
      </c>
      <c r="AW389" s="4">
        <f>Resultats!C$22</f>
        <v>30</v>
      </c>
      <c r="AX389" s="12">
        <f>Resultats!E$22</f>
        <v>3</v>
      </c>
      <c r="AY389" s="3">
        <v>4</v>
      </c>
      <c r="AZ389" s="4">
        <v>24</v>
      </c>
      <c r="BA389" s="4" t="str">
        <f>CONCATENATE(NitB[[#This Row],[Dia]],NitB[[#This Row],[Mes]],NitB[[#This Row],[Hora]],NitB[[#This Row],[Min]])</f>
        <v>303424</v>
      </c>
      <c r="BB389" s="4" t="str">
        <f>CONCATENATE(TEXT(NitB[[#This Row],[Hora]],"00"),":",TEXT(NitB[[#This Row],[Min]],"00"))</f>
        <v>04:24</v>
      </c>
      <c r="BC389" s="12" t="str">
        <f>IFERROR(VLOOKUP(NitB[[#This Row],[CONCATENA]],Dades[[#All],[Columna1]:[LAT]],3,FALSE),"")</f>
        <v/>
      </c>
      <c r="BD389" s="12" t="str">
        <f>IFERROR(10^(NitB[[#This Row],[LAT]]/10),"")</f>
        <v/>
      </c>
      <c r="BF389" s="1">
        <f>Resultats!C$37</f>
        <v>30</v>
      </c>
      <c r="BG389" s="1">
        <f>Resultats!E$37</f>
        <v>3</v>
      </c>
      <c r="BH389" s="1">
        <v>13</v>
      </c>
      <c r="BI389" s="1">
        <v>24</v>
      </c>
      <c r="BJ389" s="1" t="str">
        <f>CONCATENATE(DiaC[[#This Row],[Dia]],DiaC[[#This Row],[Mes]],DiaC[[#This Row],[Hora]],DiaC[[#This Row],[Min]])</f>
        <v>3031324</v>
      </c>
      <c r="BK389" s="1" t="str">
        <f>CONCATENATE(TEXT(DiaC[[#This Row],[Hora]],"00"),":",TEXT(DiaC[[#This Row],[Min]],"00"))</f>
        <v>13:24</v>
      </c>
      <c r="BL389" s="1" t="str">
        <f>IFERROR(VLOOKUP(DiaC[[#This Row],[CONCATENA]],Dades[[#All],[Columna1]:[LAT]],3,FALSE),"")</f>
        <v/>
      </c>
      <c r="BM389" s="1" t="str">
        <f>IFERROR(10^(DiaC[[#This Row],[LAT]]/10),"")</f>
        <v/>
      </c>
      <c r="BX389" s="4">
        <f>Resultats!C$37</f>
        <v>30</v>
      </c>
      <c r="BY389" s="12">
        <f>Resultats!E$37</f>
        <v>3</v>
      </c>
      <c r="BZ389" s="3">
        <v>4</v>
      </c>
      <c r="CA389" s="4">
        <v>24</v>
      </c>
      <c r="CB389" s="4" t="str">
        <f>CONCATENATE(NitC[[#This Row],[Dia]],NitC[[#This Row],[Mes]],NitC[[#This Row],[Hora]],NitC[[#This Row],[Min]])</f>
        <v>303424</v>
      </c>
      <c r="CC389" s="4" t="str">
        <f>CONCATENATE(TEXT(NitC[[#This Row],[Hora]],"00"),":",TEXT(NitC[[#This Row],[Min]],"00"))</f>
        <v>04:24</v>
      </c>
      <c r="CD389" s="12" t="str">
        <f>IFERROR(VLOOKUP(NitC[[#This Row],[CONCATENA]],Dades[[#All],[Columna1]:[LAT]],3,FALSE),"")</f>
        <v/>
      </c>
      <c r="CE389" s="12" t="str">
        <f>IFERROR(10^(NitC[[#This Row],[LAT]]/10),"")</f>
        <v/>
      </c>
    </row>
    <row r="390" spans="4:83" x14ac:dyDescent="0.35">
      <c r="D390" s="1">
        <f>Resultats!C$7</f>
        <v>30</v>
      </c>
      <c r="E390" s="1">
        <f>Resultats!E$7</f>
        <v>3</v>
      </c>
      <c r="F390" s="1">
        <v>13</v>
      </c>
      <c r="G390" s="1">
        <v>25</v>
      </c>
      <c r="H390" s="1" t="str">
        <f>CONCATENATE(DiaA[[#This Row],[Dia]],DiaA[[#This Row],[Mes]],DiaA[[#This Row],[Hora]],DiaA[[#This Row],[Min]])</f>
        <v>3031325</v>
      </c>
      <c r="I390" s="1" t="str">
        <f>CONCATENATE(TEXT(DiaA[[#This Row],[Hora]],"00"),":",TEXT(DiaA[[#This Row],[Min]],"00"))</f>
        <v>13:25</v>
      </c>
      <c r="J390" s="1" t="str">
        <f>IFERROR(VLOOKUP(DiaA[[#This Row],[CONCATENA]],Dades[[#All],[Columna1]:[LAT]],3,FALSE),"")</f>
        <v/>
      </c>
      <c r="K390" s="1" t="str">
        <f>IFERROR(10^(DiaA[[#This Row],[LAT]]/10),"")</f>
        <v/>
      </c>
      <c r="V390" s="4">
        <f>Resultats!C$7</f>
        <v>30</v>
      </c>
      <c r="W390" s="12">
        <f>Resultats!E$7</f>
        <v>3</v>
      </c>
      <c r="X390" s="3">
        <v>4</v>
      </c>
      <c r="Y390" s="4">
        <v>25</v>
      </c>
      <c r="Z390" s="4" t="str">
        <f>CONCATENATE(NitA[[#This Row],[Dia]],NitA[[#This Row],[Mes]],NitA[[#This Row],[Hora]],NitA[[#This Row],[Min]])</f>
        <v>303425</v>
      </c>
      <c r="AA390" s="4" t="str">
        <f>CONCATENATE(TEXT(NitA[[#This Row],[Hora]],"00"),":",TEXT(NitA[[#This Row],[Min]],"00"))</f>
        <v>04:25</v>
      </c>
      <c r="AB390" s="12" t="str">
        <f>IFERROR(VLOOKUP(NitA[[#This Row],[CONCATENA]],Dades[[#All],[Columna1]:[LAT]],3,FALSE),"")</f>
        <v/>
      </c>
      <c r="AC390" s="12" t="str">
        <f>IFERROR(10^(NitA[[#This Row],[LAT]]/10),"")</f>
        <v/>
      </c>
      <c r="AE390" s="1">
        <f>Resultats!C$22</f>
        <v>30</v>
      </c>
      <c r="AF390" s="1">
        <f>Resultats!E$22</f>
        <v>3</v>
      </c>
      <c r="AG390" s="1">
        <v>13</v>
      </c>
      <c r="AH390" s="1">
        <v>25</v>
      </c>
      <c r="AI390" s="1" t="str">
        <f>CONCATENATE(DiaB[[#This Row],[Dia]],DiaB[[#This Row],[Mes]],DiaB[[#This Row],[Hora]],DiaB[[#This Row],[Min]])</f>
        <v>3031325</v>
      </c>
      <c r="AJ390" s="1" t="str">
        <f>CONCATENATE(TEXT(DiaB[[#This Row],[Hora]],"00"),":",TEXT(DiaB[[#This Row],[Min]],"00"))</f>
        <v>13:25</v>
      </c>
      <c r="AK390" s="1" t="str">
        <f>IFERROR(VLOOKUP(DiaB[[#This Row],[CONCATENA]],Dades[[#All],[Columna1]:[LAT]],3,FALSE),"")</f>
        <v/>
      </c>
      <c r="AL390" s="1" t="str">
        <f>IFERROR(10^(DiaB[[#This Row],[LAT]]/10),"")</f>
        <v/>
      </c>
      <c r="AW390" s="4">
        <f>Resultats!C$22</f>
        <v>30</v>
      </c>
      <c r="AX390" s="12">
        <f>Resultats!E$22</f>
        <v>3</v>
      </c>
      <c r="AY390" s="3">
        <v>4</v>
      </c>
      <c r="AZ390" s="4">
        <v>25</v>
      </c>
      <c r="BA390" s="4" t="str">
        <f>CONCATENATE(NitB[[#This Row],[Dia]],NitB[[#This Row],[Mes]],NitB[[#This Row],[Hora]],NitB[[#This Row],[Min]])</f>
        <v>303425</v>
      </c>
      <c r="BB390" s="4" t="str">
        <f>CONCATENATE(TEXT(NitB[[#This Row],[Hora]],"00"),":",TEXT(NitB[[#This Row],[Min]],"00"))</f>
        <v>04:25</v>
      </c>
      <c r="BC390" s="12" t="str">
        <f>IFERROR(VLOOKUP(NitB[[#This Row],[CONCATENA]],Dades[[#All],[Columna1]:[LAT]],3,FALSE),"")</f>
        <v/>
      </c>
      <c r="BD390" s="12" t="str">
        <f>IFERROR(10^(NitB[[#This Row],[LAT]]/10),"")</f>
        <v/>
      </c>
      <c r="BF390" s="1">
        <f>Resultats!C$37</f>
        <v>30</v>
      </c>
      <c r="BG390" s="1">
        <f>Resultats!E$37</f>
        <v>3</v>
      </c>
      <c r="BH390" s="1">
        <v>13</v>
      </c>
      <c r="BI390" s="1">
        <v>25</v>
      </c>
      <c r="BJ390" s="1" t="str">
        <f>CONCATENATE(DiaC[[#This Row],[Dia]],DiaC[[#This Row],[Mes]],DiaC[[#This Row],[Hora]],DiaC[[#This Row],[Min]])</f>
        <v>3031325</v>
      </c>
      <c r="BK390" s="1" t="str">
        <f>CONCATENATE(TEXT(DiaC[[#This Row],[Hora]],"00"),":",TEXT(DiaC[[#This Row],[Min]],"00"))</f>
        <v>13:25</v>
      </c>
      <c r="BL390" s="1" t="str">
        <f>IFERROR(VLOOKUP(DiaC[[#This Row],[CONCATENA]],Dades[[#All],[Columna1]:[LAT]],3,FALSE),"")</f>
        <v/>
      </c>
      <c r="BM390" s="1" t="str">
        <f>IFERROR(10^(DiaC[[#This Row],[LAT]]/10),"")</f>
        <v/>
      </c>
      <c r="BX390" s="4">
        <f>Resultats!C$37</f>
        <v>30</v>
      </c>
      <c r="BY390" s="12">
        <f>Resultats!E$37</f>
        <v>3</v>
      </c>
      <c r="BZ390" s="3">
        <v>4</v>
      </c>
      <c r="CA390" s="4">
        <v>25</v>
      </c>
      <c r="CB390" s="4" t="str">
        <f>CONCATENATE(NitC[[#This Row],[Dia]],NitC[[#This Row],[Mes]],NitC[[#This Row],[Hora]],NitC[[#This Row],[Min]])</f>
        <v>303425</v>
      </c>
      <c r="CC390" s="4" t="str">
        <f>CONCATENATE(TEXT(NitC[[#This Row],[Hora]],"00"),":",TEXT(NitC[[#This Row],[Min]],"00"))</f>
        <v>04:25</v>
      </c>
      <c r="CD390" s="12" t="str">
        <f>IFERROR(VLOOKUP(NitC[[#This Row],[CONCATENA]],Dades[[#All],[Columna1]:[LAT]],3,FALSE),"")</f>
        <v/>
      </c>
      <c r="CE390" s="12" t="str">
        <f>IFERROR(10^(NitC[[#This Row],[LAT]]/10),"")</f>
        <v/>
      </c>
    </row>
    <row r="391" spans="4:83" x14ac:dyDescent="0.35">
      <c r="D391" s="1">
        <f>Resultats!C$7</f>
        <v>30</v>
      </c>
      <c r="E391" s="1">
        <f>Resultats!E$7</f>
        <v>3</v>
      </c>
      <c r="F391" s="1">
        <v>13</v>
      </c>
      <c r="G391" s="1">
        <v>26</v>
      </c>
      <c r="H391" s="1" t="str">
        <f>CONCATENATE(DiaA[[#This Row],[Dia]],DiaA[[#This Row],[Mes]],DiaA[[#This Row],[Hora]],DiaA[[#This Row],[Min]])</f>
        <v>3031326</v>
      </c>
      <c r="I391" s="1" t="str">
        <f>CONCATENATE(TEXT(DiaA[[#This Row],[Hora]],"00"),":",TEXT(DiaA[[#This Row],[Min]],"00"))</f>
        <v>13:26</v>
      </c>
      <c r="J391" s="1" t="str">
        <f>IFERROR(VLOOKUP(DiaA[[#This Row],[CONCATENA]],Dades[[#All],[Columna1]:[LAT]],3,FALSE),"")</f>
        <v/>
      </c>
      <c r="K391" s="1" t="str">
        <f>IFERROR(10^(DiaA[[#This Row],[LAT]]/10),"")</f>
        <v/>
      </c>
      <c r="V391" s="4">
        <f>Resultats!C$7</f>
        <v>30</v>
      </c>
      <c r="W391" s="12">
        <f>Resultats!E$7</f>
        <v>3</v>
      </c>
      <c r="X391" s="3">
        <v>4</v>
      </c>
      <c r="Y391" s="4">
        <v>26</v>
      </c>
      <c r="Z391" s="4" t="str">
        <f>CONCATENATE(NitA[[#This Row],[Dia]],NitA[[#This Row],[Mes]],NitA[[#This Row],[Hora]],NitA[[#This Row],[Min]])</f>
        <v>303426</v>
      </c>
      <c r="AA391" s="4" t="str">
        <f>CONCATENATE(TEXT(NitA[[#This Row],[Hora]],"00"),":",TEXT(NitA[[#This Row],[Min]],"00"))</f>
        <v>04:26</v>
      </c>
      <c r="AB391" s="12" t="str">
        <f>IFERROR(VLOOKUP(NitA[[#This Row],[CONCATENA]],Dades[[#All],[Columna1]:[LAT]],3,FALSE),"")</f>
        <v/>
      </c>
      <c r="AC391" s="12" t="str">
        <f>IFERROR(10^(NitA[[#This Row],[LAT]]/10),"")</f>
        <v/>
      </c>
      <c r="AE391" s="1">
        <f>Resultats!C$22</f>
        <v>30</v>
      </c>
      <c r="AF391" s="1">
        <f>Resultats!E$22</f>
        <v>3</v>
      </c>
      <c r="AG391" s="1">
        <v>13</v>
      </c>
      <c r="AH391" s="1">
        <v>26</v>
      </c>
      <c r="AI391" s="1" t="str">
        <f>CONCATENATE(DiaB[[#This Row],[Dia]],DiaB[[#This Row],[Mes]],DiaB[[#This Row],[Hora]],DiaB[[#This Row],[Min]])</f>
        <v>3031326</v>
      </c>
      <c r="AJ391" s="1" t="str">
        <f>CONCATENATE(TEXT(DiaB[[#This Row],[Hora]],"00"),":",TEXT(DiaB[[#This Row],[Min]],"00"))</f>
        <v>13:26</v>
      </c>
      <c r="AK391" s="1" t="str">
        <f>IFERROR(VLOOKUP(DiaB[[#This Row],[CONCATENA]],Dades[[#All],[Columna1]:[LAT]],3,FALSE),"")</f>
        <v/>
      </c>
      <c r="AL391" s="1" t="str">
        <f>IFERROR(10^(DiaB[[#This Row],[LAT]]/10),"")</f>
        <v/>
      </c>
      <c r="AW391" s="4">
        <f>Resultats!C$22</f>
        <v>30</v>
      </c>
      <c r="AX391" s="12">
        <f>Resultats!E$22</f>
        <v>3</v>
      </c>
      <c r="AY391" s="3">
        <v>4</v>
      </c>
      <c r="AZ391" s="4">
        <v>26</v>
      </c>
      <c r="BA391" s="4" t="str">
        <f>CONCATENATE(NitB[[#This Row],[Dia]],NitB[[#This Row],[Mes]],NitB[[#This Row],[Hora]],NitB[[#This Row],[Min]])</f>
        <v>303426</v>
      </c>
      <c r="BB391" s="4" t="str">
        <f>CONCATENATE(TEXT(NitB[[#This Row],[Hora]],"00"),":",TEXT(NitB[[#This Row],[Min]],"00"))</f>
        <v>04:26</v>
      </c>
      <c r="BC391" s="12" t="str">
        <f>IFERROR(VLOOKUP(NitB[[#This Row],[CONCATENA]],Dades[[#All],[Columna1]:[LAT]],3,FALSE),"")</f>
        <v/>
      </c>
      <c r="BD391" s="12" t="str">
        <f>IFERROR(10^(NitB[[#This Row],[LAT]]/10),"")</f>
        <v/>
      </c>
      <c r="BF391" s="1">
        <f>Resultats!C$37</f>
        <v>30</v>
      </c>
      <c r="BG391" s="1">
        <f>Resultats!E$37</f>
        <v>3</v>
      </c>
      <c r="BH391" s="1">
        <v>13</v>
      </c>
      <c r="BI391" s="1">
        <v>26</v>
      </c>
      <c r="BJ391" s="1" t="str">
        <f>CONCATENATE(DiaC[[#This Row],[Dia]],DiaC[[#This Row],[Mes]],DiaC[[#This Row],[Hora]],DiaC[[#This Row],[Min]])</f>
        <v>3031326</v>
      </c>
      <c r="BK391" s="1" t="str">
        <f>CONCATENATE(TEXT(DiaC[[#This Row],[Hora]],"00"),":",TEXT(DiaC[[#This Row],[Min]],"00"))</f>
        <v>13:26</v>
      </c>
      <c r="BL391" s="1" t="str">
        <f>IFERROR(VLOOKUP(DiaC[[#This Row],[CONCATENA]],Dades[[#All],[Columna1]:[LAT]],3,FALSE),"")</f>
        <v/>
      </c>
      <c r="BM391" s="1" t="str">
        <f>IFERROR(10^(DiaC[[#This Row],[LAT]]/10),"")</f>
        <v/>
      </c>
      <c r="BX391" s="4">
        <f>Resultats!C$37</f>
        <v>30</v>
      </c>
      <c r="BY391" s="12">
        <f>Resultats!E$37</f>
        <v>3</v>
      </c>
      <c r="BZ391" s="3">
        <v>4</v>
      </c>
      <c r="CA391" s="4">
        <v>26</v>
      </c>
      <c r="CB391" s="4" t="str">
        <f>CONCATENATE(NitC[[#This Row],[Dia]],NitC[[#This Row],[Mes]],NitC[[#This Row],[Hora]],NitC[[#This Row],[Min]])</f>
        <v>303426</v>
      </c>
      <c r="CC391" s="4" t="str">
        <f>CONCATENATE(TEXT(NitC[[#This Row],[Hora]],"00"),":",TEXT(NitC[[#This Row],[Min]],"00"))</f>
        <v>04:26</v>
      </c>
      <c r="CD391" s="12" t="str">
        <f>IFERROR(VLOOKUP(NitC[[#This Row],[CONCATENA]],Dades[[#All],[Columna1]:[LAT]],3,FALSE),"")</f>
        <v/>
      </c>
      <c r="CE391" s="12" t="str">
        <f>IFERROR(10^(NitC[[#This Row],[LAT]]/10),"")</f>
        <v/>
      </c>
    </row>
    <row r="392" spans="4:83" x14ac:dyDescent="0.35">
      <c r="D392" s="1">
        <f>Resultats!C$7</f>
        <v>30</v>
      </c>
      <c r="E392" s="1">
        <f>Resultats!E$7</f>
        <v>3</v>
      </c>
      <c r="F392" s="1">
        <v>13</v>
      </c>
      <c r="G392" s="1">
        <v>27</v>
      </c>
      <c r="H392" s="1" t="str">
        <f>CONCATENATE(DiaA[[#This Row],[Dia]],DiaA[[#This Row],[Mes]],DiaA[[#This Row],[Hora]],DiaA[[#This Row],[Min]])</f>
        <v>3031327</v>
      </c>
      <c r="I392" s="1" t="str">
        <f>CONCATENATE(TEXT(DiaA[[#This Row],[Hora]],"00"),":",TEXT(DiaA[[#This Row],[Min]],"00"))</f>
        <v>13:27</v>
      </c>
      <c r="J392" s="1" t="str">
        <f>IFERROR(VLOOKUP(DiaA[[#This Row],[CONCATENA]],Dades[[#All],[Columna1]:[LAT]],3,FALSE),"")</f>
        <v/>
      </c>
      <c r="K392" s="1" t="str">
        <f>IFERROR(10^(DiaA[[#This Row],[LAT]]/10),"")</f>
        <v/>
      </c>
      <c r="V392" s="4">
        <f>Resultats!C$7</f>
        <v>30</v>
      </c>
      <c r="W392" s="12">
        <f>Resultats!E$7</f>
        <v>3</v>
      </c>
      <c r="X392" s="3">
        <v>4</v>
      </c>
      <c r="Y392" s="4">
        <v>27</v>
      </c>
      <c r="Z392" s="4" t="str">
        <f>CONCATENATE(NitA[[#This Row],[Dia]],NitA[[#This Row],[Mes]],NitA[[#This Row],[Hora]],NitA[[#This Row],[Min]])</f>
        <v>303427</v>
      </c>
      <c r="AA392" s="4" t="str">
        <f>CONCATENATE(TEXT(NitA[[#This Row],[Hora]],"00"),":",TEXT(NitA[[#This Row],[Min]],"00"))</f>
        <v>04:27</v>
      </c>
      <c r="AB392" s="12" t="str">
        <f>IFERROR(VLOOKUP(NitA[[#This Row],[CONCATENA]],Dades[[#All],[Columna1]:[LAT]],3,FALSE),"")</f>
        <v/>
      </c>
      <c r="AC392" s="12" t="str">
        <f>IFERROR(10^(NitA[[#This Row],[LAT]]/10),"")</f>
        <v/>
      </c>
      <c r="AE392" s="1">
        <f>Resultats!C$22</f>
        <v>30</v>
      </c>
      <c r="AF392" s="1">
        <f>Resultats!E$22</f>
        <v>3</v>
      </c>
      <c r="AG392" s="1">
        <v>13</v>
      </c>
      <c r="AH392" s="1">
        <v>27</v>
      </c>
      <c r="AI392" s="1" t="str">
        <f>CONCATENATE(DiaB[[#This Row],[Dia]],DiaB[[#This Row],[Mes]],DiaB[[#This Row],[Hora]],DiaB[[#This Row],[Min]])</f>
        <v>3031327</v>
      </c>
      <c r="AJ392" s="1" t="str">
        <f>CONCATENATE(TEXT(DiaB[[#This Row],[Hora]],"00"),":",TEXT(DiaB[[#This Row],[Min]],"00"))</f>
        <v>13:27</v>
      </c>
      <c r="AK392" s="1" t="str">
        <f>IFERROR(VLOOKUP(DiaB[[#This Row],[CONCATENA]],Dades[[#All],[Columna1]:[LAT]],3,FALSE),"")</f>
        <v/>
      </c>
      <c r="AL392" s="1" t="str">
        <f>IFERROR(10^(DiaB[[#This Row],[LAT]]/10),"")</f>
        <v/>
      </c>
      <c r="AW392" s="4">
        <f>Resultats!C$22</f>
        <v>30</v>
      </c>
      <c r="AX392" s="12">
        <f>Resultats!E$22</f>
        <v>3</v>
      </c>
      <c r="AY392" s="3">
        <v>4</v>
      </c>
      <c r="AZ392" s="4">
        <v>27</v>
      </c>
      <c r="BA392" s="4" t="str">
        <f>CONCATENATE(NitB[[#This Row],[Dia]],NitB[[#This Row],[Mes]],NitB[[#This Row],[Hora]],NitB[[#This Row],[Min]])</f>
        <v>303427</v>
      </c>
      <c r="BB392" s="4" t="str">
        <f>CONCATENATE(TEXT(NitB[[#This Row],[Hora]],"00"),":",TEXT(NitB[[#This Row],[Min]],"00"))</f>
        <v>04:27</v>
      </c>
      <c r="BC392" s="12" t="str">
        <f>IFERROR(VLOOKUP(NitB[[#This Row],[CONCATENA]],Dades[[#All],[Columna1]:[LAT]],3,FALSE),"")</f>
        <v/>
      </c>
      <c r="BD392" s="12" t="str">
        <f>IFERROR(10^(NitB[[#This Row],[LAT]]/10),"")</f>
        <v/>
      </c>
      <c r="BF392" s="1">
        <f>Resultats!C$37</f>
        <v>30</v>
      </c>
      <c r="BG392" s="1">
        <f>Resultats!E$37</f>
        <v>3</v>
      </c>
      <c r="BH392" s="1">
        <v>13</v>
      </c>
      <c r="BI392" s="1">
        <v>27</v>
      </c>
      <c r="BJ392" s="1" t="str">
        <f>CONCATENATE(DiaC[[#This Row],[Dia]],DiaC[[#This Row],[Mes]],DiaC[[#This Row],[Hora]],DiaC[[#This Row],[Min]])</f>
        <v>3031327</v>
      </c>
      <c r="BK392" s="1" t="str">
        <f>CONCATENATE(TEXT(DiaC[[#This Row],[Hora]],"00"),":",TEXT(DiaC[[#This Row],[Min]],"00"))</f>
        <v>13:27</v>
      </c>
      <c r="BL392" s="1" t="str">
        <f>IFERROR(VLOOKUP(DiaC[[#This Row],[CONCATENA]],Dades[[#All],[Columna1]:[LAT]],3,FALSE),"")</f>
        <v/>
      </c>
      <c r="BM392" s="1" t="str">
        <f>IFERROR(10^(DiaC[[#This Row],[LAT]]/10),"")</f>
        <v/>
      </c>
      <c r="BX392" s="4">
        <f>Resultats!C$37</f>
        <v>30</v>
      </c>
      <c r="BY392" s="12">
        <f>Resultats!E$37</f>
        <v>3</v>
      </c>
      <c r="BZ392" s="3">
        <v>4</v>
      </c>
      <c r="CA392" s="4">
        <v>27</v>
      </c>
      <c r="CB392" s="4" t="str">
        <f>CONCATENATE(NitC[[#This Row],[Dia]],NitC[[#This Row],[Mes]],NitC[[#This Row],[Hora]],NitC[[#This Row],[Min]])</f>
        <v>303427</v>
      </c>
      <c r="CC392" s="4" t="str">
        <f>CONCATENATE(TEXT(NitC[[#This Row],[Hora]],"00"),":",TEXT(NitC[[#This Row],[Min]],"00"))</f>
        <v>04:27</v>
      </c>
      <c r="CD392" s="12" t="str">
        <f>IFERROR(VLOOKUP(NitC[[#This Row],[CONCATENA]],Dades[[#All],[Columna1]:[LAT]],3,FALSE),"")</f>
        <v/>
      </c>
      <c r="CE392" s="12" t="str">
        <f>IFERROR(10^(NitC[[#This Row],[LAT]]/10),"")</f>
        <v/>
      </c>
    </row>
    <row r="393" spans="4:83" x14ac:dyDescent="0.35">
      <c r="D393" s="1">
        <f>Resultats!C$7</f>
        <v>30</v>
      </c>
      <c r="E393" s="1">
        <f>Resultats!E$7</f>
        <v>3</v>
      </c>
      <c r="F393" s="1">
        <v>13</v>
      </c>
      <c r="G393" s="1">
        <v>28</v>
      </c>
      <c r="H393" s="1" t="str">
        <f>CONCATENATE(DiaA[[#This Row],[Dia]],DiaA[[#This Row],[Mes]],DiaA[[#This Row],[Hora]],DiaA[[#This Row],[Min]])</f>
        <v>3031328</v>
      </c>
      <c r="I393" s="1" t="str">
        <f>CONCATENATE(TEXT(DiaA[[#This Row],[Hora]],"00"),":",TEXT(DiaA[[#This Row],[Min]],"00"))</f>
        <v>13:28</v>
      </c>
      <c r="J393" s="1" t="str">
        <f>IFERROR(VLOOKUP(DiaA[[#This Row],[CONCATENA]],Dades[[#All],[Columna1]:[LAT]],3,FALSE),"")</f>
        <v/>
      </c>
      <c r="K393" s="1" t="str">
        <f>IFERROR(10^(DiaA[[#This Row],[LAT]]/10),"")</f>
        <v/>
      </c>
      <c r="V393" s="4">
        <f>Resultats!C$7</f>
        <v>30</v>
      </c>
      <c r="W393" s="12">
        <f>Resultats!E$7</f>
        <v>3</v>
      </c>
      <c r="X393" s="3">
        <v>4</v>
      </c>
      <c r="Y393" s="4">
        <v>28</v>
      </c>
      <c r="Z393" s="4" t="str">
        <f>CONCATENATE(NitA[[#This Row],[Dia]],NitA[[#This Row],[Mes]],NitA[[#This Row],[Hora]],NitA[[#This Row],[Min]])</f>
        <v>303428</v>
      </c>
      <c r="AA393" s="4" t="str">
        <f>CONCATENATE(TEXT(NitA[[#This Row],[Hora]],"00"),":",TEXT(NitA[[#This Row],[Min]],"00"))</f>
        <v>04:28</v>
      </c>
      <c r="AB393" s="12" t="str">
        <f>IFERROR(VLOOKUP(NitA[[#This Row],[CONCATENA]],Dades[[#All],[Columna1]:[LAT]],3,FALSE),"")</f>
        <v/>
      </c>
      <c r="AC393" s="12" t="str">
        <f>IFERROR(10^(NitA[[#This Row],[LAT]]/10),"")</f>
        <v/>
      </c>
      <c r="AE393" s="1">
        <f>Resultats!C$22</f>
        <v>30</v>
      </c>
      <c r="AF393" s="1">
        <f>Resultats!E$22</f>
        <v>3</v>
      </c>
      <c r="AG393" s="1">
        <v>13</v>
      </c>
      <c r="AH393" s="1">
        <v>28</v>
      </c>
      <c r="AI393" s="1" t="str">
        <f>CONCATENATE(DiaB[[#This Row],[Dia]],DiaB[[#This Row],[Mes]],DiaB[[#This Row],[Hora]],DiaB[[#This Row],[Min]])</f>
        <v>3031328</v>
      </c>
      <c r="AJ393" s="1" t="str">
        <f>CONCATENATE(TEXT(DiaB[[#This Row],[Hora]],"00"),":",TEXT(DiaB[[#This Row],[Min]],"00"))</f>
        <v>13:28</v>
      </c>
      <c r="AK393" s="1" t="str">
        <f>IFERROR(VLOOKUP(DiaB[[#This Row],[CONCATENA]],Dades[[#All],[Columna1]:[LAT]],3,FALSE),"")</f>
        <v/>
      </c>
      <c r="AL393" s="1" t="str">
        <f>IFERROR(10^(DiaB[[#This Row],[LAT]]/10),"")</f>
        <v/>
      </c>
      <c r="AW393" s="4">
        <f>Resultats!C$22</f>
        <v>30</v>
      </c>
      <c r="AX393" s="12">
        <f>Resultats!E$22</f>
        <v>3</v>
      </c>
      <c r="AY393" s="3">
        <v>4</v>
      </c>
      <c r="AZ393" s="4">
        <v>28</v>
      </c>
      <c r="BA393" s="4" t="str">
        <f>CONCATENATE(NitB[[#This Row],[Dia]],NitB[[#This Row],[Mes]],NitB[[#This Row],[Hora]],NitB[[#This Row],[Min]])</f>
        <v>303428</v>
      </c>
      <c r="BB393" s="4" t="str">
        <f>CONCATENATE(TEXT(NitB[[#This Row],[Hora]],"00"),":",TEXT(NitB[[#This Row],[Min]],"00"))</f>
        <v>04:28</v>
      </c>
      <c r="BC393" s="12" t="str">
        <f>IFERROR(VLOOKUP(NitB[[#This Row],[CONCATENA]],Dades[[#All],[Columna1]:[LAT]],3,FALSE),"")</f>
        <v/>
      </c>
      <c r="BD393" s="12" t="str">
        <f>IFERROR(10^(NitB[[#This Row],[LAT]]/10),"")</f>
        <v/>
      </c>
      <c r="BF393" s="1">
        <f>Resultats!C$37</f>
        <v>30</v>
      </c>
      <c r="BG393" s="1">
        <f>Resultats!E$37</f>
        <v>3</v>
      </c>
      <c r="BH393" s="1">
        <v>13</v>
      </c>
      <c r="BI393" s="1">
        <v>28</v>
      </c>
      <c r="BJ393" s="1" t="str">
        <f>CONCATENATE(DiaC[[#This Row],[Dia]],DiaC[[#This Row],[Mes]],DiaC[[#This Row],[Hora]],DiaC[[#This Row],[Min]])</f>
        <v>3031328</v>
      </c>
      <c r="BK393" s="1" t="str">
        <f>CONCATENATE(TEXT(DiaC[[#This Row],[Hora]],"00"),":",TEXT(DiaC[[#This Row],[Min]],"00"))</f>
        <v>13:28</v>
      </c>
      <c r="BL393" s="1" t="str">
        <f>IFERROR(VLOOKUP(DiaC[[#This Row],[CONCATENA]],Dades[[#All],[Columna1]:[LAT]],3,FALSE),"")</f>
        <v/>
      </c>
      <c r="BM393" s="1" t="str">
        <f>IFERROR(10^(DiaC[[#This Row],[LAT]]/10),"")</f>
        <v/>
      </c>
      <c r="BX393" s="4">
        <f>Resultats!C$37</f>
        <v>30</v>
      </c>
      <c r="BY393" s="12">
        <f>Resultats!E$37</f>
        <v>3</v>
      </c>
      <c r="BZ393" s="3">
        <v>4</v>
      </c>
      <c r="CA393" s="4">
        <v>28</v>
      </c>
      <c r="CB393" s="4" t="str">
        <f>CONCATENATE(NitC[[#This Row],[Dia]],NitC[[#This Row],[Mes]],NitC[[#This Row],[Hora]],NitC[[#This Row],[Min]])</f>
        <v>303428</v>
      </c>
      <c r="CC393" s="4" t="str">
        <f>CONCATENATE(TEXT(NitC[[#This Row],[Hora]],"00"),":",TEXT(NitC[[#This Row],[Min]],"00"))</f>
        <v>04:28</v>
      </c>
      <c r="CD393" s="12" t="str">
        <f>IFERROR(VLOOKUP(NitC[[#This Row],[CONCATENA]],Dades[[#All],[Columna1]:[LAT]],3,FALSE),"")</f>
        <v/>
      </c>
      <c r="CE393" s="12" t="str">
        <f>IFERROR(10^(NitC[[#This Row],[LAT]]/10),"")</f>
        <v/>
      </c>
    </row>
    <row r="394" spans="4:83" x14ac:dyDescent="0.35">
      <c r="D394" s="1">
        <f>Resultats!C$7</f>
        <v>30</v>
      </c>
      <c r="E394" s="1">
        <f>Resultats!E$7</f>
        <v>3</v>
      </c>
      <c r="F394" s="1">
        <v>13</v>
      </c>
      <c r="G394" s="1">
        <v>29</v>
      </c>
      <c r="H394" s="1" t="str">
        <f>CONCATENATE(DiaA[[#This Row],[Dia]],DiaA[[#This Row],[Mes]],DiaA[[#This Row],[Hora]],DiaA[[#This Row],[Min]])</f>
        <v>3031329</v>
      </c>
      <c r="I394" s="1" t="str">
        <f>CONCATENATE(TEXT(DiaA[[#This Row],[Hora]],"00"),":",TEXT(DiaA[[#This Row],[Min]],"00"))</f>
        <v>13:29</v>
      </c>
      <c r="J394" s="1" t="str">
        <f>IFERROR(VLOOKUP(DiaA[[#This Row],[CONCATENA]],Dades[[#All],[Columna1]:[LAT]],3,FALSE),"")</f>
        <v/>
      </c>
      <c r="K394" s="1" t="str">
        <f>IFERROR(10^(DiaA[[#This Row],[LAT]]/10),"")</f>
        <v/>
      </c>
      <c r="V394" s="4">
        <f>Resultats!C$7</f>
        <v>30</v>
      </c>
      <c r="W394" s="12">
        <f>Resultats!E$7</f>
        <v>3</v>
      </c>
      <c r="X394" s="3">
        <v>4</v>
      </c>
      <c r="Y394" s="4">
        <v>29</v>
      </c>
      <c r="Z394" s="4" t="str">
        <f>CONCATENATE(NitA[[#This Row],[Dia]],NitA[[#This Row],[Mes]],NitA[[#This Row],[Hora]],NitA[[#This Row],[Min]])</f>
        <v>303429</v>
      </c>
      <c r="AA394" s="4" t="str">
        <f>CONCATENATE(TEXT(NitA[[#This Row],[Hora]],"00"),":",TEXT(NitA[[#This Row],[Min]],"00"))</f>
        <v>04:29</v>
      </c>
      <c r="AB394" s="12" t="str">
        <f>IFERROR(VLOOKUP(NitA[[#This Row],[CONCATENA]],Dades[[#All],[Columna1]:[LAT]],3,FALSE),"")</f>
        <v/>
      </c>
      <c r="AC394" s="12" t="str">
        <f>IFERROR(10^(NitA[[#This Row],[LAT]]/10),"")</f>
        <v/>
      </c>
      <c r="AE394" s="1">
        <f>Resultats!C$22</f>
        <v>30</v>
      </c>
      <c r="AF394" s="1">
        <f>Resultats!E$22</f>
        <v>3</v>
      </c>
      <c r="AG394" s="1">
        <v>13</v>
      </c>
      <c r="AH394" s="1">
        <v>29</v>
      </c>
      <c r="AI394" s="1" t="str">
        <f>CONCATENATE(DiaB[[#This Row],[Dia]],DiaB[[#This Row],[Mes]],DiaB[[#This Row],[Hora]],DiaB[[#This Row],[Min]])</f>
        <v>3031329</v>
      </c>
      <c r="AJ394" s="1" t="str">
        <f>CONCATENATE(TEXT(DiaB[[#This Row],[Hora]],"00"),":",TEXT(DiaB[[#This Row],[Min]],"00"))</f>
        <v>13:29</v>
      </c>
      <c r="AK394" s="1" t="str">
        <f>IFERROR(VLOOKUP(DiaB[[#This Row],[CONCATENA]],Dades[[#All],[Columna1]:[LAT]],3,FALSE),"")</f>
        <v/>
      </c>
      <c r="AL394" s="1" t="str">
        <f>IFERROR(10^(DiaB[[#This Row],[LAT]]/10),"")</f>
        <v/>
      </c>
      <c r="AW394" s="4">
        <f>Resultats!C$22</f>
        <v>30</v>
      </c>
      <c r="AX394" s="12">
        <f>Resultats!E$22</f>
        <v>3</v>
      </c>
      <c r="AY394" s="3">
        <v>4</v>
      </c>
      <c r="AZ394" s="4">
        <v>29</v>
      </c>
      <c r="BA394" s="4" t="str">
        <f>CONCATENATE(NitB[[#This Row],[Dia]],NitB[[#This Row],[Mes]],NitB[[#This Row],[Hora]],NitB[[#This Row],[Min]])</f>
        <v>303429</v>
      </c>
      <c r="BB394" s="4" t="str">
        <f>CONCATENATE(TEXT(NitB[[#This Row],[Hora]],"00"),":",TEXT(NitB[[#This Row],[Min]],"00"))</f>
        <v>04:29</v>
      </c>
      <c r="BC394" s="12" t="str">
        <f>IFERROR(VLOOKUP(NitB[[#This Row],[CONCATENA]],Dades[[#All],[Columna1]:[LAT]],3,FALSE),"")</f>
        <v/>
      </c>
      <c r="BD394" s="12" t="str">
        <f>IFERROR(10^(NitB[[#This Row],[LAT]]/10),"")</f>
        <v/>
      </c>
      <c r="BF394" s="1">
        <f>Resultats!C$37</f>
        <v>30</v>
      </c>
      <c r="BG394" s="1">
        <f>Resultats!E$37</f>
        <v>3</v>
      </c>
      <c r="BH394" s="1">
        <v>13</v>
      </c>
      <c r="BI394" s="1">
        <v>29</v>
      </c>
      <c r="BJ394" s="1" t="str">
        <f>CONCATENATE(DiaC[[#This Row],[Dia]],DiaC[[#This Row],[Mes]],DiaC[[#This Row],[Hora]],DiaC[[#This Row],[Min]])</f>
        <v>3031329</v>
      </c>
      <c r="BK394" s="1" t="str">
        <f>CONCATENATE(TEXT(DiaC[[#This Row],[Hora]],"00"),":",TEXT(DiaC[[#This Row],[Min]],"00"))</f>
        <v>13:29</v>
      </c>
      <c r="BL394" s="1" t="str">
        <f>IFERROR(VLOOKUP(DiaC[[#This Row],[CONCATENA]],Dades[[#All],[Columna1]:[LAT]],3,FALSE),"")</f>
        <v/>
      </c>
      <c r="BM394" s="1" t="str">
        <f>IFERROR(10^(DiaC[[#This Row],[LAT]]/10),"")</f>
        <v/>
      </c>
      <c r="BX394" s="4">
        <f>Resultats!C$37</f>
        <v>30</v>
      </c>
      <c r="BY394" s="12">
        <f>Resultats!E$37</f>
        <v>3</v>
      </c>
      <c r="BZ394" s="3">
        <v>4</v>
      </c>
      <c r="CA394" s="4">
        <v>29</v>
      </c>
      <c r="CB394" s="4" t="str">
        <f>CONCATENATE(NitC[[#This Row],[Dia]],NitC[[#This Row],[Mes]],NitC[[#This Row],[Hora]],NitC[[#This Row],[Min]])</f>
        <v>303429</v>
      </c>
      <c r="CC394" s="4" t="str">
        <f>CONCATENATE(TEXT(NitC[[#This Row],[Hora]],"00"),":",TEXT(NitC[[#This Row],[Min]],"00"))</f>
        <v>04:29</v>
      </c>
      <c r="CD394" s="12" t="str">
        <f>IFERROR(VLOOKUP(NitC[[#This Row],[CONCATENA]],Dades[[#All],[Columna1]:[LAT]],3,FALSE),"")</f>
        <v/>
      </c>
      <c r="CE394" s="12" t="str">
        <f>IFERROR(10^(NitC[[#This Row],[LAT]]/10),"")</f>
        <v/>
      </c>
    </row>
    <row r="395" spans="4:83" x14ac:dyDescent="0.35">
      <c r="D395" s="1">
        <f>Resultats!C$7</f>
        <v>30</v>
      </c>
      <c r="E395" s="1">
        <f>Resultats!E$7</f>
        <v>3</v>
      </c>
      <c r="F395" s="1">
        <v>13</v>
      </c>
      <c r="G395" s="1">
        <v>30</v>
      </c>
      <c r="H395" s="1" t="str">
        <f>CONCATENATE(DiaA[[#This Row],[Dia]],DiaA[[#This Row],[Mes]],DiaA[[#This Row],[Hora]],DiaA[[#This Row],[Min]])</f>
        <v>3031330</v>
      </c>
      <c r="I395" s="1" t="str">
        <f>CONCATENATE(TEXT(DiaA[[#This Row],[Hora]],"00"),":",TEXT(DiaA[[#This Row],[Min]],"00"))</f>
        <v>13:30</v>
      </c>
      <c r="J395" s="1" t="str">
        <f>IFERROR(VLOOKUP(DiaA[[#This Row],[CONCATENA]],Dades[[#All],[Columna1]:[LAT]],3,FALSE),"")</f>
        <v/>
      </c>
      <c r="K395" s="1" t="str">
        <f>IFERROR(10^(DiaA[[#This Row],[LAT]]/10),"")</f>
        <v/>
      </c>
      <c r="V395" s="4">
        <f>Resultats!C$7</f>
        <v>30</v>
      </c>
      <c r="W395" s="12">
        <f>Resultats!E$7</f>
        <v>3</v>
      </c>
      <c r="X395" s="3">
        <v>4</v>
      </c>
      <c r="Y395" s="4">
        <v>30</v>
      </c>
      <c r="Z395" s="4" t="str">
        <f>CONCATENATE(NitA[[#This Row],[Dia]],NitA[[#This Row],[Mes]],NitA[[#This Row],[Hora]],NitA[[#This Row],[Min]])</f>
        <v>303430</v>
      </c>
      <c r="AA395" s="4" t="str">
        <f>CONCATENATE(TEXT(NitA[[#This Row],[Hora]],"00"),":",TEXT(NitA[[#This Row],[Min]],"00"))</f>
        <v>04:30</v>
      </c>
      <c r="AB395" s="12" t="str">
        <f>IFERROR(VLOOKUP(NitA[[#This Row],[CONCATENA]],Dades[[#All],[Columna1]:[LAT]],3,FALSE),"")</f>
        <v/>
      </c>
      <c r="AC395" s="12" t="str">
        <f>IFERROR(10^(NitA[[#This Row],[LAT]]/10),"")</f>
        <v/>
      </c>
      <c r="AE395" s="1">
        <f>Resultats!C$22</f>
        <v>30</v>
      </c>
      <c r="AF395" s="1">
        <f>Resultats!E$22</f>
        <v>3</v>
      </c>
      <c r="AG395" s="1">
        <v>13</v>
      </c>
      <c r="AH395" s="1">
        <v>30</v>
      </c>
      <c r="AI395" s="1" t="str">
        <f>CONCATENATE(DiaB[[#This Row],[Dia]],DiaB[[#This Row],[Mes]],DiaB[[#This Row],[Hora]],DiaB[[#This Row],[Min]])</f>
        <v>3031330</v>
      </c>
      <c r="AJ395" s="1" t="str">
        <f>CONCATENATE(TEXT(DiaB[[#This Row],[Hora]],"00"),":",TEXT(DiaB[[#This Row],[Min]],"00"))</f>
        <v>13:30</v>
      </c>
      <c r="AK395" s="1" t="str">
        <f>IFERROR(VLOOKUP(DiaB[[#This Row],[CONCATENA]],Dades[[#All],[Columna1]:[LAT]],3,FALSE),"")</f>
        <v/>
      </c>
      <c r="AL395" s="1" t="str">
        <f>IFERROR(10^(DiaB[[#This Row],[LAT]]/10),"")</f>
        <v/>
      </c>
      <c r="AW395" s="4">
        <f>Resultats!C$22</f>
        <v>30</v>
      </c>
      <c r="AX395" s="12">
        <f>Resultats!E$22</f>
        <v>3</v>
      </c>
      <c r="AY395" s="3">
        <v>4</v>
      </c>
      <c r="AZ395" s="4">
        <v>30</v>
      </c>
      <c r="BA395" s="4" t="str">
        <f>CONCATENATE(NitB[[#This Row],[Dia]],NitB[[#This Row],[Mes]],NitB[[#This Row],[Hora]],NitB[[#This Row],[Min]])</f>
        <v>303430</v>
      </c>
      <c r="BB395" s="4" t="str">
        <f>CONCATENATE(TEXT(NitB[[#This Row],[Hora]],"00"),":",TEXT(NitB[[#This Row],[Min]],"00"))</f>
        <v>04:30</v>
      </c>
      <c r="BC395" s="12" t="str">
        <f>IFERROR(VLOOKUP(NitB[[#This Row],[CONCATENA]],Dades[[#All],[Columna1]:[LAT]],3,FALSE),"")</f>
        <v/>
      </c>
      <c r="BD395" s="12" t="str">
        <f>IFERROR(10^(NitB[[#This Row],[LAT]]/10),"")</f>
        <v/>
      </c>
      <c r="BF395" s="1">
        <f>Resultats!C$37</f>
        <v>30</v>
      </c>
      <c r="BG395" s="1">
        <f>Resultats!E$37</f>
        <v>3</v>
      </c>
      <c r="BH395" s="1">
        <v>13</v>
      </c>
      <c r="BI395" s="1">
        <v>30</v>
      </c>
      <c r="BJ395" s="1" t="str">
        <f>CONCATENATE(DiaC[[#This Row],[Dia]],DiaC[[#This Row],[Mes]],DiaC[[#This Row],[Hora]],DiaC[[#This Row],[Min]])</f>
        <v>3031330</v>
      </c>
      <c r="BK395" s="1" t="str">
        <f>CONCATENATE(TEXT(DiaC[[#This Row],[Hora]],"00"),":",TEXT(DiaC[[#This Row],[Min]],"00"))</f>
        <v>13:30</v>
      </c>
      <c r="BL395" s="1" t="str">
        <f>IFERROR(VLOOKUP(DiaC[[#This Row],[CONCATENA]],Dades[[#All],[Columna1]:[LAT]],3,FALSE),"")</f>
        <v/>
      </c>
      <c r="BM395" s="1" t="str">
        <f>IFERROR(10^(DiaC[[#This Row],[LAT]]/10),"")</f>
        <v/>
      </c>
      <c r="BX395" s="4">
        <f>Resultats!C$37</f>
        <v>30</v>
      </c>
      <c r="BY395" s="12">
        <f>Resultats!E$37</f>
        <v>3</v>
      </c>
      <c r="BZ395" s="3">
        <v>4</v>
      </c>
      <c r="CA395" s="4">
        <v>30</v>
      </c>
      <c r="CB395" s="4" t="str">
        <f>CONCATENATE(NitC[[#This Row],[Dia]],NitC[[#This Row],[Mes]],NitC[[#This Row],[Hora]],NitC[[#This Row],[Min]])</f>
        <v>303430</v>
      </c>
      <c r="CC395" s="4" t="str">
        <f>CONCATENATE(TEXT(NitC[[#This Row],[Hora]],"00"),":",TEXT(NitC[[#This Row],[Min]],"00"))</f>
        <v>04:30</v>
      </c>
      <c r="CD395" s="12" t="str">
        <f>IFERROR(VLOOKUP(NitC[[#This Row],[CONCATENA]],Dades[[#All],[Columna1]:[LAT]],3,FALSE),"")</f>
        <v/>
      </c>
      <c r="CE395" s="12" t="str">
        <f>IFERROR(10^(NitC[[#This Row],[LAT]]/10),"")</f>
        <v/>
      </c>
    </row>
    <row r="396" spans="4:83" x14ac:dyDescent="0.35">
      <c r="D396" s="1">
        <f>Resultats!C$7</f>
        <v>30</v>
      </c>
      <c r="E396" s="1">
        <f>Resultats!E$7</f>
        <v>3</v>
      </c>
      <c r="F396" s="1">
        <v>13</v>
      </c>
      <c r="G396" s="1">
        <v>31</v>
      </c>
      <c r="H396" s="1" t="str">
        <f>CONCATENATE(DiaA[[#This Row],[Dia]],DiaA[[#This Row],[Mes]],DiaA[[#This Row],[Hora]],DiaA[[#This Row],[Min]])</f>
        <v>3031331</v>
      </c>
      <c r="I396" s="1" t="str">
        <f>CONCATENATE(TEXT(DiaA[[#This Row],[Hora]],"00"),":",TEXT(DiaA[[#This Row],[Min]],"00"))</f>
        <v>13:31</v>
      </c>
      <c r="J396" s="1" t="str">
        <f>IFERROR(VLOOKUP(DiaA[[#This Row],[CONCATENA]],Dades[[#All],[Columna1]:[LAT]],3,FALSE),"")</f>
        <v/>
      </c>
      <c r="K396" s="1" t="str">
        <f>IFERROR(10^(DiaA[[#This Row],[LAT]]/10),"")</f>
        <v/>
      </c>
      <c r="V396" s="4">
        <f>Resultats!C$7</f>
        <v>30</v>
      </c>
      <c r="W396" s="12">
        <f>Resultats!E$7</f>
        <v>3</v>
      </c>
      <c r="X396" s="3">
        <v>4</v>
      </c>
      <c r="Y396" s="4">
        <v>31</v>
      </c>
      <c r="Z396" s="4" t="str">
        <f>CONCATENATE(NitA[[#This Row],[Dia]],NitA[[#This Row],[Mes]],NitA[[#This Row],[Hora]],NitA[[#This Row],[Min]])</f>
        <v>303431</v>
      </c>
      <c r="AA396" s="4" t="str">
        <f>CONCATENATE(TEXT(NitA[[#This Row],[Hora]],"00"),":",TEXT(NitA[[#This Row],[Min]],"00"))</f>
        <v>04:31</v>
      </c>
      <c r="AB396" s="12" t="str">
        <f>IFERROR(VLOOKUP(NitA[[#This Row],[CONCATENA]],Dades[[#All],[Columna1]:[LAT]],3,FALSE),"")</f>
        <v/>
      </c>
      <c r="AC396" s="12" t="str">
        <f>IFERROR(10^(NitA[[#This Row],[LAT]]/10),"")</f>
        <v/>
      </c>
      <c r="AE396" s="1">
        <f>Resultats!C$22</f>
        <v>30</v>
      </c>
      <c r="AF396" s="1">
        <f>Resultats!E$22</f>
        <v>3</v>
      </c>
      <c r="AG396" s="1">
        <v>13</v>
      </c>
      <c r="AH396" s="1">
        <v>31</v>
      </c>
      <c r="AI396" s="1" t="str">
        <f>CONCATENATE(DiaB[[#This Row],[Dia]],DiaB[[#This Row],[Mes]],DiaB[[#This Row],[Hora]],DiaB[[#This Row],[Min]])</f>
        <v>3031331</v>
      </c>
      <c r="AJ396" s="1" t="str">
        <f>CONCATENATE(TEXT(DiaB[[#This Row],[Hora]],"00"),":",TEXT(DiaB[[#This Row],[Min]],"00"))</f>
        <v>13:31</v>
      </c>
      <c r="AK396" s="1" t="str">
        <f>IFERROR(VLOOKUP(DiaB[[#This Row],[CONCATENA]],Dades[[#All],[Columna1]:[LAT]],3,FALSE),"")</f>
        <v/>
      </c>
      <c r="AL396" s="1" t="str">
        <f>IFERROR(10^(DiaB[[#This Row],[LAT]]/10),"")</f>
        <v/>
      </c>
      <c r="AW396" s="4">
        <f>Resultats!C$22</f>
        <v>30</v>
      </c>
      <c r="AX396" s="12">
        <f>Resultats!E$22</f>
        <v>3</v>
      </c>
      <c r="AY396" s="3">
        <v>4</v>
      </c>
      <c r="AZ396" s="4">
        <v>31</v>
      </c>
      <c r="BA396" s="4" t="str">
        <f>CONCATENATE(NitB[[#This Row],[Dia]],NitB[[#This Row],[Mes]],NitB[[#This Row],[Hora]],NitB[[#This Row],[Min]])</f>
        <v>303431</v>
      </c>
      <c r="BB396" s="4" t="str">
        <f>CONCATENATE(TEXT(NitB[[#This Row],[Hora]],"00"),":",TEXT(NitB[[#This Row],[Min]],"00"))</f>
        <v>04:31</v>
      </c>
      <c r="BC396" s="12" t="str">
        <f>IFERROR(VLOOKUP(NitB[[#This Row],[CONCATENA]],Dades[[#All],[Columna1]:[LAT]],3,FALSE),"")</f>
        <v/>
      </c>
      <c r="BD396" s="12" t="str">
        <f>IFERROR(10^(NitB[[#This Row],[LAT]]/10),"")</f>
        <v/>
      </c>
      <c r="BF396" s="1">
        <f>Resultats!C$37</f>
        <v>30</v>
      </c>
      <c r="BG396" s="1">
        <f>Resultats!E$37</f>
        <v>3</v>
      </c>
      <c r="BH396" s="1">
        <v>13</v>
      </c>
      <c r="BI396" s="1">
        <v>31</v>
      </c>
      <c r="BJ396" s="1" t="str">
        <f>CONCATENATE(DiaC[[#This Row],[Dia]],DiaC[[#This Row],[Mes]],DiaC[[#This Row],[Hora]],DiaC[[#This Row],[Min]])</f>
        <v>3031331</v>
      </c>
      <c r="BK396" s="1" t="str">
        <f>CONCATENATE(TEXT(DiaC[[#This Row],[Hora]],"00"),":",TEXT(DiaC[[#This Row],[Min]],"00"))</f>
        <v>13:31</v>
      </c>
      <c r="BL396" s="1" t="str">
        <f>IFERROR(VLOOKUP(DiaC[[#This Row],[CONCATENA]],Dades[[#All],[Columna1]:[LAT]],3,FALSE),"")</f>
        <v/>
      </c>
      <c r="BM396" s="1" t="str">
        <f>IFERROR(10^(DiaC[[#This Row],[LAT]]/10),"")</f>
        <v/>
      </c>
      <c r="BX396" s="4">
        <f>Resultats!C$37</f>
        <v>30</v>
      </c>
      <c r="BY396" s="12">
        <f>Resultats!E$37</f>
        <v>3</v>
      </c>
      <c r="BZ396" s="3">
        <v>4</v>
      </c>
      <c r="CA396" s="4">
        <v>31</v>
      </c>
      <c r="CB396" s="4" t="str">
        <f>CONCATENATE(NitC[[#This Row],[Dia]],NitC[[#This Row],[Mes]],NitC[[#This Row],[Hora]],NitC[[#This Row],[Min]])</f>
        <v>303431</v>
      </c>
      <c r="CC396" s="4" t="str">
        <f>CONCATENATE(TEXT(NitC[[#This Row],[Hora]],"00"),":",TEXT(NitC[[#This Row],[Min]],"00"))</f>
        <v>04:31</v>
      </c>
      <c r="CD396" s="12" t="str">
        <f>IFERROR(VLOOKUP(NitC[[#This Row],[CONCATENA]],Dades[[#All],[Columna1]:[LAT]],3,FALSE),"")</f>
        <v/>
      </c>
      <c r="CE396" s="12" t="str">
        <f>IFERROR(10^(NitC[[#This Row],[LAT]]/10),"")</f>
        <v/>
      </c>
    </row>
    <row r="397" spans="4:83" x14ac:dyDescent="0.35">
      <c r="D397" s="1">
        <f>Resultats!C$7</f>
        <v>30</v>
      </c>
      <c r="E397" s="1">
        <f>Resultats!E$7</f>
        <v>3</v>
      </c>
      <c r="F397" s="1">
        <v>13</v>
      </c>
      <c r="G397" s="1">
        <v>32</v>
      </c>
      <c r="H397" s="1" t="str">
        <f>CONCATENATE(DiaA[[#This Row],[Dia]],DiaA[[#This Row],[Mes]],DiaA[[#This Row],[Hora]],DiaA[[#This Row],[Min]])</f>
        <v>3031332</v>
      </c>
      <c r="I397" s="1" t="str">
        <f>CONCATENATE(TEXT(DiaA[[#This Row],[Hora]],"00"),":",TEXT(DiaA[[#This Row],[Min]],"00"))</f>
        <v>13:32</v>
      </c>
      <c r="J397" s="1" t="str">
        <f>IFERROR(VLOOKUP(DiaA[[#This Row],[CONCATENA]],Dades[[#All],[Columna1]:[LAT]],3,FALSE),"")</f>
        <v/>
      </c>
      <c r="K397" s="1" t="str">
        <f>IFERROR(10^(DiaA[[#This Row],[LAT]]/10),"")</f>
        <v/>
      </c>
      <c r="V397" s="4">
        <f>Resultats!C$7</f>
        <v>30</v>
      </c>
      <c r="W397" s="12">
        <f>Resultats!E$7</f>
        <v>3</v>
      </c>
      <c r="X397" s="3">
        <v>4</v>
      </c>
      <c r="Y397" s="4">
        <v>32</v>
      </c>
      <c r="Z397" s="4" t="str">
        <f>CONCATENATE(NitA[[#This Row],[Dia]],NitA[[#This Row],[Mes]],NitA[[#This Row],[Hora]],NitA[[#This Row],[Min]])</f>
        <v>303432</v>
      </c>
      <c r="AA397" s="4" t="str">
        <f>CONCATENATE(TEXT(NitA[[#This Row],[Hora]],"00"),":",TEXT(NitA[[#This Row],[Min]],"00"))</f>
        <v>04:32</v>
      </c>
      <c r="AB397" s="12" t="str">
        <f>IFERROR(VLOOKUP(NitA[[#This Row],[CONCATENA]],Dades[[#All],[Columna1]:[LAT]],3,FALSE),"")</f>
        <v/>
      </c>
      <c r="AC397" s="12" t="str">
        <f>IFERROR(10^(NitA[[#This Row],[LAT]]/10),"")</f>
        <v/>
      </c>
      <c r="AE397" s="1">
        <f>Resultats!C$22</f>
        <v>30</v>
      </c>
      <c r="AF397" s="1">
        <f>Resultats!E$22</f>
        <v>3</v>
      </c>
      <c r="AG397" s="1">
        <v>13</v>
      </c>
      <c r="AH397" s="1">
        <v>32</v>
      </c>
      <c r="AI397" s="1" t="str">
        <f>CONCATENATE(DiaB[[#This Row],[Dia]],DiaB[[#This Row],[Mes]],DiaB[[#This Row],[Hora]],DiaB[[#This Row],[Min]])</f>
        <v>3031332</v>
      </c>
      <c r="AJ397" s="1" t="str">
        <f>CONCATENATE(TEXT(DiaB[[#This Row],[Hora]],"00"),":",TEXT(DiaB[[#This Row],[Min]],"00"))</f>
        <v>13:32</v>
      </c>
      <c r="AK397" s="1" t="str">
        <f>IFERROR(VLOOKUP(DiaB[[#This Row],[CONCATENA]],Dades[[#All],[Columna1]:[LAT]],3,FALSE),"")</f>
        <v/>
      </c>
      <c r="AL397" s="1" t="str">
        <f>IFERROR(10^(DiaB[[#This Row],[LAT]]/10),"")</f>
        <v/>
      </c>
      <c r="AW397" s="4">
        <f>Resultats!C$22</f>
        <v>30</v>
      </c>
      <c r="AX397" s="12">
        <f>Resultats!E$22</f>
        <v>3</v>
      </c>
      <c r="AY397" s="3">
        <v>4</v>
      </c>
      <c r="AZ397" s="4">
        <v>32</v>
      </c>
      <c r="BA397" s="4" t="str">
        <f>CONCATENATE(NitB[[#This Row],[Dia]],NitB[[#This Row],[Mes]],NitB[[#This Row],[Hora]],NitB[[#This Row],[Min]])</f>
        <v>303432</v>
      </c>
      <c r="BB397" s="4" t="str">
        <f>CONCATENATE(TEXT(NitB[[#This Row],[Hora]],"00"),":",TEXT(NitB[[#This Row],[Min]],"00"))</f>
        <v>04:32</v>
      </c>
      <c r="BC397" s="12" t="str">
        <f>IFERROR(VLOOKUP(NitB[[#This Row],[CONCATENA]],Dades[[#All],[Columna1]:[LAT]],3,FALSE),"")</f>
        <v/>
      </c>
      <c r="BD397" s="12" t="str">
        <f>IFERROR(10^(NitB[[#This Row],[LAT]]/10),"")</f>
        <v/>
      </c>
      <c r="BF397" s="1">
        <f>Resultats!C$37</f>
        <v>30</v>
      </c>
      <c r="BG397" s="1">
        <f>Resultats!E$37</f>
        <v>3</v>
      </c>
      <c r="BH397" s="1">
        <v>13</v>
      </c>
      <c r="BI397" s="1">
        <v>32</v>
      </c>
      <c r="BJ397" s="1" t="str">
        <f>CONCATENATE(DiaC[[#This Row],[Dia]],DiaC[[#This Row],[Mes]],DiaC[[#This Row],[Hora]],DiaC[[#This Row],[Min]])</f>
        <v>3031332</v>
      </c>
      <c r="BK397" s="1" t="str">
        <f>CONCATENATE(TEXT(DiaC[[#This Row],[Hora]],"00"),":",TEXT(DiaC[[#This Row],[Min]],"00"))</f>
        <v>13:32</v>
      </c>
      <c r="BL397" s="1" t="str">
        <f>IFERROR(VLOOKUP(DiaC[[#This Row],[CONCATENA]],Dades[[#All],[Columna1]:[LAT]],3,FALSE),"")</f>
        <v/>
      </c>
      <c r="BM397" s="1" t="str">
        <f>IFERROR(10^(DiaC[[#This Row],[LAT]]/10),"")</f>
        <v/>
      </c>
      <c r="BX397" s="4">
        <f>Resultats!C$37</f>
        <v>30</v>
      </c>
      <c r="BY397" s="12">
        <f>Resultats!E$37</f>
        <v>3</v>
      </c>
      <c r="BZ397" s="3">
        <v>4</v>
      </c>
      <c r="CA397" s="4">
        <v>32</v>
      </c>
      <c r="CB397" s="4" t="str">
        <f>CONCATENATE(NitC[[#This Row],[Dia]],NitC[[#This Row],[Mes]],NitC[[#This Row],[Hora]],NitC[[#This Row],[Min]])</f>
        <v>303432</v>
      </c>
      <c r="CC397" s="4" t="str">
        <f>CONCATENATE(TEXT(NitC[[#This Row],[Hora]],"00"),":",TEXT(NitC[[#This Row],[Min]],"00"))</f>
        <v>04:32</v>
      </c>
      <c r="CD397" s="12" t="str">
        <f>IFERROR(VLOOKUP(NitC[[#This Row],[CONCATENA]],Dades[[#All],[Columna1]:[LAT]],3,FALSE),"")</f>
        <v/>
      </c>
      <c r="CE397" s="12" t="str">
        <f>IFERROR(10^(NitC[[#This Row],[LAT]]/10),"")</f>
        <v/>
      </c>
    </row>
    <row r="398" spans="4:83" x14ac:dyDescent="0.35">
      <c r="D398" s="1">
        <f>Resultats!C$7</f>
        <v>30</v>
      </c>
      <c r="E398" s="1">
        <f>Resultats!E$7</f>
        <v>3</v>
      </c>
      <c r="F398" s="1">
        <v>13</v>
      </c>
      <c r="G398" s="1">
        <v>33</v>
      </c>
      <c r="H398" s="1" t="str">
        <f>CONCATENATE(DiaA[[#This Row],[Dia]],DiaA[[#This Row],[Mes]],DiaA[[#This Row],[Hora]],DiaA[[#This Row],[Min]])</f>
        <v>3031333</v>
      </c>
      <c r="I398" s="1" t="str">
        <f>CONCATENATE(TEXT(DiaA[[#This Row],[Hora]],"00"),":",TEXT(DiaA[[#This Row],[Min]],"00"))</f>
        <v>13:33</v>
      </c>
      <c r="J398" s="1" t="str">
        <f>IFERROR(VLOOKUP(DiaA[[#This Row],[CONCATENA]],Dades[[#All],[Columna1]:[LAT]],3,FALSE),"")</f>
        <v/>
      </c>
      <c r="K398" s="1" t="str">
        <f>IFERROR(10^(DiaA[[#This Row],[LAT]]/10),"")</f>
        <v/>
      </c>
      <c r="V398" s="4">
        <f>Resultats!C$7</f>
        <v>30</v>
      </c>
      <c r="W398" s="12">
        <f>Resultats!E$7</f>
        <v>3</v>
      </c>
      <c r="X398" s="3">
        <v>4</v>
      </c>
      <c r="Y398" s="4">
        <v>33</v>
      </c>
      <c r="Z398" s="4" t="str">
        <f>CONCATENATE(NitA[[#This Row],[Dia]],NitA[[#This Row],[Mes]],NitA[[#This Row],[Hora]],NitA[[#This Row],[Min]])</f>
        <v>303433</v>
      </c>
      <c r="AA398" s="4" t="str">
        <f>CONCATENATE(TEXT(NitA[[#This Row],[Hora]],"00"),":",TEXT(NitA[[#This Row],[Min]],"00"))</f>
        <v>04:33</v>
      </c>
      <c r="AB398" s="12" t="str">
        <f>IFERROR(VLOOKUP(NitA[[#This Row],[CONCATENA]],Dades[[#All],[Columna1]:[LAT]],3,FALSE),"")</f>
        <v/>
      </c>
      <c r="AC398" s="12" t="str">
        <f>IFERROR(10^(NitA[[#This Row],[LAT]]/10),"")</f>
        <v/>
      </c>
      <c r="AE398" s="1">
        <f>Resultats!C$22</f>
        <v>30</v>
      </c>
      <c r="AF398" s="1">
        <f>Resultats!E$22</f>
        <v>3</v>
      </c>
      <c r="AG398" s="1">
        <v>13</v>
      </c>
      <c r="AH398" s="1">
        <v>33</v>
      </c>
      <c r="AI398" s="1" t="str">
        <f>CONCATENATE(DiaB[[#This Row],[Dia]],DiaB[[#This Row],[Mes]],DiaB[[#This Row],[Hora]],DiaB[[#This Row],[Min]])</f>
        <v>3031333</v>
      </c>
      <c r="AJ398" s="1" t="str">
        <f>CONCATENATE(TEXT(DiaB[[#This Row],[Hora]],"00"),":",TEXT(DiaB[[#This Row],[Min]],"00"))</f>
        <v>13:33</v>
      </c>
      <c r="AK398" s="1" t="str">
        <f>IFERROR(VLOOKUP(DiaB[[#This Row],[CONCATENA]],Dades[[#All],[Columna1]:[LAT]],3,FALSE),"")</f>
        <v/>
      </c>
      <c r="AL398" s="1" t="str">
        <f>IFERROR(10^(DiaB[[#This Row],[LAT]]/10),"")</f>
        <v/>
      </c>
      <c r="AW398" s="4">
        <f>Resultats!C$22</f>
        <v>30</v>
      </c>
      <c r="AX398" s="12">
        <f>Resultats!E$22</f>
        <v>3</v>
      </c>
      <c r="AY398" s="3">
        <v>4</v>
      </c>
      <c r="AZ398" s="4">
        <v>33</v>
      </c>
      <c r="BA398" s="4" t="str">
        <f>CONCATENATE(NitB[[#This Row],[Dia]],NitB[[#This Row],[Mes]],NitB[[#This Row],[Hora]],NitB[[#This Row],[Min]])</f>
        <v>303433</v>
      </c>
      <c r="BB398" s="4" t="str">
        <f>CONCATENATE(TEXT(NitB[[#This Row],[Hora]],"00"),":",TEXT(NitB[[#This Row],[Min]],"00"))</f>
        <v>04:33</v>
      </c>
      <c r="BC398" s="12" t="str">
        <f>IFERROR(VLOOKUP(NitB[[#This Row],[CONCATENA]],Dades[[#All],[Columna1]:[LAT]],3,FALSE),"")</f>
        <v/>
      </c>
      <c r="BD398" s="12" t="str">
        <f>IFERROR(10^(NitB[[#This Row],[LAT]]/10),"")</f>
        <v/>
      </c>
      <c r="BF398" s="1">
        <f>Resultats!C$37</f>
        <v>30</v>
      </c>
      <c r="BG398" s="1">
        <f>Resultats!E$37</f>
        <v>3</v>
      </c>
      <c r="BH398" s="1">
        <v>13</v>
      </c>
      <c r="BI398" s="1">
        <v>33</v>
      </c>
      <c r="BJ398" s="1" t="str">
        <f>CONCATENATE(DiaC[[#This Row],[Dia]],DiaC[[#This Row],[Mes]],DiaC[[#This Row],[Hora]],DiaC[[#This Row],[Min]])</f>
        <v>3031333</v>
      </c>
      <c r="BK398" s="1" t="str">
        <f>CONCATENATE(TEXT(DiaC[[#This Row],[Hora]],"00"),":",TEXT(DiaC[[#This Row],[Min]],"00"))</f>
        <v>13:33</v>
      </c>
      <c r="BL398" s="1" t="str">
        <f>IFERROR(VLOOKUP(DiaC[[#This Row],[CONCATENA]],Dades[[#All],[Columna1]:[LAT]],3,FALSE),"")</f>
        <v/>
      </c>
      <c r="BM398" s="1" t="str">
        <f>IFERROR(10^(DiaC[[#This Row],[LAT]]/10),"")</f>
        <v/>
      </c>
      <c r="BX398" s="4">
        <f>Resultats!C$37</f>
        <v>30</v>
      </c>
      <c r="BY398" s="12">
        <f>Resultats!E$37</f>
        <v>3</v>
      </c>
      <c r="BZ398" s="3">
        <v>4</v>
      </c>
      <c r="CA398" s="4">
        <v>33</v>
      </c>
      <c r="CB398" s="4" t="str">
        <f>CONCATENATE(NitC[[#This Row],[Dia]],NitC[[#This Row],[Mes]],NitC[[#This Row],[Hora]],NitC[[#This Row],[Min]])</f>
        <v>303433</v>
      </c>
      <c r="CC398" s="4" t="str">
        <f>CONCATENATE(TEXT(NitC[[#This Row],[Hora]],"00"),":",TEXT(NitC[[#This Row],[Min]],"00"))</f>
        <v>04:33</v>
      </c>
      <c r="CD398" s="12" t="str">
        <f>IFERROR(VLOOKUP(NitC[[#This Row],[CONCATENA]],Dades[[#All],[Columna1]:[LAT]],3,FALSE),"")</f>
        <v/>
      </c>
      <c r="CE398" s="12" t="str">
        <f>IFERROR(10^(NitC[[#This Row],[LAT]]/10),"")</f>
        <v/>
      </c>
    </row>
    <row r="399" spans="4:83" x14ac:dyDescent="0.35">
      <c r="D399" s="1">
        <f>Resultats!C$7</f>
        <v>30</v>
      </c>
      <c r="E399" s="1">
        <f>Resultats!E$7</f>
        <v>3</v>
      </c>
      <c r="F399" s="1">
        <v>13</v>
      </c>
      <c r="G399" s="1">
        <v>34</v>
      </c>
      <c r="H399" s="1" t="str">
        <f>CONCATENATE(DiaA[[#This Row],[Dia]],DiaA[[#This Row],[Mes]],DiaA[[#This Row],[Hora]],DiaA[[#This Row],[Min]])</f>
        <v>3031334</v>
      </c>
      <c r="I399" s="1" t="str">
        <f>CONCATENATE(TEXT(DiaA[[#This Row],[Hora]],"00"),":",TEXT(DiaA[[#This Row],[Min]],"00"))</f>
        <v>13:34</v>
      </c>
      <c r="J399" s="1" t="str">
        <f>IFERROR(VLOOKUP(DiaA[[#This Row],[CONCATENA]],Dades[[#All],[Columna1]:[LAT]],3,FALSE),"")</f>
        <v/>
      </c>
      <c r="K399" s="1" t="str">
        <f>IFERROR(10^(DiaA[[#This Row],[LAT]]/10),"")</f>
        <v/>
      </c>
      <c r="V399" s="4">
        <f>Resultats!C$7</f>
        <v>30</v>
      </c>
      <c r="W399" s="12">
        <f>Resultats!E$7</f>
        <v>3</v>
      </c>
      <c r="X399" s="3">
        <v>4</v>
      </c>
      <c r="Y399" s="4">
        <v>34</v>
      </c>
      <c r="Z399" s="4" t="str">
        <f>CONCATENATE(NitA[[#This Row],[Dia]],NitA[[#This Row],[Mes]],NitA[[#This Row],[Hora]],NitA[[#This Row],[Min]])</f>
        <v>303434</v>
      </c>
      <c r="AA399" s="4" t="str">
        <f>CONCATENATE(TEXT(NitA[[#This Row],[Hora]],"00"),":",TEXT(NitA[[#This Row],[Min]],"00"))</f>
        <v>04:34</v>
      </c>
      <c r="AB399" s="12" t="str">
        <f>IFERROR(VLOOKUP(NitA[[#This Row],[CONCATENA]],Dades[[#All],[Columna1]:[LAT]],3,FALSE),"")</f>
        <v/>
      </c>
      <c r="AC399" s="12" t="str">
        <f>IFERROR(10^(NitA[[#This Row],[LAT]]/10),"")</f>
        <v/>
      </c>
      <c r="AE399" s="1">
        <f>Resultats!C$22</f>
        <v>30</v>
      </c>
      <c r="AF399" s="1">
        <f>Resultats!E$22</f>
        <v>3</v>
      </c>
      <c r="AG399" s="1">
        <v>13</v>
      </c>
      <c r="AH399" s="1">
        <v>34</v>
      </c>
      <c r="AI399" s="1" t="str">
        <f>CONCATENATE(DiaB[[#This Row],[Dia]],DiaB[[#This Row],[Mes]],DiaB[[#This Row],[Hora]],DiaB[[#This Row],[Min]])</f>
        <v>3031334</v>
      </c>
      <c r="AJ399" s="1" t="str">
        <f>CONCATENATE(TEXT(DiaB[[#This Row],[Hora]],"00"),":",TEXT(DiaB[[#This Row],[Min]],"00"))</f>
        <v>13:34</v>
      </c>
      <c r="AK399" s="1" t="str">
        <f>IFERROR(VLOOKUP(DiaB[[#This Row],[CONCATENA]],Dades[[#All],[Columna1]:[LAT]],3,FALSE),"")</f>
        <v/>
      </c>
      <c r="AL399" s="1" t="str">
        <f>IFERROR(10^(DiaB[[#This Row],[LAT]]/10),"")</f>
        <v/>
      </c>
      <c r="AW399" s="4">
        <f>Resultats!C$22</f>
        <v>30</v>
      </c>
      <c r="AX399" s="12">
        <f>Resultats!E$22</f>
        <v>3</v>
      </c>
      <c r="AY399" s="3">
        <v>4</v>
      </c>
      <c r="AZ399" s="4">
        <v>34</v>
      </c>
      <c r="BA399" s="4" t="str">
        <f>CONCATENATE(NitB[[#This Row],[Dia]],NitB[[#This Row],[Mes]],NitB[[#This Row],[Hora]],NitB[[#This Row],[Min]])</f>
        <v>303434</v>
      </c>
      <c r="BB399" s="4" t="str">
        <f>CONCATENATE(TEXT(NitB[[#This Row],[Hora]],"00"),":",TEXT(NitB[[#This Row],[Min]],"00"))</f>
        <v>04:34</v>
      </c>
      <c r="BC399" s="12" t="str">
        <f>IFERROR(VLOOKUP(NitB[[#This Row],[CONCATENA]],Dades[[#All],[Columna1]:[LAT]],3,FALSE),"")</f>
        <v/>
      </c>
      <c r="BD399" s="12" t="str">
        <f>IFERROR(10^(NitB[[#This Row],[LAT]]/10),"")</f>
        <v/>
      </c>
      <c r="BF399" s="1">
        <f>Resultats!C$37</f>
        <v>30</v>
      </c>
      <c r="BG399" s="1">
        <f>Resultats!E$37</f>
        <v>3</v>
      </c>
      <c r="BH399" s="1">
        <v>13</v>
      </c>
      <c r="BI399" s="1">
        <v>34</v>
      </c>
      <c r="BJ399" s="1" t="str">
        <f>CONCATENATE(DiaC[[#This Row],[Dia]],DiaC[[#This Row],[Mes]],DiaC[[#This Row],[Hora]],DiaC[[#This Row],[Min]])</f>
        <v>3031334</v>
      </c>
      <c r="BK399" s="1" t="str">
        <f>CONCATENATE(TEXT(DiaC[[#This Row],[Hora]],"00"),":",TEXT(DiaC[[#This Row],[Min]],"00"))</f>
        <v>13:34</v>
      </c>
      <c r="BL399" s="1" t="str">
        <f>IFERROR(VLOOKUP(DiaC[[#This Row],[CONCATENA]],Dades[[#All],[Columna1]:[LAT]],3,FALSE),"")</f>
        <v/>
      </c>
      <c r="BM399" s="1" t="str">
        <f>IFERROR(10^(DiaC[[#This Row],[LAT]]/10),"")</f>
        <v/>
      </c>
      <c r="BX399" s="4">
        <f>Resultats!C$37</f>
        <v>30</v>
      </c>
      <c r="BY399" s="12">
        <f>Resultats!E$37</f>
        <v>3</v>
      </c>
      <c r="BZ399" s="3">
        <v>4</v>
      </c>
      <c r="CA399" s="4">
        <v>34</v>
      </c>
      <c r="CB399" s="4" t="str">
        <f>CONCATENATE(NitC[[#This Row],[Dia]],NitC[[#This Row],[Mes]],NitC[[#This Row],[Hora]],NitC[[#This Row],[Min]])</f>
        <v>303434</v>
      </c>
      <c r="CC399" s="4" t="str">
        <f>CONCATENATE(TEXT(NitC[[#This Row],[Hora]],"00"),":",TEXT(NitC[[#This Row],[Min]],"00"))</f>
        <v>04:34</v>
      </c>
      <c r="CD399" s="12" t="str">
        <f>IFERROR(VLOOKUP(NitC[[#This Row],[CONCATENA]],Dades[[#All],[Columna1]:[LAT]],3,FALSE),"")</f>
        <v/>
      </c>
      <c r="CE399" s="12" t="str">
        <f>IFERROR(10^(NitC[[#This Row],[LAT]]/10),"")</f>
        <v/>
      </c>
    </row>
    <row r="400" spans="4:83" x14ac:dyDescent="0.35">
      <c r="D400" s="1">
        <f>Resultats!C$7</f>
        <v>30</v>
      </c>
      <c r="E400" s="1">
        <f>Resultats!E$7</f>
        <v>3</v>
      </c>
      <c r="F400" s="1">
        <v>13</v>
      </c>
      <c r="G400" s="1">
        <v>35</v>
      </c>
      <c r="H400" s="1" t="str">
        <f>CONCATENATE(DiaA[[#This Row],[Dia]],DiaA[[#This Row],[Mes]],DiaA[[#This Row],[Hora]],DiaA[[#This Row],[Min]])</f>
        <v>3031335</v>
      </c>
      <c r="I400" s="1" t="str">
        <f>CONCATENATE(TEXT(DiaA[[#This Row],[Hora]],"00"),":",TEXT(DiaA[[#This Row],[Min]],"00"))</f>
        <v>13:35</v>
      </c>
      <c r="J400" s="1" t="str">
        <f>IFERROR(VLOOKUP(DiaA[[#This Row],[CONCATENA]],Dades[[#All],[Columna1]:[LAT]],3,FALSE),"")</f>
        <v/>
      </c>
      <c r="K400" s="1" t="str">
        <f>IFERROR(10^(DiaA[[#This Row],[LAT]]/10),"")</f>
        <v/>
      </c>
      <c r="V400" s="4">
        <f>Resultats!C$7</f>
        <v>30</v>
      </c>
      <c r="W400" s="12">
        <f>Resultats!E$7</f>
        <v>3</v>
      </c>
      <c r="X400" s="3">
        <v>4</v>
      </c>
      <c r="Y400" s="4">
        <v>35</v>
      </c>
      <c r="Z400" s="4" t="str">
        <f>CONCATENATE(NitA[[#This Row],[Dia]],NitA[[#This Row],[Mes]],NitA[[#This Row],[Hora]],NitA[[#This Row],[Min]])</f>
        <v>303435</v>
      </c>
      <c r="AA400" s="4" t="str">
        <f>CONCATENATE(TEXT(NitA[[#This Row],[Hora]],"00"),":",TEXT(NitA[[#This Row],[Min]],"00"))</f>
        <v>04:35</v>
      </c>
      <c r="AB400" s="12" t="str">
        <f>IFERROR(VLOOKUP(NitA[[#This Row],[CONCATENA]],Dades[[#All],[Columna1]:[LAT]],3,FALSE),"")</f>
        <v/>
      </c>
      <c r="AC400" s="12" t="str">
        <f>IFERROR(10^(NitA[[#This Row],[LAT]]/10),"")</f>
        <v/>
      </c>
      <c r="AE400" s="1">
        <f>Resultats!C$22</f>
        <v>30</v>
      </c>
      <c r="AF400" s="1">
        <f>Resultats!E$22</f>
        <v>3</v>
      </c>
      <c r="AG400" s="1">
        <v>13</v>
      </c>
      <c r="AH400" s="1">
        <v>35</v>
      </c>
      <c r="AI400" s="1" t="str">
        <f>CONCATENATE(DiaB[[#This Row],[Dia]],DiaB[[#This Row],[Mes]],DiaB[[#This Row],[Hora]],DiaB[[#This Row],[Min]])</f>
        <v>3031335</v>
      </c>
      <c r="AJ400" s="1" t="str">
        <f>CONCATENATE(TEXT(DiaB[[#This Row],[Hora]],"00"),":",TEXT(DiaB[[#This Row],[Min]],"00"))</f>
        <v>13:35</v>
      </c>
      <c r="AK400" s="1" t="str">
        <f>IFERROR(VLOOKUP(DiaB[[#This Row],[CONCATENA]],Dades[[#All],[Columna1]:[LAT]],3,FALSE),"")</f>
        <v/>
      </c>
      <c r="AL400" s="1" t="str">
        <f>IFERROR(10^(DiaB[[#This Row],[LAT]]/10),"")</f>
        <v/>
      </c>
      <c r="AW400" s="4">
        <f>Resultats!C$22</f>
        <v>30</v>
      </c>
      <c r="AX400" s="12">
        <f>Resultats!E$22</f>
        <v>3</v>
      </c>
      <c r="AY400" s="3">
        <v>4</v>
      </c>
      <c r="AZ400" s="4">
        <v>35</v>
      </c>
      <c r="BA400" s="4" t="str">
        <f>CONCATENATE(NitB[[#This Row],[Dia]],NitB[[#This Row],[Mes]],NitB[[#This Row],[Hora]],NitB[[#This Row],[Min]])</f>
        <v>303435</v>
      </c>
      <c r="BB400" s="4" t="str">
        <f>CONCATENATE(TEXT(NitB[[#This Row],[Hora]],"00"),":",TEXT(NitB[[#This Row],[Min]],"00"))</f>
        <v>04:35</v>
      </c>
      <c r="BC400" s="12" t="str">
        <f>IFERROR(VLOOKUP(NitB[[#This Row],[CONCATENA]],Dades[[#All],[Columna1]:[LAT]],3,FALSE),"")</f>
        <v/>
      </c>
      <c r="BD400" s="12" t="str">
        <f>IFERROR(10^(NitB[[#This Row],[LAT]]/10),"")</f>
        <v/>
      </c>
      <c r="BF400" s="1">
        <f>Resultats!C$37</f>
        <v>30</v>
      </c>
      <c r="BG400" s="1">
        <f>Resultats!E$37</f>
        <v>3</v>
      </c>
      <c r="BH400" s="1">
        <v>13</v>
      </c>
      <c r="BI400" s="1">
        <v>35</v>
      </c>
      <c r="BJ400" s="1" t="str">
        <f>CONCATENATE(DiaC[[#This Row],[Dia]],DiaC[[#This Row],[Mes]],DiaC[[#This Row],[Hora]],DiaC[[#This Row],[Min]])</f>
        <v>3031335</v>
      </c>
      <c r="BK400" s="1" t="str">
        <f>CONCATENATE(TEXT(DiaC[[#This Row],[Hora]],"00"),":",TEXT(DiaC[[#This Row],[Min]],"00"))</f>
        <v>13:35</v>
      </c>
      <c r="BL400" s="1" t="str">
        <f>IFERROR(VLOOKUP(DiaC[[#This Row],[CONCATENA]],Dades[[#All],[Columna1]:[LAT]],3,FALSE),"")</f>
        <v/>
      </c>
      <c r="BM400" s="1" t="str">
        <f>IFERROR(10^(DiaC[[#This Row],[LAT]]/10),"")</f>
        <v/>
      </c>
      <c r="BX400" s="4">
        <f>Resultats!C$37</f>
        <v>30</v>
      </c>
      <c r="BY400" s="12">
        <f>Resultats!E$37</f>
        <v>3</v>
      </c>
      <c r="BZ400" s="3">
        <v>4</v>
      </c>
      <c r="CA400" s="4">
        <v>35</v>
      </c>
      <c r="CB400" s="4" t="str">
        <f>CONCATENATE(NitC[[#This Row],[Dia]],NitC[[#This Row],[Mes]],NitC[[#This Row],[Hora]],NitC[[#This Row],[Min]])</f>
        <v>303435</v>
      </c>
      <c r="CC400" s="4" t="str">
        <f>CONCATENATE(TEXT(NitC[[#This Row],[Hora]],"00"),":",TEXT(NitC[[#This Row],[Min]],"00"))</f>
        <v>04:35</v>
      </c>
      <c r="CD400" s="12" t="str">
        <f>IFERROR(VLOOKUP(NitC[[#This Row],[CONCATENA]],Dades[[#All],[Columna1]:[LAT]],3,FALSE),"")</f>
        <v/>
      </c>
      <c r="CE400" s="12" t="str">
        <f>IFERROR(10^(NitC[[#This Row],[LAT]]/10),"")</f>
        <v/>
      </c>
    </row>
    <row r="401" spans="4:83" x14ac:dyDescent="0.35">
      <c r="D401" s="1">
        <f>Resultats!C$7</f>
        <v>30</v>
      </c>
      <c r="E401" s="1">
        <f>Resultats!E$7</f>
        <v>3</v>
      </c>
      <c r="F401" s="1">
        <v>13</v>
      </c>
      <c r="G401" s="1">
        <v>36</v>
      </c>
      <c r="H401" s="1" t="str">
        <f>CONCATENATE(DiaA[[#This Row],[Dia]],DiaA[[#This Row],[Mes]],DiaA[[#This Row],[Hora]],DiaA[[#This Row],[Min]])</f>
        <v>3031336</v>
      </c>
      <c r="I401" s="1" t="str">
        <f>CONCATENATE(TEXT(DiaA[[#This Row],[Hora]],"00"),":",TEXT(DiaA[[#This Row],[Min]],"00"))</f>
        <v>13:36</v>
      </c>
      <c r="J401" s="1" t="str">
        <f>IFERROR(VLOOKUP(DiaA[[#This Row],[CONCATENA]],Dades[[#All],[Columna1]:[LAT]],3,FALSE),"")</f>
        <v/>
      </c>
      <c r="K401" s="1" t="str">
        <f>IFERROR(10^(DiaA[[#This Row],[LAT]]/10),"")</f>
        <v/>
      </c>
      <c r="V401" s="4">
        <f>Resultats!C$7</f>
        <v>30</v>
      </c>
      <c r="W401" s="12">
        <f>Resultats!E$7</f>
        <v>3</v>
      </c>
      <c r="X401" s="3">
        <v>4</v>
      </c>
      <c r="Y401" s="4">
        <v>36</v>
      </c>
      <c r="Z401" s="4" t="str">
        <f>CONCATENATE(NitA[[#This Row],[Dia]],NitA[[#This Row],[Mes]],NitA[[#This Row],[Hora]],NitA[[#This Row],[Min]])</f>
        <v>303436</v>
      </c>
      <c r="AA401" s="4" t="str">
        <f>CONCATENATE(TEXT(NitA[[#This Row],[Hora]],"00"),":",TEXT(NitA[[#This Row],[Min]],"00"))</f>
        <v>04:36</v>
      </c>
      <c r="AB401" s="12" t="str">
        <f>IFERROR(VLOOKUP(NitA[[#This Row],[CONCATENA]],Dades[[#All],[Columna1]:[LAT]],3,FALSE),"")</f>
        <v/>
      </c>
      <c r="AC401" s="12" t="str">
        <f>IFERROR(10^(NitA[[#This Row],[LAT]]/10),"")</f>
        <v/>
      </c>
      <c r="AE401" s="1">
        <f>Resultats!C$22</f>
        <v>30</v>
      </c>
      <c r="AF401" s="1">
        <f>Resultats!E$22</f>
        <v>3</v>
      </c>
      <c r="AG401" s="1">
        <v>13</v>
      </c>
      <c r="AH401" s="1">
        <v>36</v>
      </c>
      <c r="AI401" s="1" t="str">
        <f>CONCATENATE(DiaB[[#This Row],[Dia]],DiaB[[#This Row],[Mes]],DiaB[[#This Row],[Hora]],DiaB[[#This Row],[Min]])</f>
        <v>3031336</v>
      </c>
      <c r="AJ401" s="1" t="str">
        <f>CONCATENATE(TEXT(DiaB[[#This Row],[Hora]],"00"),":",TEXT(DiaB[[#This Row],[Min]],"00"))</f>
        <v>13:36</v>
      </c>
      <c r="AK401" s="1" t="str">
        <f>IFERROR(VLOOKUP(DiaB[[#This Row],[CONCATENA]],Dades[[#All],[Columna1]:[LAT]],3,FALSE),"")</f>
        <v/>
      </c>
      <c r="AL401" s="1" t="str">
        <f>IFERROR(10^(DiaB[[#This Row],[LAT]]/10),"")</f>
        <v/>
      </c>
      <c r="AW401" s="4">
        <f>Resultats!C$22</f>
        <v>30</v>
      </c>
      <c r="AX401" s="12">
        <f>Resultats!E$22</f>
        <v>3</v>
      </c>
      <c r="AY401" s="3">
        <v>4</v>
      </c>
      <c r="AZ401" s="4">
        <v>36</v>
      </c>
      <c r="BA401" s="4" t="str">
        <f>CONCATENATE(NitB[[#This Row],[Dia]],NitB[[#This Row],[Mes]],NitB[[#This Row],[Hora]],NitB[[#This Row],[Min]])</f>
        <v>303436</v>
      </c>
      <c r="BB401" s="4" t="str">
        <f>CONCATENATE(TEXT(NitB[[#This Row],[Hora]],"00"),":",TEXT(NitB[[#This Row],[Min]],"00"))</f>
        <v>04:36</v>
      </c>
      <c r="BC401" s="12" t="str">
        <f>IFERROR(VLOOKUP(NitB[[#This Row],[CONCATENA]],Dades[[#All],[Columna1]:[LAT]],3,FALSE),"")</f>
        <v/>
      </c>
      <c r="BD401" s="12" t="str">
        <f>IFERROR(10^(NitB[[#This Row],[LAT]]/10),"")</f>
        <v/>
      </c>
      <c r="BF401" s="1">
        <f>Resultats!C$37</f>
        <v>30</v>
      </c>
      <c r="BG401" s="1">
        <f>Resultats!E$37</f>
        <v>3</v>
      </c>
      <c r="BH401" s="1">
        <v>13</v>
      </c>
      <c r="BI401" s="1">
        <v>36</v>
      </c>
      <c r="BJ401" s="1" t="str">
        <f>CONCATENATE(DiaC[[#This Row],[Dia]],DiaC[[#This Row],[Mes]],DiaC[[#This Row],[Hora]],DiaC[[#This Row],[Min]])</f>
        <v>3031336</v>
      </c>
      <c r="BK401" s="1" t="str">
        <f>CONCATENATE(TEXT(DiaC[[#This Row],[Hora]],"00"),":",TEXT(DiaC[[#This Row],[Min]],"00"))</f>
        <v>13:36</v>
      </c>
      <c r="BL401" s="1" t="str">
        <f>IFERROR(VLOOKUP(DiaC[[#This Row],[CONCATENA]],Dades[[#All],[Columna1]:[LAT]],3,FALSE),"")</f>
        <v/>
      </c>
      <c r="BM401" s="1" t="str">
        <f>IFERROR(10^(DiaC[[#This Row],[LAT]]/10),"")</f>
        <v/>
      </c>
      <c r="BX401" s="4">
        <f>Resultats!C$37</f>
        <v>30</v>
      </c>
      <c r="BY401" s="12">
        <f>Resultats!E$37</f>
        <v>3</v>
      </c>
      <c r="BZ401" s="3">
        <v>4</v>
      </c>
      <c r="CA401" s="4">
        <v>36</v>
      </c>
      <c r="CB401" s="4" t="str">
        <f>CONCATENATE(NitC[[#This Row],[Dia]],NitC[[#This Row],[Mes]],NitC[[#This Row],[Hora]],NitC[[#This Row],[Min]])</f>
        <v>303436</v>
      </c>
      <c r="CC401" s="4" t="str">
        <f>CONCATENATE(TEXT(NitC[[#This Row],[Hora]],"00"),":",TEXT(NitC[[#This Row],[Min]],"00"))</f>
        <v>04:36</v>
      </c>
      <c r="CD401" s="12" t="str">
        <f>IFERROR(VLOOKUP(NitC[[#This Row],[CONCATENA]],Dades[[#All],[Columna1]:[LAT]],3,FALSE),"")</f>
        <v/>
      </c>
      <c r="CE401" s="12" t="str">
        <f>IFERROR(10^(NitC[[#This Row],[LAT]]/10),"")</f>
        <v/>
      </c>
    </row>
    <row r="402" spans="4:83" x14ac:dyDescent="0.35">
      <c r="D402" s="1">
        <f>Resultats!C$7</f>
        <v>30</v>
      </c>
      <c r="E402" s="1">
        <f>Resultats!E$7</f>
        <v>3</v>
      </c>
      <c r="F402" s="1">
        <v>13</v>
      </c>
      <c r="G402" s="1">
        <v>37</v>
      </c>
      <c r="H402" s="1" t="str">
        <f>CONCATENATE(DiaA[[#This Row],[Dia]],DiaA[[#This Row],[Mes]],DiaA[[#This Row],[Hora]],DiaA[[#This Row],[Min]])</f>
        <v>3031337</v>
      </c>
      <c r="I402" s="1" t="str">
        <f>CONCATENATE(TEXT(DiaA[[#This Row],[Hora]],"00"),":",TEXT(DiaA[[#This Row],[Min]],"00"))</f>
        <v>13:37</v>
      </c>
      <c r="J402" s="1" t="str">
        <f>IFERROR(VLOOKUP(DiaA[[#This Row],[CONCATENA]],Dades[[#All],[Columna1]:[LAT]],3,FALSE),"")</f>
        <v/>
      </c>
      <c r="K402" s="1" t="str">
        <f>IFERROR(10^(DiaA[[#This Row],[LAT]]/10),"")</f>
        <v/>
      </c>
      <c r="V402" s="4">
        <f>Resultats!C$7</f>
        <v>30</v>
      </c>
      <c r="W402" s="12">
        <f>Resultats!E$7</f>
        <v>3</v>
      </c>
      <c r="X402" s="3">
        <v>4</v>
      </c>
      <c r="Y402" s="4">
        <v>37</v>
      </c>
      <c r="Z402" s="4" t="str">
        <f>CONCATENATE(NitA[[#This Row],[Dia]],NitA[[#This Row],[Mes]],NitA[[#This Row],[Hora]],NitA[[#This Row],[Min]])</f>
        <v>303437</v>
      </c>
      <c r="AA402" s="4" t="str">
        <f>CONCATENATE(TEXT(NitA[[#This Row],[Hora]],"00"),":",TEXT(NitA[[#This Row],[Min]],"00"))</f>
        <v>04:37</v>
      </c>
      <c r="AB402" s="12" t="str">
        <f>IFERROR(VLOOKUP(NitA[[#This Row],[CONCATENA]],Dades[[#All],[Columna1]:[LAT]],3,FALSE),"")</f>
        <v/>
      </c>
      <c r="AC402" s="12" t="str">
        <f>IFERROR(10^(NitA[[#This Row],[LAT]]/10),"")</f>
        <v/>
      </c>
      <c r="AE402" s="1">
        <f>Resultats!C$22</f>
        <v>30</v>
      </c>
      <c r="AF402" s="1">
        <f>Resultats!E$22</f>
        <v>3</v>
      </c>
      <c r="AG402" s="1">
        <v>13</v>
      </c>
      <c r="AH402" s="1">
        <v>37</v>
      </c>
      <c r="AI402" s="1" t="str">
        <f>CONCATENATE(DiaB[[#This Row],[Dia]],DiaB[[#This Row],[Mes]],DiaB[[#This Row],[Hora]],DiaB[[#This Row],[Min]])</f>
        <v>3031337</v>
      </c>
      <c r="AJ402" s="1" t="str">
        <f>CONCATENATE(TEXT(DiaB[[#This Row],[Hora]],"00"),":",TEXT(DiaB[[#This Row],[Min]],"00"))</f>
        <v>13:37</v>
      </c>
      <c r="AK402" s="1" t="str">
        <f>IFERROR(VLOOKUP(DiaB[[#This Row],[CONCATENA]],Dades[[#All],[Columna1]:[LAT]],3,FALSE),"")</f>
        <v/>
      </c>
      <c r="AL402" s="1" t="str">
        <f>IFERROR(10^(DiaB[[#This Row],[LAT]]/10),"")</f>
        <v/>
      </c>
      <c r="AW402" s="4">
        <f>Resultats!C$22</f>
        <v>30</v>
      </c>
      <c r="AX402" s="12">
        <f>Resultats!E$22</f>
        <v>3</v>
      </c>
      <c r="AY402" s="3">
        <v>4</v>
      </c>
      <c r="AZ402" s="4">
        <v>37</v>
      </c>
      <c r="BA402" s="4" t="str">
        <f>CONCATENATE(NitB[[#This Row],[Dia]],NitB[[#This Row],[Mes]],NitB[[#This Row],[Hora]],NitB[[#This Row],[Min]])</f>
        <v>303437</v>
      </c>
      <c r="BB402" s="4" t="str">
        <f>CONCATENATE(TEXT(NitB[[#This Row],[Hora]],"00"),":",TEXT(NitB[[#This Row],[Min]],"00"))</f>
        <v>04:37</v>
      </c>
      <c r="BC402" s="12" t="str">
        <f>IFERROR(VLOOKUP(NitB[[#This Row],[CONCATENA]],Dades[[#All],[Columna1]:[LAT]],3,FALSE),"")</f>
        <v/>
      </c>
      <c r="BD402" s="12" t="str">
        <f>IFERROR(10^(NitB[[#This Row],[LAT]]/10),"")</f>
        <v/>
      </c>
      <c r="BF402" s="1">
        <f>Resultats!C$37</f>
        <v>30</v>
      </c>
      <c r="BG402" s="1">
        <f>Resultats!E$37</f>
        <v>3</v>
      </c>
      <c r="BH402" s="1">
        <v>13</v>
      </c>
      <c r="BI402" s="1">
        <v>37</v>
      </c>
      <c r="BJ402" s="1" t="str">
        <f>CONCATENATE(DiaC[[#This Row],[Dia]],DiaC[[#This Row],[Mes]],DiaC[[#This Row],[Hora]],DiaC[[#This Row],[Min]])</f>
        <v>3031337</v>
      </c>
      <c r="BK402" s="1" t="str">
        <f>CONCATENATE(TEXT(DiaC[[#This Row],[Hora]],"00"),":",TEXT(DiaC[[#This Row],[Min]],"00"))</f>
        <v>13:37</v>
      </c>
      <c r="BL402" s="1" t="str">
        <f>IFERROR(VLOOKUP(DiaC[[#This Row],[CONCATENA]],Dades[[#All],[Columna1]:[LAT]],3,FALSE),"")</f>
        <v/>
      </c>
      <c r="BM402" s="1" t="str">
        <f>IFERROR(10^(DiaC[[#This Row],[LAT]]/10),"")</f>
        <v/>
      </c>
      <c r="BX402" s="4">
        <f>Resultats!C$37</f>
        <v>30</v>
      </c>
      <c r="BY402" s="12">
        <f>Resultats!E$37</f>
        <v>3</v>
      </c>
      <c r="BZ402" s="3">
        <v>4</v>
      </c>
      <c r="CA402" s="4">
        <v>37</v>
      </c>
      <c r="CB402" s="4" t="str">
        <f>CONCATENATE(NitC[[#This Row],[Dia]],NitC[[#This Row],[Mes]],NitC[[#This Row],[Hora]],NitC[[#This Row],[Min]])</f>
        <v>303437</v>
      </c>
      <c r="CC402" s="4" t="str">
        <f>CONCATENATE(TEXT(NitC[[#This Row],[Hora]],"00"),":",TEXT(NitC[[#This Row],[Min]],"00"))</f>
        <v>04:37</v>
      </c>
      <c r="CD402" s="12" t="str">
        <f>IFERROR(VLOOKUP(NitC[[#This Row],[CONCATENA]],Dades[[#All],[Columna1]:[LAT]],3,FALSE),"")</f>
        <v/>
      </c>
      <c r="CE402" s="12" t="str">
        <f>IFERROR(10^(NitC[[#This Row],[LAT]]/10),"")</f>
        <v/>
      </c>
    </row>
    <row r="403" spans="4:83" x14ac:dyDescent="0.35">
      <c r="D403" s="1">
        <f>Resultats!C$7</f>
        <v>30</v>
      </c>
      <c r="E403" s="1">
        <f>Resultats!E$7</f>
        <v>3</v>
      </c>
      <c r="F403" s="1">
        <v>13</v>
      </c>
      <c r="G403" s="1">
        <v>38</v>
      </c>
      <c r="H403" s="1" t="str">
        <f>CONCATENATE(DiaA[[#This Row],[Dia]],DiaA[[#This Row],[Mes]],DiaA[[#This Row],[Hora]],DiaA[[#This Row],[Min]])</f>
        <v>3031338</v>
      </c>
      <c r="I403" s="1" t="str">
        <f>CONCATENATE(TEXT(DiaA[[#This Row],[Hora]],"00"),":",TEXT(DiaA[[#This Row],[Min]],"00"))</f>
        <v>13:38</v>
      </c>
      <c r="J403" s="1" t="str">
        <f>IFERROR(VLOOKUP(DiaA[[#This Row],[CONCATENA]],Dades[[#All],[Columna1]:[LAT]],3,FALSE),"")</f>
        <v/>
      </c>
      <c r="K403" s="1" t="str">
        <f>IFERROR(10^(DiaA[[#This Row],[LAT]]/10),"")</f>
        <v/>
      </c>
      <c r="V403" s="4">
        <f>Resultats!C$7</f>
        <v>30</v>
      </c>
      <c r="W403" s="12">
        <f>Resultats!E$7</f>
        <v>3</v>
      </c>
      <c r="X403" s="3">
        <v>4</v>
      </c>
      <c r="Y403" s="4">
        <v>38</v>
      </c>
      <c r="Z403" s="4" t="str">
        <f>CONCATENATE(NitA[[#This Row],[Dia]],NitA[[#This Row],[Mes]],NitA[[#This Row],[Hora]],NitA[[#This Row],[Min]])</f>
        <v>303438</v>
      </c>
      <c r="AA403" s="4" t="str">
        <f>CONCATENATE(TEXT(NitA[[#This Row],[Hora]],"00"),":",TEXT(NitA[[#This Row],[Min]],"00"))</f>
        <v>04:38</v>
      </c>
      <c r="AB403" s="12" t="str">
        <f>IFERROR(VLOOKUP(NitA[[#This Row],[CONCATENA]],Dades[[#All],[Columna1]:[LAT]],3,FALSE),"")</f>
        <v/>
      </c>
      <c r="AC403" s="12" t="str">
        <f>IFERROR(10^(NitA[[#This Row],[LAT]]/10),"")</f>
        <v/>
      </c>
      <c r="AE403" s="1">
        <f>Resultats!C$22</f>
        <v>30</v>
      </c>
      <c r="AF403" s="1">
        <f>Resultats!E$22</f>
        <v>3</v>
      </c>
      <c r="AG403" s="1">
        <v>13</v>
      </c>
      <c r="AH403" s="1">
        <v>38</v>
      </c>
      <c r="AI403" s="1" t="str">
        <f>CONCATENATE(DiaB[[#This Row],[Dia]],DiaB[[#This Row],[Mes]],DiaB[[#This Row],[Hora]],DiaB[[#This Row],[Min]])</f>
        <v>3031338</v>
      </c>
      <c r="AJ403" s="1" t="str">
        <f>CONCATENATE(TEXT(DiaB[[#This Row],[Hora]],"00"),":",TEXT(DiaB[[#This Row],[Min]],"00"))</f>
        <v>13:38</v>
      </c>
      <c r="AK403" s="1" t="str">
        <f>IFERROR(VLOOKUP(DiaB[[#This Row],[CONCATENA]],Dades[[#All],[Columna1]:[LAT]],3,FALSE),"")</f>
        <v/>
      </c>
      <c r="AL403" s="1" t="str">
        <f>IFERROR(10^(DiaB[[#This Row],[LAT]]/10),"")</f>
        <v/>
      </c>
      <c r="AW403" s="4">
        <f>Resultats!C$22</f>
        <v>30</v>
      </c>
      <c r="AX403" s="12">
        <f>Resultats!E$22</f>
        <v>3</v>
      </c>
      <c r="AY403" s="3">
        <v>4</v>
      </c>
      <c r="AZ403" s="4">
        <v>38</v>
      </c>
      <c r="BA403" s="4" t="str">
        <f>CONCATENATE(NitB[[#This Row],[Dia]],NitB[[#This Row],[Mes]],NitB[[#This Row],[Hora]],NitB[[#This Row],[Min]])</f>
        <v>303438</v>
      </c>
      <c r="BB403" s="4" t="str">
        <f>CONCATENATE(TEXT(NitB[[#This Row],[Hora]],"00"),":",TEXT(NitB[[#This Row],[Min]],"00"))</f>
        <v>04:38</v>
      </c>
      <c r="BC403" s="12" t="str">
        <f>IFERROR(VLOOKUP(NitB[[#This Row],[CONCATENA]],Dades[[#All],[Columna1]:[LAT]],3,FALSE),"")</f>
        <v/>
      </c>
      <c r="BD403" s="12" t="str">
        <f>IFERROR(10^(NitB[[#This Row],[LAT]]/10),"")</f>
        <v/>
      </c>
      <c r="BF403" s="1">
        <f>Resultats!C$37</f>
        <v>30</v>
      </c>
      <c r="BG403" s="1">
        <f>Resultats!E$37</f>
        <v>3</v>
      </c>
      <c r="BH403" s="1">
        <v>13</v>
      </c>
      <c r="BI403" s="1">
        <v>38</v>
      </c>
      <c r="BJ403" s="1" t="str">
        <f>CONCATENATE(DiaC[[#This Row],[Dia]],DiaC[[#This Row],[Mes]],DiaC[[#This Row],[Hora]],DiaC[[#This Row],[Min]])</f>
        <v>3031338</v>
      </c>
      <c r="BK403" s="1" t="str">
        <f>CONCATENATE(TEXT(DiaC[[#This Row],[Hora]],"00"),":",TEXT(DiaC[[#This Row],[Min]],"00"))</f>
        <v>13:38</v>
      </c>
      <c r="BL403" s="1" t="str">
        <f>IFERROR(VLOOKUP(DiaC[[#This Row],[CONCATENA]],Dades[[#All],[Columna1]:[LAT]],3,FALSE),"")</f>
        <v/>
      </c>
      <c r="BM403" s="1" t="str">
        <f>IFERROR(10^(DiaC[[#This Row],[LAT]]/10),"")</f>
        <v/>
      </c>
      <c r="BX403" s="4">
        <f>Resultats!C$37</f>
        <v>30</v>
      </c>
      <c r="BY403" s="12">
        <f>Resultats!E$37</f>
        <v>3</v>
      </c>
      <c r="BZ403" s="3">
        <v>4</v>
      </c>
      <c r="CA403" s="4">
        <v>38</v>
      </c>
      <c r="CB403" s="4" t="str">
        <f>CONCATENATE(NitC[[#This Row],[Dia]],NitC[[#This Row],[Mes]],NitC[[#This Row],[Hora]],NitC[[#This Row],[Min]])</f>
        <v>303438</v>
      </c>
      <c r="CC403" s="4" t="str">
        <f>CONCATENATE(TEXT(NitC[[#This Row],[Hora]],"00"),":",TEXT(NitC[[#This Row],[Min]],"00"))</f>
        <v>04:38</v>
      </c>
      <c r="CD403" s="12" t="str">
        <f>IFERROR(VLOOKUP(NitC[[#This Row],[CONCATENA]],Dades[[#All],[Columna1]:[LAT]],3,FALSE),"")</f>
        <v/>
      </c>
      <c r="CE403" s="12" t="str">
        <f>IFERROR(10^(NitC[[#This Row],[LAT]]/10),"")</f>
        <v/>
      </c>
    </row>
    <row r="404" spans="4:83" x14ac:dyDescent="0.35">
      <c r="D404" s="1">
        <f>Resultats!C$7</f>
        <v>30</v>
      </c>
      <c r="E404" s="1">
        <f>Resultats!E$7</f>
        <v>3</v>
      </c>
      <c r="F404" s="1">
        <v>13</v>
      </c>
      <c r="G404" s="1">
        <v>39</v>
      </c>
      <c r="H404" s="1" t="str">
        <f>CONCATENATE(DiaA[[#This Row],[Dia]],DiaA[[#This Row],[Mes]],DiaA[[#This Row],[Hora]],DiaA[[#This Row],[Min]])</f>
        <v>3031339</v>
      </c>
      <c r="I404" s="1" t="str">
        <f>CONCATENATE(TEXT(DiaA[[#This Row],[Hora]],"00"),":",TEXT(DiaA[[#This Row],[Min]],"00"))</f>
        <v>13:39</v>
      </c>
      <c r="J404" s="1" t="str">
        <f>IFERROR(VLOOKUP(DiaA[[#This Row],[CONCATENA]],Dades[[#All],[Columna1]:[LAT]],3,FALSE),"")</f>
        <v/>
      </c>
      <c r="K404" s="1" t="str">
        <f>IFERROR(10^(DiaA[[#This Row],[LAT]]/10),"")</f>
        <v/>
      </c>
      <c r="V404" s="4">
        <f>Resultats!C$7</f>
        <v>30</v>
      </c>
      <c r="W404" s="12">
        <f>Resultats!E$7</f>
        <v>3</v>
      </c>
      <c r="X404" s="3">
        <v>4</v>
      </c>
      <c r="Y404" s="4">
        <v>39</v>
      </c>
      <c r="Z404" s="4" t="str">
        <f>CONCATENATE(NitA[[#This Row],[Dia]],NitA[[#This Row],[Mes]],NitA[[#This Row],[Hora]],NitA[[#This Row],[Min]])</f>
        <v>303439</v>
      </c>
      <c r="AA404" s="4" t="str">
        <f>CONCATENATE(TEXT(NitA[[#This Row],[Hora]],"00"),":",TEXT(NitA[[#This Row],[Min]],"00"))</f>
        <v>04:39</v>
      </c>
      <c r="AB404" s="12" t="str">
        <f>IFERROR(VLOOKUP(NitA[[#This Row],[CONCATENA]],Dades[[#All],[Columna1]:[LAT]],3,FALSE),"")</f>
        <v/>
      </c>
      <c r="AC404" s="12" t="str">
        <f>IFERROR(10^(NitA[[#This Row],[LAT]]/10),"")</f>
        <v/>
      </c>
      <c r="AE404" s="1">
        <f>Resultats!C$22</f>
        <v>30</v>
      </c>
      <c r="AF404" s="1">
        <f>Resultats!E$22</f>
        <v>3</v>
      </c>
      <c r="AG404" s="1">
        <v>13</v>
      </c>
      <c r="AH404" s="1">
        <v>39</v>
      </c>
      <c r="AI404" s="1" t="str">
        <f>CONCATENATE(DiaB[[#This Row],[Dia]],DiaB[[#This Row],[Mes]],DiaB[[#This Row],[Hora]],DiaB[[#This Row],[Min]])</f>
        <v>3031339</v>
      </c>
      <c r="AJ404" s="1" t="str">
        <f>CONCATENATE(TEXT(DiaB[[#This Row],[Hora]],"00"),":",TEXT(DiaB[[#This Row],[Min]],"00"))</f>
        <v>13:39</v>
      </c>
      <c r="AK404" s="1" t="str">
        <f>IFERROR(VLOOKUP(DiaB[[#This Row],[CONCATENA]],Dades[[#All],[Columna1]:[LAT]],3,FALSE),"")</f>
        <v/>
      </c>
      <c r="AL404" s="1" t="str">
        <f>IFERROR(10^(DiaB[[#This Row],[LAT]]/10),"")</f>
        <v/>
      </c>
      <c r="AW404" s="4">
        <f>Resultats!C$22</f>
        <v>30</v>
      </c>
      <c r="AX404" s="12">
        <f>Resultats!E$22</f>
        <v>3</v>
      </c>
      <c r="AY404" s="3">
        <v>4</v>
      </c>
      <c r="AZ404" s="4">
        <v>39</v>
      </c>
      <c r="BA404" s="4" t="str">
        <f>CONCATENATE(NitB[[#This Row],[Dia]],NitB[[#This Row],[Mes]],NitB[[#This Row],[Hora]],NitB[[#This Row],[Min]])</f>
        <v>303439</v>
      </c>
      <c r="BB404" s="4" t="str">
        <f>CONCATENATE(TEXT(NitB[[#This Row],[Hora]],"00"),":",TEXT(NitB[[#This Row],[Min]],"00"))</f>
        <v>04:39</v>
      </c>
      <c r="BC404" s="12" t="str">
        <f>IFERROR(VLOOKUP(NitB[[#This Row],[CONCATENA]],Dades[[#All],[Columna1]:[LAT]],3,FALSE),"")</f>
        <v/>
      </c>
      <c r="BD404" s="12" t="str">
        <f>IFERROR(10^(NitB[[#This Row],[LAT]]/10),"")</f>
        <v/>
      </c>
      <c r="BF404" s="1">
        <f>Resultats!C$37</f>
        <v>30</v>
      </c>
      <c r="BG404" s="1">
        <f>Resultats!E$37</f>
        <v>3</v>
      </c>
      <c r="BH404" s="1">
        <v>13</v>
      </c>
      <c r="BI404" s="1">
        <v>39</v>
      </c>
      <c r="BJ404" s="1" t="str">
        <f>CONCATENATE(DiaC[[#This Row],[Dia]],DiaC[[#This Row],[Mes]],DiaC[[#This Row],[Hora]],DiaC[[#This Row],[Min]])</f>
        <v>3031339</v>
      </c>
      <c r="BK404" s="1" t="str">
        <f>CONCATENATE(TEXT(DiaC[[#This Row],[Hora]],"00"),":",TEXT(DiaC[[#This Row],[Min]],"00"))</f>
        <v>13:39</v>
      </c>
      <c r="BL404" s="1" t="str">
        <f>IFERROR(VLOOKUP(DiaC[[#This Row],[CONCATENA]],Dades[[#All],[Columna1]:[LAT]],3,FALSE),"")</f>
        <v/>
      </c>
      <c r="BM404" s="1" t="str">
        <f>IFERROR(10^(DiaC[[#This Row],[LAT]]/10),"")</f>
        <v/>
      </c>
      <c r="BX404" s="4">
        <f>Resultats!C$37</f>
        <v>30</v>
      </c>
      <c r="BY404" s="12">
        <f>Resultats!E$37</f>
        <v>3</v>
      </c>
      <c r="BZ404" s="3">
        <v>4</v>
      </c>
      <c r="CA404" s="4">
        <v>39</v>
      </c>
      <c r="CB404" s="4" t="str">
        <f>CONCATENATE(NitC[[#This Row],[Dia]],NitC[[#This Row],[Mes]],NitC[[#This Row],[Hora]],NitC[[#This Row],[Min]])</f>
        <v>303439</v>
      </c>
      <c r="CC404" s="4" t="str">
        <f>CONCATENATE(TEXT(NitC[[#This Row],[Hora]],"00"),":",TEXT(NitC[[#This Row],[Min]],"00"))</f>
        <v>04:39</v>
      </c>
      <c r="CD404" s="12" t="str">
        <f>IFERROR(VLOOKUP(NitC[[#This Row],[CONCATENA]],Dades[[#All],[Columna1]:[LAT]],3,FALSE),"")</f>
        <v/>
      </c>
      <c r="CE404" s="12" t="str">
        <f>IFERROR(10^(NitC[[#This Row],[LAT]]/10),"")</f>
        <v/>
      </c>
    </row>
    <row r="405" spans="4:83" x14ac:dyDescent="0.35">
      <c r="D405" s="1">
        <f>Resultats!C$7</f>
        <v>30</v>
      </c>
      <c r="E405" s="1">
        <f>Resultats!E$7</f>
        <v>3</v>
      </c>
      <c r="F405" s="1">
        <v>13</v>
      </c>
      <c r="G405" s="1">
        <v>40</v>
      </c>
      <c r="H405" s="1" t="str">
        <f>CONCATENATE(DiaA[[#This Row],[Dia]],DiaA[[#This Row],[Mes]],DiaA[[#This Row],[Hora]],DiaA[[#This Row],[Min]])</f>
        <v>3031340</v>
      </c>
      <c r="I405" s="1" t="str">
        <f>CONCATENATE(TEXT(DiaA[[#This Row],[Hora]],"00"),":",TEXT(DiaA[[#This Row],[Min]],"00"))</f>
        <v>13:40</v>
      </c>
      <c r="J405" s="1" t="str">
        <f>IFERROR(VLOOKUP(DiaA[[#This Row],[CONCATENA]],Dades[[#All],[Columna1]:[LAT]],3,FALSE),"")</f>
        <v/>
      </c>
      <c r="K405" s="1" t="str">
        <f>IFERROR(10^(DiaA[[#This Row],[LAT]]/10),"")</f>
        <v/>
      </c>
      <c r="V405" s="4">
        <f>Resultats!C$7</f>
        <v>30</v>
      </c>
      <c r="W405" s="12">
        <f>Resultats!E$7</f>
        <v>3</v>
      </c>
      <c r="X405" s="3">
        <v>4</v>
      </c>
      <c r="Y405" s="4">
        <v>40</v>
      </c>
      <c r="Z405" s="4" t="str">
        <f>CONCATENATE(NitA[[#This Row],[Dia]],NitA[[#This Row],[Mes]],NitA[[#This Row],[Hora]],NitA[[#This Row],[Min]])</f>
        <v>303440</v>
      </c>
      <c r="AA405" s="4" t="str">
        <f>CONCATENATE(TEXT(NitA[[#This Row],[Hora]],"00"),":",TEXT(NitA[[#This Row],[Min]],"00"))</f>
        <v>04:40</v>
      </c>
      <c r="AB405" s="12" t="str">
        <f>IFERROR(VLOOKUP(NitA[[#This Row],[CONCATENA]],Dades[[#All],[Columna1]:[LAT]],3,FALSE),"")</f>
        <v/>
      </c>
      <c r="AC405" s="12" t="str">
        <f>IFERROR(10^(NitA[[#This Row],[LAT]]/10),"")</f>
        <v/>
      </c>
      <c r="AE405" s="1">
        <f>Resultats!C$22</f>
        <v>30</v>
      </c>
      <c r="AF405" s="1">
        <f>Resultats!E$22</f>
        <v>3</v>
      </c>
      <c r="AG405" s="1">
        <v>13</v>
      </c>
      <c r="AH405" s="1">
        <v>40</v>
      </c>
      <c r="AI405" s="1" t="str">
        <f>CONCATENATE(DiaB[[#This Row],[Dia]],DiaB[[#This Row],[Mes]],DiaB[[#This Row],[Hora]],DiaB[[#This Row],[Min]])</f>
        <v>3031340</v>
      </c>
      <c r="AJ405" s="1" t="str">
        <f>CONCATENATE(TEXT(DiaB[[#This Row],[Hora]],"00"),":",TEXT(DiaB[[#This Row],[Min]],"00"))</f>
        <v>13:40</v>
      </c>
      <c r="AK405" s="1" t="str">
        <f>IFERROR(VLOOKUP(DiaB[[#This Row],[CONCATENA]],Dades[[#All],[Columna1]:[LAT]],3,FALSE),"")</f>
        <v/>
      </c>
      <c r="AL405" s="1" t="str">
        <f>IFERROR(10^(DiaB[[#This Row],[LAT]]/10),"")</f>
        <v/>
      </c>
      <c r="AW405" s="4">
        <f>Resultats!C$22</f>
        <v>30</v>
      </c>
      <c r="AX405" s="12">
        <f>Resultats!E$22</f>
        <v>3</v>
      </c>
      <c r="AY405" s="3">
        <v>4</v>
      </c>
      <c r="AZ405" s="4">
        <v>40</v>
      </c>
      <c r="BA405" s="4" t="str">
        <f>CONCATENATE(NitB[[#This Row],[Dia]],NitB[[#This Row],[Mes]],NitB[[#This Row],[Hora]],NitB[[#This Row],[Min]])</f>
        <v>303440</v>
      </c>
      <c r="BB405" s="4" t="str">
        <f>CONCATENATE(TEXT(NitB[[#This Row],[Hora]],"00"),":",TEXT(NitB[[#This Row],[Min]],"00"))</f>
        <v>04:40</v>
      </c>
      <c r="BC405" s="12" t="str">
        <f>IFERROR(VLOOKUP(NitB[[#This Row],[CONCATENA]],Dades[[#All],[Columna1]:[LAT]],3,FALSE),"")</f>
        <v/>
      </c>
      <c r="BD405" s="12" t="str">
        <f>IFERROR(10^(NitB[[#This Row],[LAT]]/10),"")</f>
        <v/>
      </c>
      <c r="BF405" s="1">
        <f>Resultats!C$37</f>
        <v>30</v>
      </c>
      <c r="BG405" s="1">
        <f>Resultats!E$37</f>
        <v>3</v>
      </c>
      <c r="BH405" s="1">
        <v>13</v>
      </c>
      <c r="BI405" s="1">
        <v>40</v>
      </c>
      <c r="BJ405" s="1" t="str">
        <f>CONCATENATE(DiaC[[#This Row],[Dia]],DiaC[[#This Row],[Mes]],DiaC[[#This Row],[Hora]],DiaC[[#This Row],[Min]])</f>
        <v>3031340</v>
      </c>
      <c r="BK405" s="1" t="str">
        <f>CONCATENATE(TEXT(DiaC[[#This Row],[Hora]],"00"),":",TEXT(DiaC[[#This Row],[Min]],"00"))</f>
        <v>13:40</v>
      </c>
      <c r="BL405" s="1" t="str">
        <f>IFERROR(VLOOKUP(DiaC[[#This Row],[CONCATENA]],Dades[[#All],[Columna1]:[LAT]],3,FALSE),"")</f>
        <v/>
      </c>
      <c r="BM405" s="1" t="str">
        <f>IFERROR(10^(DiaC[[#This Row],[LAT]]/10),"")</f>
        <v/>
      </c>
      <c r="BX405" s="4">
        <f>Resultats!C$37</f>
        <v>30</v>
      </c>
      <c r="BY405" s="12">
        <f>Resultats!E$37</f>
        <v>3</v>
      </c>
      <c r="BZ405" s="3">
        <v>4</v>
      </c>
      <c r="CA405" s="4">
        <v>40</v>
      </c>
      <c r="CB405" s="4" t="str">
        <f>CONCATENATE(NitC[[#This Row],[Dia]],NitC[[#This Row],[Mes]],NitC[[#This Row],[Hora]],NitC[[#This Row],[Min]])</f>
        <v>303440</v>
      </c>
      <c r="CC405" s="4" t="str">
        <f>CONCATENATE(TEXT(NitC[[#This Row],[Hora]],"00"),":",TEXT(NitC[[#This Row],[Min]],"00"))</f>
        <v>04:40</v>
      </c>
      <c r="CD405" s="12" t="str">
        <f>IFERROR(VLOOKUP(NitC[[#This Row],[CONCATENA]],Dades[[#All],[Columna1]:[LAT]],3,FALSE),"")</f>
        <v/>
      </c>
      <c r="CE405" s="12" t="str">
        <f>IFERROR(10^(NitC[[#This Row],[LAT]]/10),"")</f>
        <v/>
      </c>
    </row>
    <row r="406" spans="4:83" x14ac:dyDescent="0.35">
      <c r="D406" s="1">
        <f>Resultats!C$7</f>
        <v>30</v>
      </c>
      <c r="E406" s="1">
        <f>Resultats!E$7</f>
        <v>3</v>
      </c>
      <c r="F406" s="1">
        <v>13</v>
      </c>
      <c r="G406" s="1">
        <v>41</v>
      </c>
      <c r="H406" s="1" t="str">
        <f>CONCATENATE(DiaA[[#This Row],[Dia]],DiaA[[#This Row],[Mes]],DiaA[[#This Row],[Hora]],DiaA[[#This Row],[Min]])</f>
        <v>3031341</v>
      </c>
      <c r="I406" s="1" t="str">
        <f>CONCATENATE(TEXT(DiaA[[#This Row],[Hora]],"00"),":",TEXT(DiaA[[#This Row],[Min]],"00"))</f>
        <v>13:41</v>
      </c>
      <c r="J406" s="1" t="str">
        <f>IFERROR(VLOOKUP(DiaA[[#This Row],[CONCATENA]],Dades[[#All],[Columna1]:[LAT]],3,FALSE),"")</f>
        <v/>
      </c>
      <c r="K406" s="1" t="str">
        <f>IFERROR(10^(DiaA[[#This Row],[LAT]]/10),"")</f>
        <v/>
      </c>
      <c r="V406" s="4">
        <f>Resultats!C$7</f>
        <v>30</v>
      </c>
      <c r="W406" s="12">
        <f>Resultats!E$7</f>
        <v>3</v>
      </c>
      <c r="X406" s="3">
        <v>4</v>
      </c>
      <c r="Y406" s="4">
        <v>41</v>
      </c>
      <c r="Z406" s="4" t="str">
        <f>CONCATENATE(NitA[[#This Row],[Dia]],NitA[[#This Row],[Mes]],NitA[[#This Row],[Hora]],NitA[[#This Row],[Min]])</f>
        <v>303441</v>
      </c>
      <c r="AA406" s="4" t="str">
        <f>CONCATENATE(TEXT(NitA[[#This Row],[Hora]],"00"),":",TEXT(NitA[[#This Row],[Min]],"00"))</f>
        <v>04:41</v>
      </c>
      <c r="AB406" s="12" t="str">
        <f>IFERROR(VLOOKUP(NitA[[#This Row],[CONCATENA]],Dades[[#All],[Columna1]:[LAT]],3,FALSE),"")</f>
        <v/>
      </c>
      <c r="AC406" s="12" t="str">
        <f>IFERROR(10^(NitA[[#This Row],[LAT]]/10),"")</f>
        <v/>
      </c>
      <c r="AE406" s="1">
        <f>Resultats!C$22</f>
        <v>30</v>
      </c>
      <c r="AF406" s="1">
        <f>Resultats!E$22</f>
        <v>3</v>
      </c>
      <c r="AG406" s="1">
        <v>13</v>
      </c>
      <c r="AH406" s="1">
        <v>41</v>
      </c>
      <c r="AI406" s="1" t="str">
        <f>CONCATENATE(DiaB[[#This Row],[Dia]],DiaB[[#This Row],[Mes]],DiaB[[#This Row],[Hora]],DiaB[[#This Row],[Min]])</f>
        <v>3031341</v>
      </c>
      <c r="AJ406" s="1" t="str">
        <f>CONCATENATE(TEXT(DiaB[[#This Row],[Hora]],"00"),":",TEXT(DiaB[[#This Row],[Min]],"00"))</f>
        <v>13:41</v>
      </c>
      <c r="AK406" s="1" t="str">
        <f>IFERROR(VLOOKUP(DiaB[[#This Row],[CONCATENA]],Dades[[#All],[Columna1]:[LAT]],3,FALSE),"")</f>
        <v/>
      </c>
      <c r="AL406" s="1" t="str">
        <f>IFERROR(10^(DiaB[[#This Row],[LAT]]/10),"")</f>
        <v/>
      </c>
      <c r="AW406" s="4">
        <f>Resultats!C$22</f>
        <v>30</v>
      </c>
      <c r="AX406" s="12">
        <f>Resultats!E$22</f>
        <v>3</v>
      </c>
      <c r="AY406" s="3">
        <v>4</v>
      </c>
      <c r="AZ406" s="4">
        <v>41</v>
      </c>
      <c r="BA406" s="4" t="str">
        <f>CONCATENATE(NitB[[#This Row],[Dia]],NitB[[#This Row],[Mes]],NitB[[#This Row],[Hora]],NitB[[#This Row],[Min]])</f>
        <v>303441</v>
      </c>
      <c r="BB406" s="4" t="str">
        <f>CONCATENATE(TEXT(NitB[[#This Row],[Hora]],"00"),":",TEXT(NitB[[#This Row],[Min]],"00"))</f>
        <v>04:41</v>
      </c>
      <c r="BC406" s="12" t="str">
        <f>IFERROR(VLOOKUP(NitB[[#This Row],[CONCATENA]],Dades[[#All],[Columna1]:[LAT]],3,FALSE),"")</f>
        <v/>
      </c>
      <c r="BD406" s="12" t="str">
        <f>IFERROR(10^(NitB[[#This Row],[LAT]]/10),"")</f>
        <v/>
      </c>
      <c r="BF406" s="1">
        <f>Resultats!C$37</f>
        <v>30</v>
      </c>
      <c r="BG406" s="1">
        <f>Resultats!E$37</f>
        <v>3</v>
      </c>
      <c r="BH406" s="1">
        <v>13</v>
      </c>
      <c r="BI406" s="1">
        <v>41</v>
      </c>
      <c r="BJ406" s="1" t="str">
        <f>CONCATENATE(DiaC[[#This Row],[Dia]],DiaC[[#This Row],[Mes]],DiaC[[#This Row],[Hora]],DiaC[[#This Row],[Min]])</f>
        <v>3031341</v>
      </c>
      <c r="BK406" s="1" t="str">
        <f>CONCATENATE(TEXT(DiaC[[#This Row],[Hora]],"00"),":",TEXT(DiaC[[#This Row],[Min]],"00"))</f>
        <v>13:41</v>
      </c>
      <c r="BL406" s="1" t="str">
        <f>IFERROR(VLOOKUP(DiaC[[#This Row],[CONCATENA]],Dades[[#All],[Columna1]:[LAT]],3,FALSE),"")</f>
        <v/>
      </c>
      <c r="BM406" s="1" t="str">
        <f>IFERROR(10^(DiaC[[#This Row],[LAT]]/10),"")</f>
        <v/>
      </c>
      <c r="BX406" s="4">
        <f>Resultats!C$37</f>
        <v>30</v>
      </c>
      <c r="BY406" s="12">
        <f>Resultats!E$37</f>
        <v>3</v>
      </c>
      <c r="BZ406" s="3">
        <v>4</v>
      </c>
      <c r="CA406" s="4">
        <v>41</v>
      </c>
      <c r="CB406" s="4" t="str">
        <f>CONCATENATE(NitC[[#This Row],[Dia]],NitC[[#This Row],[Mes]],NitC[[#This Row],[Hora]],NitC[[#This Row],[Min]])</f>
        <v>303441</v>
      </c>
      <c r="CC406" s="4" t="str">
        <f>CONCATENATE(TEXT(NitC[[#This Row],[Hora]],"00"),":",TEXT(NitC[[#This Row],[Min]],"00"))</f>
        <v>04:41</v>
      </c>
      <c r="CD406" s="12" t="str">
        <f>IFERROR(VLOOKUP(NitC[[#This Row],[CONCATENA]],Dades[[#All],[Columna1]:[LAT]],3,FALSE),"")</f>
        <v/>
      </c>
      <c r="CE406" s="12" t="str">
        <f>IFERROR(10^(NitC[[#This Row],[LAT]]/10),"")</f>
        <v/>
      </c>
    </row>
    <row r="407" spans="4:83" x14ac:dyDescent="0.35">
      <c r="D407" s="1">
        <f>Resultats!C$7</f>
        <v>30</v>
      </c>
      <c r="E407" s="1">
        <f>Resultats!E$7</f>
        <v>3</v>
      </c>
      <c r="F407" s="1">
        <v>13</v>
      </c>
      <c r="G407" s="1">
        <v>42</v>
      </c>
      <c r="H407" s="1" t="str">
        <f>CONCATENATE(DiaA[[#This Row],[Dia]],DiaA[[#This Row],[Mes]],DiaA[[#This Row],[Hora]],DiaA[[#This Row],[Min]])</f>
        <v>3031342</v>
      </c>
      <c r="I407" s="1" t="str">
        <f>CONCATENATE(TEXT(DiaA[[#This Row],[Hora]],"00"),":",TEXT(DiaA[[#This Row],[Min]],"00"))</f>
        <v>13:42</v>
      </c>
      <c r="J407" s="1" t="str">
        <f>IFERROR(VLOOKUP(DiaA[[#This Row],[CONCATENA]],Dades[[#All],[Columna1]:[LAT]],3,FALSE),"")</f>
        <v/>
      </c>
      <c r="K407" s="1" t="str">
        <f>IFERROR(10^(DiaA[[#This Row],[LAT]]/10),"")</f>
        <v/>
      </c>
      <c r="V407" s="4">
        <f>Resultats!C$7</f>
        <v>30</v>
      </c>
      <c r="W407" s="12">
        <f>Resultats!E$7</f>
        <v>3</v>
      </c>
      <c r="X407" s="3">
        <v>4</v>
      </c>
      <c r="Y407" s="4">
        <v>42</v>
      </c>
      <c r="Z407" s="4" t="str">
        <f>CONCATENATE(NitA[[#This Row],[Dia]],NitA[[#This Row],[Mes]],NitA[[#This Row],[Hora]],NitA[[#This Row],[Min]])</f>
        <v>303442</v>
      </c>
      <c r="AA407" s="4" t="str">
        <f>CONCATENATE(TEXT(NitA[[#This Row],[Hora]],"00"),":",TEXT(NitA[[#This Row],[Min]],"00"))</f>
        <v>04:42</v>
      </c>
      <c r="AB407" s="12" t="str">
        <f>IFERROR(VLOOKUP(NitA[[#This Row],[CONCATENA]],Dades[[#All],[Columna1]:[LAT]],3,FALSE),"")</f>
        <v/>
      </c>
      <c r="AC407" s="12" t="str">
        <f>IFERROR(10^(NitA[[#This Row],[LAT]]/10),"")</f>
        <v/>
      </c>
      <c r="AE407" s="1">
        <f>Resultats!C$22</f>
        <v>30</v>
      </c>
      <c r="AF407" s="1">
        <f>Resultats!E$22</f>
        <v>3</v>
      </c>
      <c r="AG407" s="1">
        <v>13</v>
      </c>
      <c r="AH407" s="1">
        <v>42</v>
      </c>
      <c r="AI407" s="1" t="str">
        <f>CONCATENATE(DiaB[[#This Row],[Dia]],DiaB[[#This Row],[Mes]],DiaB[[#This Row],[Hora]],DiaB[[#This Row],[Min]])</f>
        <v>3031342</v>
      </c>
      <c r="AJ407" s="1" t="str">
        <f>CONCATENATE(TEXT(DiaB[[#This Row],[Hora]],"00"),":",TEXT(DiaB[[#This Row],[Min]],"00"))</f>
        <v>13:42</v>
      </c>
      <c r="AK407" s="1" t="str">
        <f>IFERROR(VLOOKUP(DiaB[[#This Row],[CONCATENA]],Dades[[#All],[Columna1]:[LAT]],3,FALSE),"")</f>
        <v/>
      </c>
      <c r="AL407" s="1" t="str">
        <f>IFERROR(10^(DiaB[[#This Row],[LAT]]/10),"")</f>
        <v/>
      </c>
      <c r="AW407" s="4">
        <f>Resultats!C$22</f>
        <v>30</v>
      </c>
      <c r="AX407" s="12">
        <f>Resultats!E$22</f>
        <v>3</v>
      </c>
      <c r="AY407" s="3">
        <v>4</v>
      </c>
      <c r="AZ407" s="4">
        <v>42</v>
      </c>
      <c r="BA407" s="4" t="str">
        <f>CONCATENATE(NitB[[#This Row],[Dia]],NitB[[#This Row],[Mes]],NitB[[#This Row],[Hora]],NitB[[#This Row],[Min]])</f>
        <v>303442</v>
      </c>
      <c r="BB407" s="4" t="str">
        <f>CONCATENATE(TEXT(NitB[[#This Row],[Hora]],"00"),":",TEXT(NitB[[#This Row],[Min]],"00"))</f>
        <v>04:42</v>
      </c>
      <c r="BC407" s="12" t="str">
        <f>IFERROR(VLOOKUP(NitB[[#This Row],[CONCATENA]],Dades[[#All],[Columna1]:[LAT]],3,FALSE),"")</f>
        <v/>
      </c>
      <c r="BD407" s="12" t="str">
        <f>IFERROR(10^(NitB[[#This Row],[LAT]]/10),"")</f>
        <v/>
      </c>
      <c r="BF407" s="1">
        <f>Resultats!C$37</f>
        <v>30</v>
      </c>
      <c r="BG407" s="1">
        <f>Resultats!E$37</f>
        <v>3</v>
      </c>
      <c r="BH407" s="1">
        <v>13</v>
      </c>
      <c r="BI407" s="1">
        <v>42</v>
      </c>
      <c r="BJ407" s="1" t="str">
        <f>CONCATENATE(DiaC[[#This Row],[Dia]],DiaC[[#This Row],[Mes]],DiaC[[#This Row],[Hora]],DiaC[[#This Row],[Min]])</f>
        <v>3031342</v>
      </c>
      <c r="BK407" s="1" t="str">
        <f>CONCATENATE(TEXT(DiaC[[#This Row],[Hora]],"00"),":",TEXT(DiaC[[#This Row],[Min]],"00"))</f>
        <v>13:42</v>
      </c>
      <c r="BL407" s="1" t="str">
        <f>IFERROR(VLOOKUP(DiaC[[#This Row],[CONCATENA]],Dades[[#All],[Columna1]:[LAT]],3,FALSE),"")</f>
        <v/>
      </c>
      <c r="BM407" s="1" t="str">
        <f>IFERROR(10^(DiaC[[#This Row],[LAT]]/10),"")</f>
        <v/>
      </c>
      <c r="BX407" s="4">
        <f>Resultats!C$37</f>
        <v>30</v>
      </c>
      <c r="BY407" s="12">
        <f>Resultats!E$37</f>
        <v>3</v>
      </c>
      <c r="BZ407" s="3">
        <v>4</v>
      </c>
      <c r="CA407" s="4">
        <v>42</v>
      </c>
      <c r="CB407" s="4" t="str">
        <f>CONCATENATE(NitC[[#This Row],[Dia]],NitC[[#This Row],[Mes]],NitC[[#This Row],[Hora]],NitC[[#This Row],[Min]])</f>
        <v>303442</v>
      </c>
      <c r="CC407" s="4" t="str">
        <f>CONCATENATE(TEXT(NitC[[#This Row],[Hora]],"00"),":",TEXT(NitC[[#This Row],[Min]],"00"))</f>
        <v>04:42</v>
      </c>
      <c r="CD407" s="12" t="str">
        <f>IFERROR(VLOOKUP(NitC[[#This Row],[CONCATENA]],Dades[[#All],[Columna1]:[LAT]],3,FALSE),"")</f>
        <v/>
      </c>
      <c r="CE407" s="12" t="str">
        <f>IFERROR(10^(NitC[[#This Row],[LAT]]/10),"")</f>
        <v/>
      </c>
    </row>
    <row r="408" spans="4:83" x14ac:dyDescent="0.35">
      <c r="D408" s="1">
        <f>Resultats!C$7</f>
        <v>30</v>
      </c>
      <c r="E408" s="1">
        <f>Resultats!E$7</f>
        <v>3</v>
      </c>
      <c r="F408" s="1">
        <v>13</v>
      </c>
      <c r="G408" s="1">
        <v>43</v>
      </c>
      <c r="H408" s="1" t="str">
        <f>CONCATENATE(DiaA[[#This Row],[Dia]],DiaA[[#This Row],[Mes]],DiaA[[#This Row],[Hora]],DiaA[[#This Row],[Min]])</f>
        <v>3031343</v>
      </c>
      <c r="I408" s="1" t="str">
        <f>CONCATENATE(TEXT(DiaA[[#This Row],[Hora]],"00"),":",TEXT(DiaA[[#This Row],[Min]],"00"))</f>
        <v>13:43</v>
      </c>
      <c r="J408" s="1" t="str">
        <f>IFERROR(VLOOKUP(DiaA[[#This Row],[CONCATENA]],Dades[[#All],[Columna1]:[LAT]],3,FALSE),"")</f>
        <v/>
      </c>
      <c r="K408" s="1" t="str">
        <f>IFERROR(10^(DiaA[[#This Row],[LAT]]/10),"")</f>
        <v/>
      </c>
      <c r="V408" s="4">
        <f>Resultats!C$7</f>
        <v>30</v>
      </c>
      <c r="W408" s="12">
        <f>Resultats!E$7</f>
        <v>3</v>
      </c>
      <c r="X408" s="3">
        <v>4</v>
      </c>
      <c r="Y408" s="4">
        <v>43</v>
      </c>
      <c r="Z408" s="4" t="str">
        <f>CONCATENATE(NitA[[#This Row],[Dia]],NitA[[#This Row],[Mes]],NitA[[#This Row],[Hora]],NitA[[#This Row],[Min]])</f>
        <v>303443</v>
      </c>
      <c r="AA408" s="4" t="str">
        <f>CONCATENATE(TEXT(NitA[[#This Row],[Hora]],"00"),":",TEXT(NitA[[#This Row],[Min]],"00"))</f>
        <v>04:43</v>
      </c>
      <c r="AB408" s="12" t="str">
        <f>IFERROR(VLOOKUP(NitA[[#This Row],[CONCATENA]],Dades[[#All],[Columna1]:[LAT]],3,FALSE),"")</f>
        <v/>
      </c>
      <c r="AC408" s="12" t="str">
        <f>IFERROR(10^(NitA[[#This Row],[LAT]]/10),"")</f>
        <v/>
      </c>
      <c r="AE408" s="1">
        <f>Resultats!C$22</f>
        <v>30</v>
      </c>
      <c r="AF408" s="1">
        <f>Resultats!E$22</f>
        <v>3</v>
      </c>
      <c r="AG408" s="1">
        <v>13</v>
      </c>
      <c r="AH408" s="1">
        <v>43</v>
      </c>
      <c r="AI408" s="1" t="str">
        <f>CONCATENATE(DiaB[[#This Row],[Dia]],DiaB[[#This Row],[Mes]],DiaB[[#This Row],[Hora]],DiaB[[#This Row],[Min]])</f>
        <v>3031343</v>
      </c>
      <c r="AJ408" s="1" t="str">
        <f>CONCATENATE(TEXT(DiaB[[#This Row],[Hora]],"00"),":",TEXT(DiaB[[#This Row],[Min]],"00"))</f>
        <v>13:43</v>
      </c>
      <c r="AK408" s="1" t="str">
        <f>IFERROR(VLOOKUP(DiaB[[#This Row],[CONCATENA]],Dades[[#All],[Columna1]:[LAT]],3,FALSE),"")</f>
        <v/>
      </c>
      <c r="AL408" s="1" t="str">
        <f>IFERROR(10^(DiaB[[#This Row],[LAT]]/10),"")</f>
        <v/>
      </c>
      <c r="AW408" s="4">
        <f>Resultats!C$22</f>
        <v>30</v>
      </c>
      <c r="AX408" s="12">
        <f>Resultats!E$22</f>
        <v>3</v>
      </c>
      <c r="AY408" s="3">
        <v>4</v>
      </c>
      <c r="AZ408" s="4">
        <v>43</v>
      </c>
      <c r="BA408" s="4" t="str">
        <f>CONCATENATE(NitB[[#This Row],[Dia]],NitB[[#This Row],[Mes]],NitB[[#This Row],[Hora]],NitB[[#This Row],[Min]])</f>
        <v>303443</v>
      </c>
      <c r="BB408" s="4" t="str">
        <f>CONCATENATE(TEXT(NitB[[#This Row],[Hora]],"00"),":",TEXT(NitB[[#This Row],[Min]],"00"))</f>
        <v>04:43</v>
      </c>
      <c r="BC408" s="12" t="str">
        <f>IFERROR(VLOOKUP(NitB[[#This Row],[CONCATENA]],Dades[[#All],[Columna1]:[LAT]],3,FALSE),"")</f>
        <v/>
      </c>
      <c r="BD408" s="12" t="str">
        <f>IFERROR(10^(NitB[[#This Row],[LAT]]/10),"")</f>
        <v/>
      </c>
      <c r="BF408" s="1">
        <f>Resultats!C$37</f>
        <v>30</v>
      </c>
      <c r="BG408" s="1">
        <f>Resultats!E$37</f>
        <v>3</v>
      </c>
      <c r="BH408" s="1">
        <v>13</v>
      </c>
      <c r="BI408" s="1">
        <v>43</v>
      </c>
      <c r="BJ408" s="1" t="str">
        <f>CONCATENATE(DiaC[[#This Row],[Dia]],DiaC[[#This Row],[Mes]],DiaC[[#This Row],[Hora]],DiaC[[#This Row],[Min]])</f>
        <v>3031343</v>
      </c>
      <c r="BK408" s="1" t="str">
        <f>CONCATENATE(TEXT(DiaC[[#This Row],[Hora]],"00"),":",TEXT(DiaC[[#This Row],[Min]],"00"))</f>
        <v>13:43</v>
      </c>
      <c r="BL408" s="1" t="str">
        <f>IFERROR(VLOOKUP(DiaC[[#This Row],[CONCATENA]],Dades[[#All],[Columna1]:[LAT]],3,FALSE),"")</f>
        <v/>
      </c>
      <c r="BM408" s="1" t="str">
        <f>IFERROR(10^(DiaC[[#This Row],[LAT]]/10),"")</f>
        <v/>
      </c>
      <c r="BX408" s="4">
        <f>Resultats!C$37</f>
        <v>30</v>
      </c>
      <c r="BY408" s="12">
        <f>Resultats!E$37</f>
        <v>3</v>
      </c>
      <c r="BZ408" s="3">
        <v>4</v>
      </c>
      <c r="CA408" s="4">
        <v>43</v>
      </c>
      <c r="CB408" s="4" t="str">
        <f>CONCATENATE(NitC[[#This Row],[Dia]],NitC[[#This Row],[Mes]],NitC[[#This Row],[Hora]],NitC[[#This Row],[Min]])</f>
        <v>303443</v>
      </c>
      <c r="CC408" s="4" t="str">
        <f>CONCATENATE(TEXT(NitC[[#This Row],[Hora]],"00"),":",TEXT(NitC[[#This Row],[Min]],"00"))</f>
        <v>04:43</v>
      </c>
      <c r="CD408" s="12" t="str">
        <f>IFERROR(VLOOKUP(NitC[[#This Row],[CONCATENA]],Dades[[#All],[Columna1]:[LAT]],3,FALSE),"")</f>
        <v/>
      </c>
      <c r="CE408" s="12" t="str">
        <f>IFERROR(10^(NitC[[#This Row],[LAT]]/10),"")</f>
        <v/>
      </c>
    </row>
    <row r="409" spans="4:83" x14ac:dyDescent="0.35">
      <c r="D409" s="1">
        <f>Resultats!C$7</f>
        <v>30</v>
      </c>
      <c r="E409" s="1">
        <f>Resultats!E$7</f>
        <v>3</v>
      </c>
      <c r="F409" s="1">
        <v>13</v>
      </c>
      <c r="G409" s="1">
        <v>44</v>
      </c>
      <c r="H409" s="1" t="str">
        <f>CONCATENATE(DiaA[[#This Row],[Dia]],DiaA[[#This Row],[Mes]],DiaA[[#This Row],[Hora]],DiaA[[#This Row],[Min]])</f>
        <v>3031344</v>
      </c>
      <c r="I409" s="1" t="str">
        <f>CONCATENATE(TEXT(DiaA[[#This Row],[Hora]],"00"),":",TEXT(DiaA[[#This Row],[Min]],"00"))</f>
        <v>13:44</v>
      </c>
      <c r="J409" s="1" t="str">
        <f>IFERROR(VLOOKUP(DiaA[[#This Row],[CONCATENA]],Dades[[#All],[Columna1]:[LAT]],3,FALSE),"")</f>
        <v/>
      </c>
      <c r="K409" s="1" t="str">
        <f>IFERROR(10^(DiaA[[#This Row],[LAT]]/10),"")</f>
        <v/>
      </c>
      <c r="V409" s="4">
        <f>Resultats!C$7</f>
        <v>30</v>
      </c>
      <c r="W409" s="12">
        <f>Resultats!E$7</f>
        <v>3</v>
      </c>
      <c r="X409" s="3">
        <v>4</v>
      </c>
      <c r="Y409" s="4">
        <v>44</v>
      </c>
      <c r="Z409" s="4" t="str">
        <f>CONCATENATE(NitA[[#This Row],[Dia]],NitA[[#This Row],[Mes]],NitA[[#This Row],[Hora]],NitA[[#This Row],[Min]])</f>
        <v>303444</v>
      </c>
      <c r="AA409" s="4" t="str">
        <f>CONCATENATE(TEXT(NitA[[#This Row],[Hora]],"00"),":",TEXT(NitA[[#This Row],[Min]],"00"))</f>
        <v>04:44</v>
      </c>
      <c r="AB409" s="12" t="str">
        <f>IFERROR(VLOOKUP(NitA[[#This Row],[CONCATENA]],Dades[[#All],[Columna1]:[LAT]],3,FALSE),"")</f>
        <v/>
      </c>
      <c r="AC409" s="12" t="str">
        <f>IFERROR(10^(NitA[[#This Row],[LAT]]/10),"")</f>
        <v/>
      </c>
      <c r="AE409" s="1">
        <f>Resultats!C$22</f>
        <v>30</v>
      </c>
      <c r="AF409" s="1">
        <f>Resultats!E$22</f>
        <v>3</v>
      </c>
      <c r="AG409" s="1">
        <v>13</v>
      </c>
      <c r="AH409" s="1">
        <v>44</v>
      </c>
      <c r="AI409" s="1" t="str">
        <f>CONCATENATE(DiaB[[#This Row],[Dia]],DiaB[[#This Row],[Mes]],DiaB[[#This Row],[Hora]],DiaB[[#This Row],[Min]])</f>
        <v>3031344</v>
      </c>
      <c r="AJ409" s="1" t="str">
        <f>CONCATENATE(TEXT(DiaB[[#This Row],[Hora]],"00"),":",TEXT(DiaB[[#This Row],[Min]],"00"))</f>
        <v>13:44</v>
      </c>
      <c r="AK409" s="1" t="str">
        <f>IFERROR(VLOOKUP(DiaB[[#This Row],[CONCATENA]],Dades[[#All],[Columna1]:[LAT]],3,FALSE),"")</f>
        <v/>
      </c>
      <c r="AL409" s="1" t="str">
        <f>IFERROR(10^(DiaB[[#This Row],[LAT]]/10),"")</f>
        <v/>
      </c>
      <c r="AW409" s="4">
        <f>Resultats!C$22</f>
        <v>30</v>
      </c>
      <c r="AX409" s="12">
        <f>Resultats!E$22</f>
        <v>3</v>
      </c>
      <c r="AY409" s="3">
        <v>4</v>
      </c>
      <c r="AZ409" s="4">
        <v>44</v>
      </c>
      <c r="BA409" s="4" t="str">
        <f>CONCATENATE(NitB[[#This Row],[Dia]],NitB[[#This Row],[Mes]],NitB[[#This Row],[Hora]],NitB[[#This Row],[Min]])</f>
        <v>303444</v>
      </c>
      <c r="BB409" s="4" t="str">
        <f>CONCATENATE(TEXT(NitB[[#This Row],[Hora]],"00"),":",TEXT(NitB[[#This Row],[Min]],"00"))</f>
        <v>04:44</v>
      </c>
      <c r="BC409" s="12" t="str">
        <f>IFERROR(VLOOKUP(NitB[[#This Row],[CONCATENA]],Dades[[#All],[Columna1]:[LAT]],3,FALSE),"")</f>
        <v/>
      </c>
      <c r="BD409" s="12" t="str">
        <f>IFERROR(10^(NitB[[#This Row],[LAT]]/10),"")</f>
        <v/>
      </c>
      <c r="BF409" s="1">
        <f>Resultats!C$37</f>
        <v>30</v>
      </c>
      <c r="BG409" s="1">
        <f>Resultats!E$37</f>
        <v>3</v>
      </c>
      <c r="BH409" s="1">
        <v>13</v>
      </c>
      <c r="BI409" s="1">
        <v>44</v>
      </c>
      <c r="BJ409" s="1" t="str">
        <f>CONCATENATE(DiaC[[#This Row],[Dia]],DiaC[[#This Row],[Mes]],DiaC[[#This Row],[Hora]],DiaC[[#This Row],[Min]])</f>
        <v>3031344</v>
      </c>
      <c r="BK409" s="1" t="str">
        <f>CONCATENATE(TEXT(DiaC[[#This Row],[Hora]],"00"),":",TEXT(DiaC[[#This Row],[Min]],"00"))</f>
        <v>13:44</v>
      </c>
      <c r="BL409" s="1" t="str">
        <f>IFERROR(VLOOKUP(DiaC[[#This Row],[CONCATENA]],Dades[[#All],[Columna1]:[LAT]],3,FALSE),"")</f>
        <v/>
      </c>
      <c r="BM409" s="1" t="str">
        <f>IFERROR(10^(DiaC[[#This Row],[LAT]]/10),"")</f>
        <v/>
      </c>
      <c r="BX409" s="4">
        <f>Resultats!C$37</f>
        <v>30</v>
      </c>
      <c r="BY409" s="12">
        <f>Resultats!E$37</f>
        <v>3</v>
      </c>
      <c r="BZ409" s="3">
        <v>4</v>
      </c>
      <c r="CA409" s="4">
        <v>44</v>
      </c>
      <c r="CB409" s="4" t="str">
        <f>CONCATENATE(NitC[[#This Row],[Dia]],NitC[[#This Row],[Mes]],NitC[[#This Row],[Hora]],NitC[[#This Row],[Min]])</f>
        <v>303444</v>
      </c>
      <c r="CC409" s="4" t="str">
        <f>CONCATENATE(TEXT(NitC[[#This Row],[Hora]],"00"),":",TEXT(NitC[[#This Row],[Min]],"00"))</f>
        <v>04:44</v>
      </c>
      <c r="CD409" s="12" t="str">
        <f>IFERROR(VLOOKUP(NitC[[#This Row],[CONCATENA]],Dades[[#All],[Columna1]:[LAT]],3,FALSE),"")</f>
        <v/>
      </c>
      <c r="CE409" s="12" t="str">
        <f>IFERROR(10^(NitC[[#This Row],[LAT]]/10),"")</f>
        <v/>
      </c>
    </row>
    <row r="410" spans="4:83" x14ac:dyDescent="0.35">
      <c r="D410" s="1">
        <f>Resultats!C$7</f>
        <v>30</v>
      </c>
      <c r="E410" s="1">
        <f>Resultats!E$7</f>
        <v>3</v>
      </c>
      <c r="F410" s="1">
        <v>13</v>
      </c>
      <c r="G410" s="1">
        <v>45</v>
      </c>
      <c r="H410" s="1" t="str">
        <f>CONCATENATE(DiaA[[#This Row],[Dia]],DiaA[[#This Row],[Mes]],DiaA[[#This Row],[Hora]],DiaA[[#This Row],[Min]])</f>
        <v>3031345</v>
      </c>
      <c r="I410" s="1" t="str">
        <f>CONCATENATE(TEXT(DiaA[[#This Row],[Hora]],"00"),":",TEXT(DiaA[[#This Row],[Min]],"00"))</f>
        <v>13:45</v>
      </c>
      <c r="J410" s="1" t="str">
        <f>IFERROR(VLOOKUP(DiaA[[#This Row],[CONCATENA]],Dades[[#All],[Columna1]:[LAT]],3,FALSE),"")</f>
        <v/>
      </c>
      <c r="K410" s="1" t="str">
        <f>IFERROR(10^(DiaA[[#This Row],[LAT]]/10),"")</f>
        <v/>
      </c>
      <c r="V410" s="4">
        <f>Resultats!C$7</f>
        <v>30</v>
      </c>
      <c r="W410" s="12">
        <f>Resultats!E$7</f>
        <v>3</v>
      </c>
      <c r="X410" s="3">
        <v>4</v>
      </c>
      <c r="Y410" s="4">
        <v>45</v>
      </c>
      <c r="Z410" s="4" t="str">
        <f>CONCATENATE(NitA[[#This Row],[Dia]],NitA[[#This Row],[Mes]],NitA[[#This Row],[Hora]],NitA[[#This Row],[Min]])</f>
        <v>303445</v>
      </c>
      <c r="AA410" s="4" t="str">
        <f>CONCATENATE(TEXT(NitA[[#This Row],[Hora]],"00"),":",TEXT(NitA[[#This Row],[Min]],"00"))</f>
        <v>04:45</v>
      </c>
      <c r="AB410" s="12" t="str">
        <f>IFERROR(VLOOKUP(NitA[[#This Row],[CONCATENA]],Dades[[#All],[Columna1]:[LAT]],3,FALSE),"")</f>
        <v/>
      </c>
      <c r="AC410" s="12" t="str">
        <f>IFERROR(10^(NitA[[#This Row],[LAT]]/10),"")</f>
        <v/>
      </c>
      <c r="AE410" s="1">
        <f>Resultats!C$22</f>
        <v>30</v>
      </c>
      <c r="AF410" s="1">
        <f>Resultats!E$22</f>
        <v>3</v>
      </c>
      <c r="AG410" s="1">
        <v>13</v>
      </c>
      <c r="AH410" s="1">
        <v>45</v>
      </c>
      <c r="AI410" s="1" t="str">
        <f>CONCATENATE(DiaB[[#This Row],[Dia]],DiaB[[#This Row],[Mes]],DiaB[[#This Row],[Hora]],DiaB[[#This Row],[Min]])</f>
        <v>3031345</v>
      </c>
      <c r="AJ410" s="1" t="str">
        <f>CONCATENATE(TEXT(DiaB[[#This Row],[Hora]],"00"),":",TEXT(DiaB[[#This Row],[Min]],"00"))</f>
        <v>13:45</v>
      </c>
      <c r="AK410" s="1" t="str">
        <f>IFERROR(VLOOKUP(DiaB[[#This Row],[CONCATENA]],Dades[[#All],[Columna1]:[LAT]],3,FALSE),"")</f>
        <v/>
      </c>
      <c r="AL410" s="1" t="str">
        <f>IFERROR(10^(DiaB[[#This Row],[LAT]]/10),"")</f>
        <v/>
      </c>
      <c r="AW410" s="4">
        <f>Resultats!C$22</f>
        <v>30</v>
      </c>
      <c r="AX410" s="12">
        <f>Resultats!E$22</f>
        <v>3</v>
      </c>
      <c r="AY410" s="3">
        <v>4</v>
      </c>
      <c r="AZ410" s="4">
        <v>45</v>
      </c>
      <c r="BA410" s="4" t="str">
        <f>CONCATENATE(NitB[[#This Row],[Dia]],NitB[[#This Row],[Mes]],NitB[[#This Row],[Hora]],NitB[[#This Row],[Min]])</f>
        <v>303445</v>
      </c>
      <c r="BB410" s="4" t="str">
        <f>CONCATENATE(TEXT(NitB[[#This Row],[Hora]],"00"),":",TEXT(NitB[[#This Row],[Min]],"00"))</f>
        <v>04:45</v>
      </c>
      <c r="BC410" s="12" t="str">
        <f>IFERROR(VLOOKUP(NitB[[#This Row],[CONCATENA]],Dades[[#All],[Columna1]:[LAT]],3,FALSE),"")</f>
        <v/>
      </c>
      <c r="BD410" s="12" t="str">
        <f>IFERROR(10^(NitB[[#This Row],[LAT]]/10),"")</f>
        <v/>
      </c>
      <c r="BF410" s="1">
        <f>Resultats!C$37</f>
        <v>30</v>
      </c>
      <c r="BG410" s="1">
        <f>Resultats!E$37</f>
        <v>3</v>
      </c>
      <c r="BH410" s="1">
        <v>13</v>
      </c>
      <c r="BI410" s="1">
        <v>45</v>
      </c>
      <c r="BJ410" s="1" t="str">
        <f>CONCATENATE(DiaC[[#This Row],[Dia]],DiaC[[#This Row],[Mes]],DiaC[[#This Row],[Hora]],DiaC[[#This Row],[Min]])</f>
        <v>3031345</v>
      </c>
      <c r="BK410" s="1" t="str">
        <f>CONCATENATE(TEXT(DiaC[[#This Row],[Hora]],"00"),":",TEXT(DiaC[[#This Row],[Min]],"00"))</f>
        <v>13:45</v>
      </c>
      <c r="BL410" s="1" t="str">
        <f>IFERROR(VLOOKUP(DiaC[[#This Row],[CONCATENA]],Dades[[#All],[Columna1]:[LAT]],3,FALSE),"")</f>
        <v/>
      </c>
      <c r="BM410" s="1" t="str">
        <f>IFERROR(10^(DiaC[[#This Row],[LAT]]/10),"")</f>
        <v/>
      </c>
      <c r="BX410" s="4">
        <f>Resultats!C$37</f>
        <v>30</v>
      </c>
      <c r="BY410" s="12">
        <f>Resultats!E$37</f>
        <v>3</v>
      </c>
      <c r="BZ410" s="3">
        <v>4</v>
      </c>
      <c r="CA410" s="4">
        <v>45</v>
      </c>
      <c r="CB410" s="4" t="str">
        <f>CONCATENATE(NitC[[#This Row],[Dia]],NitC[[#This Row],[Mes]],NitC[[#This Row],[Hora]],NitC[[#This Row],[Min]])</f>
        <v>303445</v>
      </c>
      <c r="CC410" s="4" t="str">
        <f>CONCATENATE(TEXT(NitC[[#This Row],[Hora]],"00"),":",TEXT(NitC[[#This Row],[Min]],"00"))</f>
        <v>04:45</v>
      </c>
      <c r="CD410" s="12" t="str">
        <f>IFERROR(VLOOKUP(NitC[[#This Row],[CONCATENA]],Dades[[#All],[Columna1]:[LAT]],3,FALSE),"")</f>
        <v/>
      </c>
      <c r="CE410" s="12" t="str">
        <f>IFERROR(10^(NitC[[#This Row],[LAT]]/10),"")</f>
        <v/>
      </c>
    </row>
    <row r="411" spans="4:83" x14ac:dyDescent="0.35">
      <c r="D411" s="1">
        <f>Resultats!C$7</f>
        <v>30</v>
      </c>
      <c r="E411" s="1">
        <f>Resultats!E$7</f>
        <v>3</v>
      </c>
      <c r="F411" s="1">
        <v>13</v>
      </c>
      <c r="G411" s="1">
        <v>46</v>
      </c>
      <c r="H411" s="1" t="str">
        <f>CONCATENATE(DiaA[[#This Row],[Dia]],DiaA[[#This Row],[Mes]],DiaA[[#This Row],[Hora]],DiaA[[#This Row],[Min]])</f>
        <v>3031346</v>
      </c>
      <c r="I411" s="1" t="str">
        <f>CONCATENATE(TEXT(DiaA[[#This Row],[Hora]],"00"),":",TEXT(DiaA[[#This Row],[Min]],"00"))</f>
        <v>13:46</v>
      </c>
      <c r="J411" s="1" t="str">
        <f>IFERROR(VLOOKUP(DiaA[[#This Row],[CONCATENA]],Dades[[#All],[Columna1]:[LAT]],3,FALSE),"")</f>
        <v/>
      </c>
      <c r="K411" s="1" t="str">
        <f>IFERROR(10^(DiaA[[#This Row],[LAT]]/10),"")</f>
        <v/>
      </c>
      <c r="V411" s="4">
        <f>Resultats!C$7</f>
        <v>30</v>
      </c>
      <c r="W411" s="12">
        <f>Resultats!E$7</f>
        <v>3</v>
      </c>
      <c r="X411" s="3">
        <v>4</v>
      </c>
      <c r="Y411" s="4">
        <v>46</v>
      </c>
      <c r="Z411" s="4" t="str">
        <f>CONCATENATE(NitA[[#This Row],[Dia]],NitA[[#This Row],[Mes]],NitA[[#This Row],[Hora]],NitA[[#This Row],[Min]])</f>
        <v>303446</v>
      </c>
      <c r="AA411" s="4" t="str">
        <f>CONCATENATE(TEXT(NitA[[#This Row],[Hora]],"00"),":",TEXT(NitA[[#This Row],[Min]],"00"))</f>
        <v>04:46</v>
      </c>
      <c r="AB411" s="12" t="str">
        <f>IFERROR(VLOOKUP(NitA[[#This Row],[CONCATENA]],Dades[[#All],[Columna1]:[LAT]],3,FALSE),"")</f>
        <v/>
      </c>
      <c r="AC411" s="12" t="str">
        <f>IFERROR(10^(NitA[[#This Row],[LAT]]/10),"")</f>
        <v/>
      </c>
      <c r="AE411" s="1">
        <f>Resultats!C$22</f>
        <v>30</v>
      </c>
      <c r="AF411" s="1">
        <f>Resultats!E$22</f>
        <v>3</v>
      </c>
      <c r="AG411" s="1">
        <v>13</v>
      </c>
      <c r="AH411" s="1">
        <v>46</v>
      </c>
      <c r="AI411" s="1" t="str">
        <f>CONCATENATE(DiaB[[#This Row],[Dia]],DiaB[[#This Row],[Mes]],DiaB[[#This Row],[Hora]],DiaB[[#This Row],[Min]])</f>
        <v>3031346</v>
      </c>
      <c r="AJ411" s="1" t="str">
        <f>CONCATENATE(TEXT(DiaB[[#This Row],[Hora]],"00"),":",TEXT(DiaB[[#This Row],[Min]],"00"))</f>
        <v>13:46</v>
      </c>
      <c r="AK411" s="1" t="str">
        <f>IFERROR(VLOOKUP(DiaB[[#This Row],[CONCATENA]],Dades[[#All],[Columna1]:[LAT]],3,FALSE),"")</f>
        <v/>
      </c>
      <c r="AL411" s="1" t="str">
        <f>IFERROR(10^(DiaB[[#This Row],[LAT]]/10),"")</f>
        <v/>
      </c>
      <c r="AW411" s="4">
        <f>Resultats!C$22</f>
        <v>30</v>
      </c>
      <c r="AX411" s="12">
        <f>Resultats!E$22</f>
        <v>3</v>
      </c>
      <c r="AY411" s="3">
        <v>4</v>
      </c>
      <c r="AZ411" s="4">
        <v>46</v>
      </c>
      <c r="BA411" s="4" t="str">
        <f>CONCATENATE(NitB[[#This Row],[Dia]],NitB[[#This Row],[Mes]],NitB[[#This Row],[Hora]],NitB[[#This Row],[Min]])</f>
        <v>303446</v>
      </c>
      <c r="BB411" s="4" t="str">
        <f>CONCATENATE(TEXT(NitB[[#This Row],[Hora]],"00"),":",TEXT(NitB[[#This Row],[Min]],"00"))</f>
        <v>04:46</v>
      </c>
      <c r="BC411" s="12" t="str">
        <f>IFERROR(VLOOKUP(NitB[[#This Row],[CONCATENA]],Dades[[#All],[Columna1]:[LAT]],3,FALSE),"")</f>
        <v/>
      </c>
      <c r="BD411" s="12" t="str">
        <f>IFERROR(10^(NitB[[#This Row],[LAT]]/10),"")</f>
        <v/>
      </c>
      <c r="BF411" s="1">
        <f>Resultats!C$37</f>
        <v>30</v>
      </c>
      <c r="BG411" s="1">
        <f>Resultats!E$37</f>
        <v>3</v>
      </c>
      <c r="BH411" s="1">
        <v>13</v>
      </c>
      <c r="BI411" s="1">
        <v>46</v>
      </c>
      <c r="BJ411" s="1" t="str">
        <f>CONCATENATE(DiaC[[#This Row],[Dia]],DiaC[[#This Row],[Mes]],DiaC[[#This Row],[Hora]],DiaC[[#This Row],[Min]])</f>
        <v>3031346</v>
      </c>
      <c r="BK411" s="1" t="str">
        <f>CONCATENATE(TEXT(DiaC[[#This Row],[Hora]],"00"),":",TEXT(DiaC[[#This Row],[Min]],"00"))</f>
        <v>13:46</v>
      </c>
      <c r="BL411" s="1" t="str">
        <f>IFERROR(VLOOKUP(DiaC[[#This Row],[CONCATENA]],Dades[[#All],[Columna1]:[LAT]],3,FALSE),"")</f>
        <v/>
      </c>
      <c r="BM411" s="1" t="str">
        <f>IFERROR(10^(DiaC[[#This Row],[LAT]]/10),"")</f>
        <v/>
      </c>
      <c r="BX411" s="4">
        <f>Resultats!C$37</f>
        <v>30</v>
      </c>
      <c r="BY411" s="12">
        <f>Resultats!E$37</f>
        <v>3</v>
      </c>
      <c r="BZ411" s="3">
        <v>4</v>
      </c>
      <c r="CA411" s="4">
        <v>46</v>
      </c>
      <c r="CB411" s="4" t="str">
        <f>CONCATENATE(NitC[[#This Row],[Dia]],NitC[[#This Row],[Mes]],NitC[[#This Row],[Hora]],NitC[[#This Row],[Min]])</f>
        <v>303446</v>
      </c>
      <c r="CC411" s="4" t="str">
        <f>CONCATENATE(TEXT(NitC[[#This Row],[Hora]],"00"),":",TEXT(NitC[[#This Row],[Min]],"00"))</f>
        <v>04:46</v>
      </c>
      <c r="CD411" s="12" t="str">
        <f>IFERROR(VLOOKUP(NitC[[#This Row],[CONCATENA]],Dades[[#All],[Columna1]:[LAT]],3,FALSE),"")</f>
        <v/>
      </c>
      <c r="CE411" s="12" t="str">
        <f>IFERROR(10^(NitC[[#This Row],[LAT]]/10),"")</f>
        <v/>
      </c>
    </row>
    <row r="412" spans="4:83" x14ac:dyDescent="0.35">
      <c r="D412" s="1">
        <f>Resultats!C$7</f>
        <v>30</v>
      </c>
      <c r="E412" s="1">
        <f>Resultats!E$7</f>
        <v>3</v>
      </c>
      <c r="F412" s="1">
        <v>13</v>
      </c>
      <c r="G412" s="1">
        <v>47</v>
      </c>
      <c r="H412" s="1" t="str">
        <f>CONCATENATE(DiaA[[#This Row],[Dia]],DiaA[[#This Row],[Mes]],DiaA[[#This Row],[Hora]],DiaA[[#This Row],[Min]])</f>
        <v>3031347</v>
      </c>
      <c r="I412" s="1" t="str">
        <f>CONCATENATE(TEXT(DiaA[[#This Row],[Hora]],"00"),":",TEXT(DiaA[[#This Row],[Min]],"00"))</f>
        <v>13:47</v>
      </c>
      <c r="J412" s="1" t="str">
        <f>IFERROR(VLOOKUP(DiaA[[#This Row],[CONCATENA]],Dades[[#All],[Columna1]:[LAT]],3,FALSE),"")</f>
        <v/>
      </c>
      <c r="K412" s="1" t="str">
        <f>IFERROR(10^(DiaA[[#This Row],[LAT]]/10),"")</f>
        <v/>
      </c>
      <c r="V412" s="4">
        <f>Resultats!C$7</f>
        <v>30</v>
      </c>
      <c r="W412" s="12">
        <f>Resultats!E$7</f>
        <v>3</v>
      </c>
      <c r="X412" s="3">
        <v>4</v>
      </c>
      <c r="Y412" s="4">
        <v>47</v>
      </c>
      <c r="Z412" s="4" t="str">
        <f>CONCATENATE(NitA[[#This Row],[Dia]],NitA[[#This Row],[Mes]],NitA[[#This Row],[Hora]],NitA[[#This Row],[Min]])</f>
        <v>303447</v>
      </c>
      <c r="AA412" s="4" t="str">
        <f>CONCATENATE(TEXT(NitA[[#This Row],[Hora]],"00"),":",TEXT(NitA[[#This Row],[Min]],"00"))</f>
        <v>04:47</v>
      </c>
      <c r="AB412" s="12" t="str">
        <f>IFERROR(VLOOKUP(NitA[[#This Row],[CONCATENA]],Dades[[#All],[Columna1]:[LAT]],3,FALSE),"")</f>
        <v/>
      </c>
      <c r="AC412" s="12" t="str">
        <f>IFERROR(10^(NitA[[#This Row],[LAT]]/10),"")</f>
        <v/>
      </c>
      <c r="AE412" s="1">
        <f>Resultats!C$22</f>
        <v>30</v>
      </c>
      <c r="AF412" s="1">
        <f>Resultats!E$22</f>
        <v>3</v>
      </c>
      <c r="AG412" s="1">
        <v>13</v>
      </c>
      <c r="AH412" s="1">
        <v>47</v>
      </c>
      <c r="AI412" s="1" t="str">
        <f>CONCATENATE(DiaB[[#This Row],[Dia]],DiaB[[#This Row],[Mes]],DiaB[[#This Row],[Hora]],DiaB[[#This Row],[Min]])</f>
        <v>3031347</v>
      </c>
      <c r="AJ412" s="1" t="str">
        <f>CONCATENATE(TEXT(DiaB[[#This Row],[Hora]],"00"),":",TEXT(DiaB[[#This Row],[Min]],"00"))</f>
        <v>13:47</v>
      </c>
      <c r="AK412" s="1" t="str">
        <f>IFERROR(VLOOKUP(DiaB[[#This Row],[CONCATENA]],Dades[[#All],[Columna1]:[LAT]],3,FALSE),"")</f>
        <v/>
      </c>
      <c r="AL412" s="1" t="str">
        <f>IFERROR(10^(DiaB[[#This Row],[LAT]]/10),"")</f>
        <v/>
      </c>
      <c r="AW412" s="4">
        <f>Resultats!C$22</f>
        <v>30</v>
      </c>
      <c r="AX412" s="12">
        <f>Resultats!E$22</f>
        <v>3</v>
      </c>
      <c r="AY412" s="3">
        <v>4</v>
      </c>
      <c r="AZ412" s="4">
        <v>47</v>
      </c>
      <c r="BA412" s="4" t="str">
        <f>CONCATENATE(NitB[[#This Row],[Dia]],NitB[[#This Row],[Mes]],NitB[[#This Row],[Hora]],NitB[[#This Row],[Min]])</f>
        <v>303447</v>
      </c>
      <c r="BB412" s="4" t="str">
        <f>CONCATENATE(TEXT(NitB[[#This Row],[Hora]],"00"),":",TEXT(NitB[[#This Row],[Min]],"00"))</f>
        <v>04:47</v>
      </c>
      <c r="BC412" s="12" t="str">
        <f>IFERROR(VLOOKUP(NitB[[#This Row],[CONCATENA]],Dades[[#All],[Columna1]:[LAT]],3,FALSE),"")</f>
        <v/>
      </c>
      <c r="BD412" s="12" t="str">
        <f>IFERROR(10^(NitB[[#This Row],[LAT]]/10),"")</f>
        <v/>
      </c>
      <c r="BF412" s="1">
        <f>Resultats!C$37</f>
        <v>30</v>
      </c>
      <c r="BG412" s="1">
        <f>Resultats!E$37</f>
        <v>3</v>
      </c>
      <c r="BH412" s="1">
        <v>13</v>
      </c>
      <c r="BI412" s="1">
        <v>47</v>
      </c>
      <c r="BJ412" s="1" t="str">
        <f>CONCATENATE(DiaC[[#This Row],[Dia]],DiaC[[#This Row],[Mes]],DiaC[[#This Row],[Hora]],DiaC[[#This Row],[Min]])</f>
        <v>3031347</v>
      </c>
      <c r="BK412" s="1" t="str">
        <f>CONCATENATE(TEXT(DiaC[[#This Row],[Hora]],"00"),":",TEXT(DiaC[[#This Row],[Min]],"00"))</f>
        <v>13:47</v>
      </c>
      <c r="BL412" s="1" t="str">
        <f>IFERROR(VLOOKUP(DiaC[[#This Row],[CONCATENA]],Dades[[#All],[Columna1]:[LAT]],3,FALSE),"")</f>
        <v/>
      </c>
      <c r="BM412" s="1" t="str">
        <f>IFERROR(10^(DiaC[[#This Row],[LAT]]/10),"")</f>
        <v/>
      </c>
      <c r="BX412" s="4">
        <f>Resultats!C$37</f>
        <v>30</v>
      </c>
      <c r="BY412" s="12">
        <f>Resultats!E$37</f>
        <v>3</v>
      </c>
      <c r="BZ412" s="3">
        <v>4</v>
      </c>
      <c r="CA412" s="4">
        <v>47</v>
      </c>
      <c r="CB412" s="4" t="str">
        <f>CONCATENATE(NitC[[#This Row],[Dia]],NitC[[#This Row],[Mes]],NitC[[#This Row],[Hora]],NitC[[#This Row],[Min]])</f>
        <v>303447</v>
      </c>
      <c r="CC412" s="4" t="str">
        <f>CONCATENATE(TEXT(NitC[[#This Row],[Hora]],"00"),":",TEXT(NitC[[#This Row],[Min]],"00"))</f>
        <v>04:47</v>
      </c>
      <c r="CD412" s="12" t="str">
        <f>IFERROR(VLOOKUP(NitC[[#This Row],[CONCATENA]],Dades[[#All],[Columna1]:[LAT]],3,FALSE),"")</f>
        <v/>
      </c>
      <c r="CE412" s="12" t="str">
        <f>IFERROR(10^(NitC[[#This Row],[LAT]]/10),"")</f>
        <v/>
      </c>
    </row>
    <row r="413" spans="4:83" x14ac:dyDescent="0.35">
      <c r="D413" s="1">
        <f>Resultats!C$7</f>
        <v>30</v>
      </c>
      <c r="E413" s="1">
        <f>Resultats!E$7</f>
        <v>3</v>
      </c>
      <c r="F413" s="1">
        <v>13</v>
      </c>
      <c r="G413" s="1">
        <v>48</v>
      </c>
      <c r="H413" s="1" t="str">
        <f>CONCATENATE(DiaA[[#This Row],[Dia]],DiaA[[#This Row],[Mes]],DiaA[[#This Row],[Hora]],DiaA[[#This Row],[Min]])</f>
        <v>3031348</v>
      </c>
      <c r="I413" s="1" t="str">
        <f>CONCATENATE(TEXT(DiaA[[#This Row],[Hora]],"00"),":",TEXT(DiaA[[#This Row],[Min]],"00"))</f>
        <v>13:48</v>
      </c>
      <c r="J413" s="1" t="str">
        <f>IFERROR(VLOOKUP(DiaA[[#This Row],[CONCATENA]],Dades[[#All],[Columna1]:[LAT]],3,FALSE),"")</f>
        <v/>
      </c>
      <c r="K413" s="1" t="str">
        <f>IFERROR(10^(DiaA[[#This Row],[LAT]]/10),"")</f>
        <v/>
      </c>
      <c r="V413" s="4">
        <f>Resultats!C$7</f>
        <v>30</v>
      </c>
      <c r="W413" s="12">
        <f>Resultats!E$7</f>
        <v>3</v>
      </c>
      <c r="X413" s="3">
        <v>4</v>
      </c>
      <c r="Y413" s="4">
        <v>48</v>
      </c>
      <c r="Z413" s="4" t="str">
        <f>CONCATENATE(NitA[[#This Row],[Dia]],NitA[[#This Row],[Mes]],NitA[[#This Row],[Hora]],NitA[[#This Row],[Min]])</f>
        <v>303448</v>
      </c>
      <c r="AA413" s="4" t="str">
        <f>CONCATENATE(TEXT(NitA[[#This Row],[Hora]],"00"),":",TEXT(NitA[[#This Row],[Min]],"00"))</f>
        <v>04:48</v>
      </c>
      <c r="AB413" s="12" t="str">
        <f>IFERROR(VLOOKUP(NitA[[#This Row],[CONCATENA]],Dades[[#All],[Columna1]:[LAT]],3,FALSE),"")</f>
        <v/>
      </c>
      <c r="AC413" s="12" t="str">
        <f>IFERROR(10^(NitA[[#This Row],[LAT]]/10),"")</f>
        <v/>
      </c>
      <c r="AE413" s="1">
        <f>Resultats!C$22</f>
        <v>30</v>
      </c>
      <c r="AF413" s="1">
        <f>Resultats!E$22</f>
        <v>3</v>
      </c>
      <c r="AG413" s="1">
        <v>13</v>
      </c>
      <c r="AH413" s="1">
        <v>48</v>
      </c>
      <c r="AI413" s="1" t="str">
        <f>CONCATENATE(DiaB[[#This Row],[Dia]],DiaB[[#This Row],[Mes]],DiaB[[#This Row],[Hora]],DiaB[[#This Row],[Min]])</f>
        <v>3031348</v>
      </c>
      <c r="AJ413" s="1" t="str">
        <f>CONCATENATE(TEXT(DiaB[[#This Row],[Hora]],"00"),":",TEXT(DiaB[[#This Row],[Min]],"00"))</f>
        <v>13:48</v>
      </c>
      <c r="AK413" s="1" t="str">
        <f>IFERROR(VLOOKUP(DiaB[[#This Row],[CONCATENA]],Dades[[#All],[Columna1]:[LAT]],3,FALSE),"")</f>
        <v/>
      </c>
      <c r="AL413" s="1" t="str">
        <f>IFERROR(10^(DiaB[[#This Row],[LAT]]/10),"")</f>
        <v/>
      </c>
      <c r="AW413" s="4">
        <f>Resultats!C$22</f>
        <v>30</v>
      </c>
      <c r="AX413" s="12">
        <f>Resultats!E$22</f>
        <v>3</v>
      </c>
      <c r="AY413" s="3">
        <v>4</v>
      </c>
      <c r="AZ413" s="4">
        <v>48</v>
      </c>
      <c r="BA413" s="4" t="str">
        <f>CONCATENATE(NitB[[#This Row],[Dia]],NitB[[#This Row],[Mes]],NitB[[#This Row],[Hora]],NitB[[#This Row],[Min]])</f>
        <v>303448</v>
      </c>
      <c r="BB413" s="4" t="str">
        <f>CONCATENATE(TEXT(NitB[[#This Row],[Hora]],"00"),":",TEXT(NitB[[#This Row],[Min]],"00"))</f>
        <v>04:48</v>
      </c>
      <c r="BC413" s="12" t="str">
        <f>IFERROR(VLOOKUP(NitB[[#This Row],[CONCATENA]],Dades[[#All],[Columna1]:[LAT]],3,FALSE),"")</f>
        <v/>
      </c>
      <c r="BD413" s="12" t="str">
        <f>IFERROR(10^(NitB[[#This Row],[LAT]]/10),"")</f>
        <v/>
      </c>
      <c r="BF413" s="1">
        <f>Resultats!C$37</f>
        <v>30</v>
      </c>
      <c r="BG413" s="1">
        <f>Resultats!E$37</f>
        <v>3</v>
      </c>
      <c r="BH413" s="1">
        <v>13</v>
      </c>
      <c r="BI413" s="1">
        <v>48</v>
      </c>
      <c r="BJ413" s="1" t="str">
        <f>CONCATENATE(DiaC[[#This Row],[Dia]],DiaC[[#This Row],[Mes]],DiaC[[#This Row],[Hora]],DiaC[[#This Row],[Min]])</f>
        <v>3031348</v>
      </c>
      <c r="BK413" s="1" t="str">
        <f>CONCATENATE(TEXT(DiaC[[#This Row],[Hora]],"00"),":",TEXT(DiaC[[#This Row],[Min]],"00"))</f>
        <v>13:48</v>
      </c>
      <c r="BL413" s="1" t="str">
        <f>IFERROR(VLOOKUP(DiaC[[#This Row],[CONCATENA]],Dades[[#All],[Columna1]:[LAT]],3,FALSE),"")</f>
        <v/>
      </c>
      <c r="BM413" s="1" t="str">
        <f>IFERROR(10^(DiaC[[#This Row],[LAT]]/10),"")</f>
        <v/>
      </c>
      <c r="BX413" s="4">
        <f>Resultats!C$37</f>
        <v>30</v>
      </c>
      <c r="BY413" s="12">
        <f>Resultats!E$37</f>
        <v>3</v>
      </c>
      <c r="BZ413" s="3">
        <v>4</v>
      </c>
      <c r="CA413" s="4">
        <v>48</v>
      </c>
      <c r="CB413" s="4" t="str">
        <f>CONCATENATE(NitC[[#This Row],[Dia]],NitC[[#This Row],[Mes]],NitC[[#This Row],[Hora]],NitC[[#This Row],[Min]])</f>
        <v>303448</v>
      </c>
      <c r="CC413" s="4" t="str">
        <f>CONCATENATE(TEXT(NitC[[#This Row],[Hora]],"00"),":",TEXT(NitC[[#This Row],[Min]],"00"))</f>
        <v>04:48</v>
      </c>
      <c r="CD413" s="12" t="str">
        <f>IFERROR(VLOOKUP(NitC[[#This Row],[CONCATENA]],Dades[[#All],[Columna1]:[LAT]],3,FALSE),"")</f>
        <v/>
      </c>
      <c r="CE413" s="12" t="str">
        <f>IFERROR(10^(NitC[[#This Row],[LAT]]/10),"")</f>
        <v/>
      </c>
    </row>
    <row r="414" spans="4:83" x14ac:dyDescent="0.35">
      <c r="D414" s="1">
        <f>Resultats!C$7</f>
        <v>30</v>
      </c>
      <c r="E414" s="1">
        <f>Resultats!E$7</f>
        <v>3</v>
      </c>
      <c r="F414" s="1">
        <v>13</v>
      </c>
      <c r="G414" s="1">
        <v>49</v>
      </c>
      <c r="H414" s="1" t="str">
        <f>CONCATENATE(DiaA[[#This Row],[Dia]],DiaA[[#This Row],[Mes]],DiaA[[#This Row],[Hora]],DiaA[[#This Row],[Min]])</f>
        <v>3031349</v>
      </c>
      <c r="I414" s="1" t="str">
        <f>CONCATENATE(TEXT(DiaA[[#This Row],[Hora]],"00"),":",TEXT(DiaA[[#This Row],[Min]],"00"))</f>
        <v>13:49</v>
      </c>
      <c r="J414" s="1" t="str">
        <f>IFERROR(VLOOKUP(DiaA[[#This Row],[CONCATENA]],Dades[[#All],[Columna1]:[LAT]],3,FALSE),"")</f>
        <v/>
      </c>
      <c r="K414" s="1" t="str">
        <f>IFERROR(10^(DiaA[[#This Row],[LAT]]/10),"")</f>
        <v/>
      </c>
      <c r="V414" s="4">
        <f>Resultats!C$7</f>
        <v>30</v>
      </c>
      <c r="W414" s="12">
        <f>Resultats!E$7</f>
        <v>3</v>
      </c>
      <c r="X414" s="3">
        <v>4</v>
      </c>
      <c r="Y414" s="4">
        <v>49</v>
      </c>
      <c r="Z414" s="4" t="str">
        <f>CONCATENATE(NitA[[#This Row],[Dia]],NitA[[#This Row],[Mes]],NitA[[#This Row],[Hora]],NitA[[#This Row],[Min]])</f>
        <v>303449</v>
      </c>
      <c r="AA414" s="4" t="str">
        <f>CONCATENATE(TEXT(NitA[[#This Row],[Hora]],"00"),":",TEXT(NitA[[#This Row],[Min]],"00"))</f>
        <v>04:49</v>
      </c>
      <c r="AB414" s="12" t="str">
        <f>IFERROR(VLOOKUP(NitA[[#This Row],[CONCATENA]],Dades[[#All],[Columna1]:[LAT]],3,FALSE),"")</f>
        <v/>
      </c>
      <c r="AC414" s="12" t="str">
        <f>IFERROR(10^(NitA[[#This Row],[LAT]]/10),"")</f>
        <v/>
      </c>
      <c r="AE414" s="1">
        <f>Resultats!C$22</f>
        <v>30</v>
      </c>
      <c r="AF414" s="1">
        <f>Resultats!E$22</f>
        <v>3</v>
      </c>
      <c r="AG414" s="1">
        <v>13</v>
      </c>
      <c r="AH414" s="1">
        <v>49</v>
      </c>
      <c r="AI414" s="1" t="str">
        <f>CONCATENATE(DiaB[[#This Row],[Dia]],DiaB[[#This Row],[Mes]],DiaB[[#This Row],[Hora]],DiaB[[#This Row],[Min]])</f>
        <v>3031349</v>
      </c>
      <c r="AJ414" s="1" t="str">
        <f>CONCATENATE(TEXT(DiaB[[#This Row],[Hora]],"00"),":",TEXT(DiaB[[#This Row],[Min]],"00"))</f>
        <v>13:49</v>
      </c>
      <c r="AK414" s="1" t="str">
        <f>IFERROR(VLOOKUP(DiaB[[#This Row],[CONCATENA]],Dades[[#All],[Columna1]:[LAT]],3,FALSE),"")</f>
        <v/>
      </c>
      <c r="AL414" s="1" t="str">
        <f>IFERROR(10^(DiaB[[#This Row],[LAT]]/10),"")</f>
        <v/>
      </c>
      <c r="AW414" s="4">
        <f>Resultats!C$22</f>
        <v>30</v>
      </c>
      <c r="AX414" s="12">
        <f>Resultats!E$22</f>
        <v>3</v>
      </c>
      <c r="AY414" s="3">
        <v>4</v>
      </c>
      <c r="AZ414" s="4">
        <v>49</v>
      </c>
      <c r="BA414" s="4" t="str">
        <f>CONCATENATE(NitB[[#This Row],[Dia]],NitB[[#This Row],[Mes]],NitB[[#This Row],[Hora]],NitB[[#This Row],[Min]])</f>
        <v>303449</v>
      </c>
      <c r="BB414" s="4" t="str">
        <f>CONCATENATE(TEXT(NitB[[#This Row],[Hora]],"00"),":",TEXT(NitB[[#This Row],[Min]],"00"))</f>
        <v>04:49</v>
      </c>
      <c r="BC414" s="12" t="str">
        <f>IFERROR(VLOOKUP(NitB[[#This Row],[CONCATENA]],Dades[[#All],[Columna1]:[LAT]],3,FALSE),"")</f>
        <v/>
      </c>
      <c r="BD414" s="12" t="str">
        <f>IFERROR(10^(NitB[[#This Row],[LAT]]/10),"")</f>
        <v/>
      </c>
      <c r="BF414" s="1">
        <f>Resultats!C$37</f>
        <v>30</v>
      </c>
      <c r="BG414" s="1">
        <f>Resultats!E$37</f>
        <v>3</v>
      </c>
      <c r="BH414" s="1">
        <v>13</v>
      </c>
      <c r="BI414" s="1">
        <v>49</v>
      </c>
      <c r="BJ414" s="1" t="str">
        <f>CONCATENATE(DiaC[[#This Row],[Dia]],DiaC[[#This Row],[Mes]],DiaC[[#This Row],[Hora]],DiaC[[#This Row],[Min]])</f>
        <v>3031349</v>
      </c>
      <c r="BK414" s="1" t="str">
        <f>CONCATENATE(TEXT(DiaC[[#This Row],[Hora]],"00"),":",TEXT(DiaC[[#This Row],[Min]],"00"))</f>
        <v>13:49</v>
      </c>
      <c r="BL414" s="1" t="str">
        <f>IFERROR(VLOOKUP(DiaC[[#This Row],[CONCATENA]],Dades[[#All],[Columna1]:[LAT]],3,FALSE),"")</f>
        <v/>
      </c>
      <c r="BM414" s="1" t="str">
        <f>IFERROR(10^(DiaC[[#This Row],[LAT]]/10),"")</f>
        <v/>
      </c>
      <c r="BX414" s="4">
        <f>Resultats!C$37</f>
        <v>30</v>
      </c>
      <c r="BY414" s="12">
        <f>Resultats!E$37</f>
        <v>3</v>
      </c>
      <c r="BZ414" s="3">
        <v>4</v>
      </c>
      <c r="CA414" s="4">
        <v>49</v>
      </c>
      <c r="CB414" s="4" t="str">
        <f>CONCATENATE(NitC[[#This Row],[Dia]],NitC[[#This Row],[Mes]],NitC[[#This Row],[Hora]],NitC[[#This Row],[Min]])</f>
        <v>303449</v>
      </c>
      <c r="CC414" s="4" t="str">
        <f>CONCATENATE(TEXT(NitC[[#This Row],[Hora]],"00"),":",TEXT(NitC[[#This Row],[Min]],"00"))</f>
        <v>04:49</v>
      </c>
      <c r="CD414" s="12" t="str">
        <f>IFERROR(VLOOKUP(NitC[[#This Row],[CONCATENA]],Dades[[#All],[Columna1]:[LAT]],3,FALSE),"")</f>
        <v/>
      </c>
      <c r="CE414" s="12" t="str">
        <f>IFERROR(10^(NitC[[#This Row],[LAT]]/10),"")</f>
        <v/>
      </c>
    </row>
    <row r="415" spans="4:83" x14ac:dyDescent="0.35">
      <c r="D415" s="1">
        <f>Resultats!C$7</f>
        <v>30</v>
      </c>
      <c r="E415" s="1">
        <f>Resultats!E$7</f>
        <v>3</v>
      </c>
      <c r="F415" s="1">
        <v>13</v>
      </c>
      <c r="G415" s="1">
        <v>50</v>
      </c>
      <c r="H415" s="1" t="str">
        <f>CONCATENATE(DiaA[[#This Row],[Dia]],DiaA[[#This Row],[Mes]],DiaA[[#This Row],[Hora]],DiaA[[#This Row],[Min]])</f>
        <v>3031350</v>
      </c>
      <c r="I415" s="1" t="str">
        <f>CONCATENATE(TEXT(DiaA[[#This Row],[Hora]],"00"),":",TEXT(DiaA[[#This Row],[Min]],"00"))</f>
        <v>13:50</v>
      </c>
      <c r="J415" s="1" t="str">
        <f>IFERROR(VLOOKUP(DiaA[[#This Row],[CONCATENA]],Dades[[#All],[Columna1]:[LAT]],3,FALSE),"")</f>
        <v/>
      </c>
      <c r="K415" s="1" t="str">
        <f>IFERROR(10^(DiaA[[#This Row],[LAT]]/10),"")</f>
        <v/>
      </c>
      <c r="V415" s="4">
        <f>Resultats!C$7</f>
        <v>30</v>
      </c>
      <c r="W415" s="12">
        <f>Resultats!E$7</f>
        <v>3</v>
      </c>
      <c r="X415" s="3">
        <v>4</v>
      </c>
      <c r="Y415" s="4">
        <v>50</v>
      </c>
      <c r="Z415" s="4" t="str">
        <f>CONCATENATE(NitA[[#This Row],[Dia]],NitA[[#This Row],[Mes]],NitA[[#This Row],[Hora]],NitA[[#This Row],[Min]])</f>
        <v>303450</v>
      </c>
      <c r="AA415" s="4" t="str">
        <f>CONCATENATE(TEXT(NitA[[#This Row],[Hora]],"00"),":",TEXT(NitA[[#This Row],[Min]],"00"))</f>
        <v>04:50</v>
      </c>
      <c r="AB415" s="12" t="str">
        <f>IFERROR(VLOOKUP(NitA[[#This Row],[CONCATENA]],Dades[[#All],[Columna1]:[LAT]],3,FALSE),"")</f>
        <v/>
      </c>
      <c r="AC415" s="12" t="str">
        <f>IFERROR(10^(NitA[[#This Row],[LAT]]/10),"")</f>
        <v/>
      </c>
      <c r="AE415" s="1">
        <f>Resultats!C$22</f>
        <v>30</v>
      </c>
      <c r="AF415" s="1">
        <f>Resultats!E$22</f>
        <v>3</v>
      </c>
      <c r="AG415" s="1">
        <v>13</v>
      </c>
      <c r="AH415" s="1">
        <v>50</v>
      </c>
      <c r="AI415" s="1" t="str">
        <f>CONCATENATE(DiaB[[#This Row],[Dia]],DiaB[[#This Row],[Mes]],DiaB[[#This Row],[Hora]],DiaB[[#This Row],[Min]])</f>
        <v>3031350</v>
      </c>
      <c r="AJ415" s="1" t="str">
        <f>CONCATENATE(TEXT(DiaB[[#This Row],[Hora]],"00"),":",TEXT(DiaB[[#This Row],[Min]],"00"))</f>
        <v>13:50</v>
      </c>
      <c r="AK415" s="1" t="str">
        <f>IFERROR(VLOOKUP(DiaB[[#This Row],[CONCATENA]],Dades[[#All],[Columna1]:[LAT]],3,FALSE),"")</f>
        <v/>
      </c>
      <c r="AL415" s="1" t="str">
        <f>IFERROR(10^(DiaB[[#This Row],[LAT]]/10),"")</f>
        <v/>
      </c>
      <c r="AW415" s="4">
        <f>Resultats!C$22</f>
        <v>30</v>
      </c>
      <c r="AX415" s="12">
        <f>Resultats!E$22</f>
        <v>3</v>
      </c>
      <c r="AY415" s="3">
        <v>4</v>
      </c>
      <c r="AZ415" s="4">
        <v>50</v>
      </c>
      <c r="BA415" s="4" t="str">
        <f>CONCATENATE(NitB[[#This Row],[Dia]],NitB[[#This Row],[Mes]],NitB[[#This Row],[Hora]],NitB[[#This Row],[Min]])</f>
        <v>303450</v>
      </c>
      <c r="BB415" s="4" t="str">
        <f>CONCATENATE(TEXT(NitB[[#This Row],[Hora]],"00"),":",TEXT(NitB[[#This Row],[Min]],"00"))</f>
        <v>04:50</v>
      </c>
      <c r="BC415" s="12" t="str">
        <f>IFERROR(VLOOKUP(NitB[[#This Row],[CONCATENA]],Dades[[#All],[Columna1]:[LAT]],3,FALSE),"")</f>
        <v/>
      </c>
      <c r="BD415" s="12" t="str">
        <f>IFERROR(10^(NitB[[#This Row],[LAT]]/10),"")</f>
        <v/>
      </c>
      <c r="BF415" s="1">
        <f>Resultats!C$37</f>
        <v>30</v>
      </c>
      <c r="BG415" s="1">
        <f>Resultats!E$37</f>
        <v>3</v>
      </c>
      <c r="BH415" s="1">
        <v>13</v>
      </c>
      <c r="BI415" s="1">
        <v>50</v>
      </c>
      <c r="BJ415" s="1" t="str">
        <f>CONCATENATE(DiaC[[#This Row],[Dia]],DiaC[[#This Row],[Mes]],DiaC[[#This Row],[Hora]],DiaC[[#This Row],[Min]])</f>
        <v>3031350</v>
      </c>
      <c r="BK415" s="1" t="str">
        <f>CONCATENATE(TEXT(DiaC[[#This Row],[Hora]],"00"),":",TEXT(DiaC[[#This Row],[Min]],"00"))</f>
        <v>13:50</v>
      </c>
      <c r="BL415" s="1" t="str">
        <f>IFERROR(VLOOKUP(DiaC[[#This Row],[CONCATENA]],Dades[[#All],[Columna1]:[LAT]],3,FALSE),"")</f>
        <v/>
      </c>
      <c r="BM415" s="1" t="str">
        <f>IFERROR(10^(DiaC[[#This Row],[LAT]]/10),"")</f>
        <v/>
      </c>
      <c r="BX415" s="4">
        <f>Resultats!C$37</f>
        <v>30</v>
      </c>
      <c r="BY415" s="12">
        <f>Resultats!E$37</f>
        <v>3</v>
      </c>
      <c r="BZ415" s="3">
        <v>4</v>
      </c>
      <c r="CA415" s="4">
        <v>50</v>
      </c>
      <c r="CB415" s="4" t="str">
        <f>CONCATENATE(NitC[[#This Row],[Dia]],NitC[[#This Row],[Mes]],NitC[[#This Row],[Hora]],NitC[[#This Row],[Min]])</f>
        <v>303450</v>
      </c>
      <c r="CC415" s="4" t="str">
        <f>CONCATENATE(TEXT(NitC[[#This Row],[Hora]],"00"),":",TEXT(NitC[[#This Row],[Min]],"00"))</f>
        <v>04:50</v>
      </c>
      <c r="CD415" s="12" t="str">
        <f>IFERROR(VLOOKUP(NitC[[#This Row],[CONCATENA]],Dades[[#All],[Columna1]:[LAT]],3,FALSE),"")</f>
        <v/>
      </c>
      <c r="CE415" s="12" t="str">
        <f>IFERROR(10^(NitC[[#This Row],[LAT]]/10),"")</f>
        <v/>
      </c>
    </row>
    <row r="416" spans="4:83" x14ac:dyDescent="0.35">
      <c r="D416" s="1">
        <f>Resultats!C$7</f>
        <v>30</v>
      </c>
      <c r="E416" s="1">
        <f>Resultats!E$7</f>
        <v>3</v>
      </c>
      <c r="F416" s="1">
        <v>13</v>
      </c>
      <c r="G416" s="1">
        <v>51</v>
      </c>
      <c r="H416" s="1" t="str">
        <f>CONCATENATE(DiaA[[#This Row],[Dia]],DiaA[[#This Row],[Mes]],DiaA[[#This Row],[Hora]],DiaA[[#This Row],[Min]])</f>
        <v>3031351</v>
      </c>
      <c r="I416" s="1" t="str">
        <f>CONCATENATE(TEXT(DiaA[[#This Row],[Hora]],"00"),":",TEXT(DiaA[[#This Row],[Min]],"00"))</f>
        <v>13:51</v>
      </c>
      <c r="J416" s="1" t="str">
        <f>IFERROR(VLOOKUP(DiaA[[#This Row],[CONCATENA]],Dades[[#All],[Columna1]:[LAT]],3,FALSE),"")</f>
        <v/>
      </c>
      <c r="K416" s="1" t="str">
        <f>IFERROR(10^(DiaA[[#This Row],[LAT]]/10),"")</f>
        <v/>
      </c>
      <c r="V416" s="4">
        <f>Resultats!C$7</f>
        <v>30</v>
      </c>
      <c r="W416" s="12">
        <f>Resultats!E$7</f>
        <v>3</v>
      </c>
      <c r="X416" s="3">
        <v>4</v>
      </c>
      <c r="Y416" s="4">
        <v>51</v>
      </c>
      <c r="Z416" s="4" t="str">
        <f>CONCATENATE(NitA[[#This Row],[Dia]],NitA[[#This Row],[Mes]],NitA[[#This Row],[Hora]],NitA[[#This Row],[Min]])</f>
        <v>303451</v>
      </c>
      <c r="AA416" s="4" t="str">
        <f>CONCATENATE(TEXT(NitA[[#This Row],[Hora]],"00"),":",TEXT(NitA[[#This Row],[Min]],"00"))</f>
        <v>04:51</v>
      </c>
      <c r="AB416" s="12" t="str">
        <f>IFERROR(VLOOKUP(NitA[[#This Row],[CONCATENA]],Dades[[#All],[Columna1]:[LAT]],3,FALSE),"")</f>
        <v/>
      </c>
      <c r="AC416" s="12" t="str">
        <f>IFERROR(10^(NitA[[#This Row],[LAT]]/10),"")</f>
        <v/>
      </c>
      <c r="AE416" s="1">
        <f>Resultats!C$22</f>
        <v>30</v>
      </c>
      <c r="AF416" s="1">
        <f>Resultats!E$22</f>
        <v>3</v>
      </c>
      <c r="AG416" s="1">
        <v>13</v>
      </c>
      <c r="AH416" s="1">
        <v>51</v>
      </c>
      <c r="AI416" s="1" t="str">
        <f>CONCATENATE(DiaB[[#This Row],[Dia]],DiaB[[#This Row],[Mes]],DiaB[[#This Row],[Hora]],DiaB[[#This Row],[Min]])</f>
        <v>3031351</v>
      </c>
      <c r="AJ416" s="1" t="str">
        <f>CONCATENATE(TEXT(DiaB[[#This Row],[Hora]],"00"),":",TEXT(DiaB[[#This Row],[Min]],"00"))</f>
        <v>13:51</v>
      </c>
      <c r="AK416" s="1" t="str">
        <f>IFERROR(VLOOKUP(DiaB[[#This Row],[CONCATENA]],Dades[[#All],[Columna1]:[LAT]],3,FALSE),"")</f>
        <v/>
      </c>
      <c r="AL416" s="1" t="str">
        <f>IFERROR(10^(DiaB[[#This Row],[LAT]]/10),"")</f>
        <v/>
      </c>
      <c r="AW416" s="4">
        <f>Resultats!C$22</f>
        <v>30</v>
      </c>
      <c r="AX416" s="12">
        <f>Resultats!E$22</f>
        <v>3</v>
      </c>
      <c r="AY416" s="3">
        <v>4</v>
      </c>
      <c r="AZ416" s="4">
        <v>51</v>
      </c>
      <c r="BA416" s="4" t="str">
        <f>CONCATENATE(NitB[[#This Row],[Dia]],NitB[[#This Row],[Mes]],NitB[[#This Row],[Hora]],NitB[[#This Row],[Min]])</f>
        <v>303451</v>
      </c>
      <c r="BB416" s="4" t="str">
        <f>CONCATENATE(TEXT(NitB[[#This Row],[Hora]],"00"),":",TEXT(NitB[[#This Row],[Min]],"00"))</f>
        <v>04:51</v>
      </c>
      <c r="BC416" s="12" t="str">
        <f>IFERROR(VLOOKUP(NitB[[#This Row],[CONCATENA]],Dades[[#All],[Columna1]:[LAT]],3,FALSE),"")</f>
        <v/>
      </c>
      <c r="BD416" s="12" t="str">
        <f>IFERROR(10^(NitB[[#This Row],[LAT]]/10),"")</f>
        <v/>
      </c>
      <c r="BF416" s="1">
        <f>Resultats!C$37</f>
        <v>30</v>
      </c>
      <c r="BG416" s="1">
        <f>Resultats!E$37</f>
        <v>3</v>
      </c>
      <c r="BH416" s="1">
        <v>13</v>
      </c>
      <c r="BI416" s="1">
        <v>51</v>
      </c>
      <c r="BJ416" s="1" t="str">
        <f>CONCATENATE(DiaC[[#This Row],[Dia]],DiaC[[#This Row],[Mes]],DiaC[[#This Row],[Hora]],DiaC[[#This Row],[Min]])</f>
        <v>3031351</v>
      </c>
      <c r="BK416" s="1" t="str">
        <f>CONCATENATE(TEXT(DiaC[[#This Row],[Hora]],"00"),":",TEXT(DiaC[[#This Row],[Min]],"00"))</f>
        <v>13:51</v>
      </c>
      <c r="BL416" s="1" t="str">
        <f>IFERROR(VLOOKUP(DiaC[[#This Row],[CONCATENA]],Dades[[#All],[Columna1]:[LAT]],3,FALSE),"")</f>
        <v/>
      </c>
      <c r="BM416" s="1" t="str">
        <f>IFERROR(10^(DiaC[[#This Row],[LAT]]/10),"")</f>
        <v/>
      </c>
      <c r="BX416" s="4">
        <f>Resultats!C$37</f>
        <v>30</v>
      </c>
      <c r="BY416" s="12">
        <f>Resultats!E$37</f>
        <v>3</v>
      </c>
      <c r="BZ416" s="3">
        <v>4</v>
      </c>
      <c r="CA416" s="4">
        <v>51</v>
      </c>
      <c r="CB416" s="4" t="str">
        <f>CONCATENATE(NitC[[#This Row],[Dia]],NitC[[#This Row],[Mes]],NitC[[#This Row],[Hora]],NitC[[#This Row],[Min]])</f>
        <v>303451</v>
      </c>
      <c r="CC416" s="4" t="str">
        <f>CONCATENATE(TEXT(NitC[[#This Row],[Hora]],"00"),":",TEXT(NitC[[#This Row],[Min]],"00"))</f>
        <v>04:51</v>
      </c>
      <c r="CD416" s="12" t="str">
        <f>IFERROR(VLOOKUP(NitC[[#This Row],[CONCATENA]],Dades[[#All],[Columna1]:[LAT]],3,FALSE),"")</f>
        <v/>
      </c>
      <c r="CE416" s="12" t="str">
        <f>IFERROR(10^(NitC[[#This Row],[LAT]]/10),"")</f>
        <v/>
      </c>
    </row>
    <row r="417" spans="4:83" x14ac:dyDescent="0.35">
      <c r="D417" s="1">
        <f>Resultats!C$7</f>
        <v>30</v>
      </c>
      <c r="E417" s="1">
        <f>Resultats!E$7</f>
        <v>3</v>
      </c>
      <c r="F417" s="1">
        <v>13</v>
      </c>
      <c r="G417" s="1">
        <v>52</v>
      </c>
      <c r="H417" s="1" t="str">
        <f>CONCATENATE(DiaA[[#This Row],[Dia]],DiaA[[#This Row],[Mes]],DiaA[[#This Row],[Hora]],DiaA[[#This Row],[Min]])</f>
        <v>3031352</v>
      </c>
      <c r="I417" s="1" t="str">
        <f>CONCATENATE(TEXT(DiaA[[#This Row],[Hora]],"00"),":",TEXT(DiaA[[#This Row],[Min]],"00"))</f>
        <v>13:52</v>
      </c>
      <c r="J417" s="1" t="str">
        <f>IFERROR(VLOOKUP(DiaA[[#This Row],[CONCATENA]],Dades[[#All],[Columna1]:[LAT]],3,FALSE),"")</f>
        <v/>
      </c>
      <c r="K417" s="1" t="str">
        <f>IFERROR(10^(DiaA[[#This Row],[LAT]]/10),"")</f>
        <v/>
      </c>
      <c r="V417" s="4">
        <f>Resultats!C$7</f>
        <v>30</v>
      </c>
      <c r="W417" s="12">
        <f>Resultats!E$7</f>
        <v>3</v>
      </c>
      <c r="X417" s="3">
        <v>4</v>
      </c>
      <c r="Y417" s="4">
        <v>52</v>
      </c>
      <c r="Z417" s="4" t="str">
        <f>CONCATENATE(NitA[[#This Row],[Dia]],NitA[[#This Row],[Mes]],NitA[[#This Row],[Hora]],NitA[[#This Row],[Min]])</f>
        <v>303452</v>
      </c>
      <c r="AA417" s="4" t="str">
        <f>CONCATENATE(TEXT(NitA[[#This Row],[Hora]],"00"),":",TEXT(NitA[[#This Row],[Min]],"00"))</f>
        <v>04:52</v>
      </c>
      <c r="AB417" s="12" t="str">
        <f>IFERROR(VLOOKUP(NitA[[#This Row],[CONCATENA]],Dades[[#All],[Columna1]:[LAT]],3,FALSE),"")</f>
        <v/>
      </c>
      <c r="AC417" s="12" t="str">
        <f>IFERROR(10^(NitA[[#This Row],[LAT]]/10),"")</f>
        <v/>
      </c>
      <c r="AE417" s="1">
        <f>Resultats!C$22</f>
        <v>30</v>
      </c>
      <c r="AF417" s="1">
        <f>Resultats!E$22</f>
        <v>3</v>
      </c>
      <c r="AG417" s="1">
        <v>13</v>
      </c>
      <c r="AH417" s="1">
        <v>52</v>
      </c>
      <c r="AI417" s="1" t="str">
        <f>CONCATENATE(DiaB[[#This Row],[Dia]],DiaB[[#This Row],[Mes]],DiaB[[#This Row],[Hora]],DiaB[[#This Row],[Min]])</f>
        <v>3031352</v>
      </c>
      <c r="AJ417" s="1" t="str">
        <f>CONCATENATE(TEXT(DiaB[[#This Row],[Hora]],"00"),":",TEXT(DiaB[[#This Row],[Min]],"00"))</f>
        <v>13:52</v>
      </c>
      <c r="AK417" s="1" t="str">
        <f>IFERROR(VLOOKUP(DiaB[[#This Row],[CONCATENA]],Dades[[#All],[Columna1]:[LAT]],3,FALSE),"")</f>
        <v/>
      </c>
      <c r="AL417" s="1" t="str">
        <f>IFERROR(10^(DiaB[[#This Row],[LAT]]/10),"")</f>
        <v/>
      </c>
      <c r="AW417" s="4">
        <f>Resultats!C$22</f>
        <v>30</v>
      </c>
      <c r="AX417" s="12">
        <f>Resultats!E$22</f>
        <v>3</v>
      </c>
      <c r="AY417" s="3">
        <v>4</v>
      </c>
      <c r="AZ417" s="4">
        <v>52</v>
      </c>
      <c r="BA417" s="4" t="str">
        <f>CONCATENATE(NitB[[#This Row],[Dia]],NitB[[#This Row],[Mes]],NitB[[#This Row],[Hora]],NitB[[#This Row],[Min]])</f>
        <v>303452</v>
      </c>
      <c r="BB417" s="4" t="str">
        <f>CONCATENATE(TEXT(NitB[[#This Row],[Hora]],"00"),":",TEXT(NitB[[#This Row],[Min]],"00"))</f>
        <v>04:52</v>
      </c>
      <c r="BC417" s="12" t="str">
        <f>IFERROR(VLOOKUP(NitB[[#This Row],[CONCATENA]],Dades[[#All],[Columna1]:[LAT]],3,FALSE),"")</f>
        <v/>
      </c>
      <c r="BD417" s="12" t="str">
        <f>IFERROR(10^(NitB[[#This Row],[LAT]]/10),"")</f>
        <v/>
      </c>
      <c r="BF417" s="1">
        <f>Resultats!C$37</f>
        <v>30</v>
      </c>
      <c r="BG417" s="1">
        <f>Resultats!E$37</f>
        <v>3</v>
      </c>
      <c r="BH417" s="1">
        <v>13</v>
      </c>
      <c r="BI417" s="1">
        <v>52</v>
      </c>
      <c r="BJ417" s="1" t="str">
        <f>CONCATENATE(DiaC[[#This Row],[Dia]],DiaC[[#This Row],[Mes]],DiaC[[#This Row],[Hora]],DiaC[[#This Row],[Min]])</f>
        <v>3031352</v>
      </c>
      <c r="BK417" s="1" t="str">
        <f>CONCATENATE(TEXT(DiaC[[#This Row],[Hora]],"00"),":",TEXT(DiaC[[#This Row],[Min]],"00"))</f>
        <v>13:52</v>
      </c>
      <c r="BL417" s="1" t="str">
        <f>IFERROR(VLOOKUP(DiaC[[#This Row],[CONCATENA]],Dades[[#All],[Columna1]:[LAT]],3,FALSE),"")</f>
        <v/>
      </c>
      <c r="BM417" s="1" t="str">
        <f>IFERROR(10^(DiaC[[#This Row],[LAT]]/10),"")</f>
        <v/>
      </c>
      <c r="BX417" s="4">
        <f>Resultats!C$37</f>
        <v>30</v>
      </c>
      <c r="BY417" s="12">
        <f>Resultats!E$37</f>
        <v>3</v>
      </c>
      <c r="BZ417" s="3">
        <v>4</v>
      </c>
      <c r="CA417" s="4">
        <v>52</v>
      </c>
      <c r="CB417" s="4" t="str">
        <f>CONCATENATE(NitC[[#This Row],[Dia]],NitC[[#This Row],[Mes]],NitC[[#This Row],[Hora]],NitC[[#This Row],[Min]])</f>
        <v>303452</v>
      </c>
      <c r="CC417" s="4" t="str">
        <f>CONCATENATE(TEXT(NitC[[#This Row],[Hora]],"00"),":",TEXT(NitC[[#This Row],[Min]],"00"))</f>
        <v>04:52</v>
      </c>
      <c r="CD417" s="12" t="str">
        <f>IFERROR(VLOOKUP(NitC[[#This Row],[CONCATENA]],Dades[[#All],[Columna1]:[LAT]],3,FALSE),"")</f>
        <v/>
      </c>
      <c r="CE417" s="12" t="str">
        <f>IFERROR(10^(NitC[[#This Row],[LAT]]/10),"")</f>
        <v/>
      </c>
    </row>
    <row r="418" spans="4:83" x14ac:dyDescent="0.35">
      <c r="D418" s="1">
        <f>Resultats!C$7</f>
        <v>30</v>
      </c>
      <c r="E418" s="1">
        <f>Resultats!E$7</f>
        <v>3</v>
      </c>
      <c r="F418" s="1">
        <v>13</v>
      </c>
      <c r="G418" s="1">
        <v>53</v>
      </c>
      <c r="H418" s="1" t="str">
        <f>CONCATENATE(DiaA[[#This Row],[Dia]],DiaA[[#This Row],[Mes]],DiaA[[#This Row],[Hora]],DiaA[[#This Row],[Min]])</f>
        <v>3031353</v>
      </c>
      <c r="I418" s="1" t="str">
        <f>CONCATENATE(TEXT(DiaA[[#This Row],[Hora]],"00"),":",TEXT(DiaA[[#This Row],[Min]],"00"))</f>
        <v>13:53</v>
      </c>
      <c r="J418" s="1" t="str">
        <f>IFERROR(VLOOKUP(DiaA[[#This Row],[CONCATENA]],Dades[[#All],[Columna1]:[LAT]],3,FALSE),"")</f>
        <v/>
      </c>
      <c r="K418" s="1" t="str">
        <f>IFERROR(10^(DiaA[[#This Row],[LAT]]/10),"")</f>
        <v/>
      </c>
      <c r="V418" s="4">
        <f>Resultats!C$7</f>
        <v>30</v>
      </c>
      <c r="W418" s="12">
        <f>Resultats!E$7</f>
        <v>3</v>
      </c>
      <c r="X418" s="3">
        <v>4</v>
      </c>
      <c r="Y418" s="4">
        <v>53</v>
      </c>
      <c r="Z418" s="4" t="str">
        <f>CONCATENATE(NitA[[#This Row],[Dia]],NitA[[#This Row],[Mes]],NitA[[#This Row],[Hora]],NitA[[#This Row],[Min]])</f>
        <v>303453</v>
      </c>
      <c r="AA418" s="4" t="str">
        <f>CONCATENATE(TEXT(NitA[[#This Row],[Hora]],"00"),":",TEXT(NitA[[#This Row],[Min]],"00"))</f>
        <v>04:53</v>
      </c>
      <c r="AB418" s="12" t="str">
        <f>IFERROR(VLOOKUP(NitA[[#This Row],[CONCATENA]],Dades[[#All],[Columna1]:[LAT]],3,FALSE),"")</f>
        <v/>
      </c>
      <c r="AC418" s="12" t="str">
        <f>IFERROR(10^(NitA[[#This Row],[LAT]]/10),"")</f>
        <v/>
      </c>
      <c r="AE418" s="1">
        <f>Resultats!C$22</f>
        <v>30</v>
      </c>
      <c r="AF418" s="1">
        <f>Resultats!E$22</f>
        <v>3</v>
      </c>
      <c r="AG418" s="1">
        <v>13</v>
      </c>
      <c r="AH418" s="1">
        <v>53</v>
      </c>
      <c r="AI418" s="1" t="str">
        <f>CONCATENATE(DiaB[[#This Row],[Dia]],DiaB[[#This Row],[Mes]],DiaB[[#This Row],[Hora]],DiaB[[#This Row],[Min]])</f>
        <v>3031353</v>
      </c>
      <c r="AJ418" s="1" t="str">
        <f>CONCATENATE(TEXT(DiaB[[#This Row],[Hora]],"00"),":",TEXT(DiaB[[#This Row],[Min]],"00"))</f>
        <v>13:53</v>
      </c>
      <c r="AK418" s="1" t="str">
        <f>IFERROR(VLOOKUP(DiaB[[#This Row],[CONCATENA]],Dades[[#All],[Columna1]:[LAT]],3,FALSE),"")</f>
        <v/>
      </c>
      <c r="AL418" s="1" t="str">
        <f>IFERROR(10^(DiaB[[#This Row],[LAT]]/10),"")</f>
        <v/>
      </c>
      <c r="AW418" s="4">
        <f>Resultats!C$22</f>
        <v>30</v>
      </c>
      <c r="AX418" s="12">
        <f>Resultats!E$22</f>
        <v>3</v>
      </c>
      <c r="AY418" s="3">
        <v>4</v>
      </c>
      <c r="AZ418" s="4">
        <v>53</v>
      </c>
      <c r="BA418" s="4" t="str">
        <f>CONCATENATE(NitB[[#This Row],[Dia]],NitB[[#This Row],[Mes]],NitB[[#This Row],[Hora]],NitB[[#This Row],[Min]])</f>
        <v>303453</v>
      </c>
      <c r="BB418" s="4" t="str">
        <f>CONCATENATE(TEXT(NitB[[#This Row],[Hora]],"00"),":",TEXT(NitB[[#This Row],[Min]],"00"))</f>
        <v>04:53</v>
      </c>
      <c r="BC418" s="12" t="str">
        <f>IFERROR(VLOOKUP(NitB[[#This Row],[CONCATENA]],Dades[[#All],[Columna1]:[LAT]],3,FALSE),"")</f>
        <v/>
      </c>
      <c r="BD418" s="12" t="str">
        <f>IFERROR(10^(NitB[[#This Row],[LAT]]/10),"")</f>
        <v/>
      </c>
      <c r="BF418" s="1">
        <f>Resultats!C$37</f>
        <v>30</v>
      </c>
      <c r="BG418" s="1">
        <f>Resultats!E$37</f>
        <v>3</v>
      </c>
      <c r="BH418" s="1">
        <v>13</v>
      </c>
      <c r="BI418" s="1">
        <v>53</v>
      </c>
      <c r="BJ418" s="1" t="str">
        <f>CONCATENATE(DiaC[[#This Row],[Dia]],DiaC[[#This Row],[Mes]],DiaC[[#This Row],[Hora]],DiaC[[#This Row],[Min]])</f>
        <v>3031353</v>
      </c>
      <c r="BK418" s="1" t="str">
        <f>CONCATENATE(TEXT(DiaC[[#This Row],[Hora]],"00"),":",TEXT(DiaC[[#This Row],[Min]],"00"))</f>
        <v>13:53</v>
      </c>
      <c r="BL418" s="1" t="str">
        <f>IFERROR(VLOOKUP(DiaC[[#This Row],[CONCATENA]],Dades[[#All],[Columna1]:[LAT]],3,FALSE),"")</f>
        <v/>
      </c>
      <c r="BM418" s="1" t="str">
        <f>IFERROR(10^(DiaC[[#This Row],[LAT]]/10),"")</f>
        <v/>
      </c>
      <c r="BX418" s="4">
        <f>Resultats!C$37</f>
        <v>30</v>
      </c>
      <c r="BY418" s="12">
        <f>Resultats!E$37</f>
        <v>3</v>
      </c>
      <c r="BZ418" s="3">
        <v>4</v>
      </c>
      <c r="CA418" s="4">
        <v>53</v>
      </c>
      <c r="CB418" s="4" t="str">
        <f>CONCATENATE(NitC[[#This Row],[Dia]],NitC[[#This Row],[Mes]],NitC[[#This Row],[Hora]],NitC[[#This Row],[Min]])</f>
        <v>303453</v>
      </c>
      <c r="CC418" s="4" t="str">
        <f>CONCATENATE(TEXT(NitC[[#This Row],[Hora]],"00"),":",TEXT(NitC[[#This Row],[Min]],"00"))</f>
        <v>04:53</v>
      </c>
      <c r="CD418" s="12" t="str">
        <f>IFERROR(VLOOKUP(NitC[[#This Row],[CONCATENA]],Dades[[#All],[Columna1]:[LAT]],3,FALSE),"")</f>
        <v/>
      </c>
      <c r="CE418" s="12" t="str">
        <f>IFERROR(10^(NitC[[#This Row],[LAT]]/10),"")</f>
        <v/>
      </c>
    </row>
    <row r="419" spans="4:83" x14ac:dyDescent="0.35">
      <c r="D419" s="1">
        <f>Resultats!C$7</f>
        <v>30</v>
      </c>
      <c r="E419" s="1">
        <f>Resultats!E$7</f>
        <v>3</v>
      </c>
      <c r="F419" s="1">
        <v>13</v>
      </c>
      <c r="G419" s="1">
        <v>54</v>
      </c>
      <c r="H419" s="1" t="str">
        <f>CONCATENATE(DiaA[[#This Row],[Dia]],DiaA[[#This Row],[Mes]],DiaA[[#This Row],[Hora]],DiaA[[#This Row],[Min]])</f>
        <v>3031354</v>
      </c>
      <c r="I419" s="1" t="str">
        <f>CONCATENATE(TEXT(DiaA[[#This Row],[Hora]],"00"),":",TEXT(DiaA[[#This Row],[Min]],"00"))</f>
        <v>13:54</v>
      </c>
      <c r="J419" s="1" t="str">
        <f>IFERROR(VLOOKUP(DiaA[[#This Row],[CONCATENA]],Dades[[#All],[Columna1]:[LAT]],3,FALSE),"")</f>
        <v/>
      </c>
      <c r="K419" s="1" t="str">
        <f>IFERROR(10^(DiaA[[#This Row],[LAT]]/10),"")</f>
        <v/>
      </c>
      <c r="V419" s="4">
        <f>Resultats!C$7</f>
        <v>30</v>
      </c>
      <c r="W419" s="12">
        <f>Resultats!E$7</f>
        <v>3</v>
      </c>
      <c r="X419" s="3">
        <v>4</v>
      </c>
      <c r="Y419" s="4">
        <v>54</v>
      </c>
      <c r="Z419" s="4" t="str">
        <f>CONCATENATE(NitA[[#This Row],[Dia]],NitA[[#This Row],[Mes]],NitA[[#This Row],[Hora]],NitA[[#This Row],[Min]])</f>
        <v>303454</v>
      </c>
      <c r="AA419" s="4" t="str">
        <f>CONCATENATE(TEXT(NitA[[#This Row],[Hora]],"00"),":",TEXT(NitA[[#This Row],[Min]],"00"))</f>
        <v>04:54</v>
      </c>
      <c r="AB419" s="12" t="str">
        <f>IFERROR(VLOOKUP(NitA[[#This Row],[CONCATENA]],Dades[[#All],[Columna1]:[LAT]],3,FALSE),"")</f>
        <v/>
      </c>
      <c r="AC419" s="12" t="str">
        <f>IFERROR(10^(NitA[[#This Row],[LAT]]/10),"")</f>
        <v/>
      </c>
      <c r="AE419" s="1">
        <f>Resultats!C$22</f>
        <v>30</v>
      </c>
      <c r="AF419" s="1">
        <f>Resultats!E$22</f>
        <v>3</v>
      </c>
      <c r="AG419" s="1">
        <v>13</v>
      </c>
      <c r="AH419" s="1">
        <v>54</v>
      </c>
      <c r="AI419" s="1" t="str">
        <f>CONCATENATE(DiaB[[#This Row],[Dia]],DiaB[[#This Row],[Mes]],DiaB[[#This Row],[Hora]],DiaB[[#This Row],[Min]])</f>
        <v>3031354</v>
      </c>
      <c r="AJ419" s="1" t="str">
        <f>CONCATENATE(TEXT(DiaB[[#This Row],[Hora]],"00"),":",TEXT(DiaB[[#This Row],[Min]],"00"))</f>
        <v>13:54</v>
      </c>
      <c r="AK419" s="1" t="str">
        <f>IFERROR(VLOOKUP(DiaB[[#This Row],[CONCATENA]],Dades[[#All],[Columna1]:[LAT]],3,FALSE),"")</f>
        <v/>
      </c>
      <c r="AL419" s="1" t="str">
        <f>IFERROR(10^(DiaB[[#This Row],[LAT]]/10),"")</f>
        <v/>
      </c>
      <c r="AW419" s="4">
        <f>Resultats!C$22</f>
        <v>30</v>
      </c>
      <c r="AX419" s="12">
        <f>Resultats!E$22</f>
        <v>3</v>
      </c>
      <c r="AY419" s="3">
        <v>4</v>
      </c>
      <c r="AZ419" s="4">
        <v>54</v>
      </c>
      <c r="BA419" s="4" t="str">
        <f>CONCATENATE(NitB[[#This Row],[Dia]],NitB[[#This Row],[Mes]],NitB[[#This Row],[Hora]],NitB[[#This Row],[Min]])</f>
        <v>303454</v>
      </c>
      <c r="BB419" s="4" t="str">
        <f>CONCATENATE(TEXT(NitB[[#This Row],[Hora]],"00"),":",TEXT(NitB[[#This Row],[Min]],"00"))</f>
        <v>04:54</v>
      </c>
      <c r="BC419" s="12" t="str">
        <f>IFERROR(VLOOKUP(NitB[[#This Row],[CONCATENA]],Dades[[#All],[Columna1]:[LAT]],3,FALSE),"")</f>
        <v/>
      </c>
      <c r="BD419" s="12" t="str">
        <f>IFERROR(10^(NitB[[#This Row],[LAT]]/10),"")</f>
        <v/>
      </c>
      <c r="BF419" s="1">
        <f>Resultats!C$37</f>
        <v>30</v>
      </c>
      <c r="BG419" s="1">
        <f>Resultats!E$37</f>
        <v>3</v>
      </c>
      <c r="BH419" s="1">
        <v>13</v>
      </c>
      <c r="BI419" s="1">
        <v>54</v>
      </c>
      <c r="BJ419" s="1" t="str">
        <f>CONCATENATE(DiaC[[#This Row],[Dia]],DiaC[[#This Row],[Mes]],DiaC[[#This Row],[Hora]],DiaC[[#This Row],[Min]])</f>
        <v>3031354</v>
      </c>
      <c r="BK419" s="1" t="str">
        <f>CONCATENATE(TEXT(DiaC[[#This Row],[Hora]],"00"),":",TEXT(DiaC[[#This Row],[Min]],"00"))</f>
        <v>13:54</v>
      </c>
      <c r="BL419" s="1" t="str">
        <f>IFERROR(VLOOKUP(DiaC[[#This Row],[CONCATENA]],Dades[[#All],[Columna1]:[LAT]],3,FALSE),"")</f>
        <v/>
      </c>
      <c r="BM419" s="1" t="str">
        <f>IFERROR(10^(DiaC[[#This Row],[LAT]]/10),"")</f>
        <v/>
      </c>
      <c r="BX419" s="4">
        <f>Resultats!C$37</f>
        <v>30</v>
      </c>
      <c r="BY419" s="12">
        <f>Resultats!E$37</f>
        <v>3</v>
      </c>
      <c r="BZ419" s="3">
        <v>4</v>
      </c>
      <c r="CA419" s="4">
        <v>54</v>
      </c>
      <c r="CB419" s="4" t="str">
        <f>CONCATENATE(NitC[[#This Row],[Dia]],NitC[[#This Row],[Mes]],NitC[[#This Row],[Hora]],NitC[[#This Row],[Min]])</f>
        <v>303454</v>
      </c>
      <c r="CC419" s="4" t="str">
        <f>CONCATENATE(TEXT(NitC[[#This Row],[Hora]],"00"),":",TEXT(NitC[[#This Row],[Min]],"00"))</f>
        <v>04:54</v>
      </c>
      <c r="CD419" s="12" t="str">
        <f>IFERROR(VLOOKUP(NitC[[#This Row],[CONCATENA]],Dades[[#All],[Columna1]:[LAT]],3,FALSE),"")</f>
        <v/>
      </c>
      <c r="CE419" s="12" t="str">
        <f>IFERROR(10^(NitC[[#This Row],[LAT]]/10),"")</f>
        <v/>
      </c>
    </row>
    <row r="420" spans="4:83" x14ac:dyDescent="0.35">
      <c r="D420" s="1">
        <f>Resultats!C$7</f>
        <v>30</v>
      </c>
      <c r="E420" s="1">
        <f>Resultats!E$7</f>
        <v>3</v>
      </c>
      <c r="F420" s="1">
        <v>13</v>
      </c>
      <c r="G420" s="1">
        <v>55</v>
      </c>
      <c r="H420" s="1" t="str">
        <f>CONCATENATE(DiaA[[#This Row],[Dia]],DiaA[[#This Row],[Mes]],DiaA[[#This Row],[Hora]],DiaA[[#This Row],[Min]])</f>
        <v>3031355</v>
      </c>
      <c r="I420" s="1" t="str">
        <f>CONCATENATE(TEXT(DiaA[[#This Row],[Hora]],"00"),":",TEXT(DiaA[[#This Row],[Min]],"00"))</f>
        <v>13:55</v>
      </c>
      <c r="J420" s="1" t="str">
        <f>IFERROR(VLOOKUP(DiaA[[#This Row],[CONCATENA]],Dades[[#All],[Columna1]:[LAT]],3,FALSE),"")</f>
        <v/>
      </c>
      <c r="K420" s="1" t="str">
        <f>IFERROR(10^(DiaA[[#This Row],[LAT]]/10),"")</f>
        <v/>
      </c>
      <c r="V420" s="4">
        <f>Resultats!C$7</f>
        <v>30</v>
      </c>
      <c r="W420" s="12">
        <f>Resultats!E$7</f>
        <v>3</v>
      </c>
      <c r="X420" s="3">
        <v>4</v>
      </c>
      <c r="Y420" s="4">
        <v>55</v>
      </c>
      <c r="Z420" s="4" t="str">
        <f>CONCATENATE(NitA[[#This Row],[Dia]],NitA[[#This Row],[Mes]],NitA[[#This Row],[Hora]],NitA[[#This Row],[Min]])</f>
        <v>303455</v>
      </c>
      <c r="AA420" s="4" t="str">
        <f>CONCATENATE(TEXT(NitA[[#This Row],[Hora]],"00"),":",TEXT(NitA[[#This Row],[Min]],"00"))</f>
        <v>04:55</v>
      </c>
      <c r="AB420" s="12" t="str">
        <f>IFERROR(VLOOKUP(NitA[[#This Row],[CONCATENA]],Dades[[#All],[Columna1]:[LAT]],3,FALSE),"")</f>
        <v/>
      </c>
      <c r="AC420" s="12" t="str">
        <f>IFERROR(10^(NitA[[#This Row],[LAT]]/10),"")</f>
        <v/>
      </c>
      <c r="AE420" s="1">
        <f>Resultats!C$22</f>
        <v>30</v>
      </c>
      <c r="AF420" s="1">
        <f>Resultats!E$22</f>
        <v>3</v>
      </c>
      <c r="AG420" s="1">
        <v>13</v>
      </c>
      <c r="AH420" s="1">
        <v>55</v>
      </c>
      <c r="AI420" s="1" t="str">
        <f>CONCATENATE(DiaB[[#This Row],[Dia]],DiaB[[#This Row],[Mes]],DiaB[[#This Row],[Hora]],DiaB[[#This Row],[Min]])</f>
        <v>3031355</v>
      </c>
      <c r="AJ420" s="1" t="str">
        <f>CONCATENATE(TEXT(DiaB[[#This Row],[Hora]],"00"),":",TEXT(DiaB[[#This Row],[Min]],"00"))</f>
        <v>13:55</v>
      </c>
      <c r="AK420" s="1" t="str">
        <f>IFERROR(VLOOKUP(DiaB[[#This Row],[CONCATENA]],Dades[[#All],[Columna1]:[LAT]],3,FALSE),"")</f>
        <v/>
      </c>
      <c r="AL420" s="1" t="str">
        <f>IFERROR(10^(DiaB[[#This Row],[LAT]]/10),"")</f>
        <v/>
      </c>
      <c r="AW420" s="4">
        <f>Resultats!C$22</f>
        <v>30</v>
      </c>
      <c r="AX420" s="12">
        <f>Resultats!E$22</f>
        <v>3</v>
      </c>
      <c r="AY420" s="3">
        <v>4</v>
      </c>
      <c r="AZ420" s="4">
        <v>55</v>
      </c>
      <c r="BA420" s="4" t="str">
        <f>CONCATENATE(NitB[[#This Row],[Dia]],NitB[[#This Row],[Mes]],NitB[[#This Row],[Hora]],NitB[[#This Row],[Min]])</f>
        <v>303455</v>
      </c>
      <c r="BB420" s="4" t="str">
        <f>CONCATENATE(TEXT(NitB[[#This Row],[Hora]],"00"),":",TEXT(NitB[[#This Row],[Min]],"00"))</f>
        <v>04:55</v>
      </c>
      <c r="BC420" s="12" t="str">
        <f>IFERROR(VLOOKUP(NitB[[#This Row],[CONCATENA]],Dades[[#All],[Columna1]:[LAT]],3,FALSE),"")</f>
        <v/>
      </c>
      <c r="BD420" s="12" t="str">
        <f>IFERROR(10^(NitB[[#This Row],[LAT]]/10),"")</f>
        <v/>
      </c>
      <c r="BF420" s="1">
        <f>Resultats!C$37</f>
        <v>30</v>
      </c>
      <c r="BG420" s="1">
        <f>Resultats!E$37</f>
        <v>3</v>
      </c>
      <c r="BH420" s="1">
        <v>13</v>
      </c>
      <c r="BI420" s="1">
        <v>55</v>
      </c>
      <c r="BJ420" s="1" t="str">
        <f>CONCATENATE(DiaC[[#This Row],[Dia]],DiaC[[#This Row],[Mes]],DiaC[[#This Row],[Hora]],DiaC[[#This Row],[Min]])</f>
        <v>3031355</v>
      </c>
      <c r="BK420" s="1" t="str">
        <f>CONCATENATE(TEXT(DiaC[[#This Row],[Hora]],"00"),":",TEXT(DiaC[[#This Row],[Min]],"00"))</f>
        <v>13:55</v>
      </c>
      <c r="BL420" s="1" t="str">
        <f>IFERROR(VLOOKUP(DiaC[[#This Row],[CONCATENA]],Dades[[#All],[Columna1]:[LAT]],3,FALSE),"")</f>
        <v/>
      </c>
      <c r="BM420" s="1" t="str">
        <f>IFERROR(10^(DiaC[[#This Row],[LAT]]/10),"")</f>
        <v/>
      </c>
      <c r="BX420" s="4">
        <f>Resultats!C$37</f>
        <v>30</v>
      </c>
      <c r="BY420" s="12">
        <f>Resultats!E$37</f>
        <v>3</v>
      </c>
      <c r="BZ420" s="3">
        <v>4</v>
      </c>
      <c r="CA420" s="4">
        <v>55</v>
      </c>
      <c r="CB420" s="4" t="str">
        <f>CONCATENATE(NitC[[#This Row],[Dia]],NitC[[#This Row],[Mes]],NitC[[#This Row],[Hora]],NitC[[#This Row],[Min]])</f>
        <v>303455</v>
      </c>
      <c r="CC420" s="4" t="str">
        <f>CONCATENATE(TEXT(NitC[[#This Row],[Hora]],"00"),":",TEXT(NitC[[#This Row],[Min]],"00"))</f>
        <v>04:55</v>
      </c>
      <c r="CD420" s="12" t="str">
        <f>IFERROR(VLOOKUP(NitC[[#This Row],[CONCATENA]],Dades[[#All],[Columna1]:[LAT]],3,FALSE),"")</f>
        <v/>
      </c>
      <c r="CE420" s="12" t="str">
        <f>IFERROR(10^(NitC[[#This Row],[LAT]]/10),"")</f>
        <v/>
      </c>
    </row>
    <row r="421" spans="4:83" x14ac:dyDescent="0.35">
      <c r="D421" s="1">
        <f>Resultats!C$7</f>
        <v>30</v>
      </c>
      <c r="E421" s="1">
        <f>Resultats!E$7</f>
        <v>3</v>
      </c>
      <c r="F421" s="1">
        <v>13</v>
      </c>
      <c r="G421" s="1">
        <v>56</v>
      </c>
      <c r="H421" s="1" t="str">
        <f>CONCATENATE(DiaA[[#This Row],[Dia]],DiaA[[#This Row],[Mes]],DiaA[[#This Row],[Hora]],DiaA[[#This Row],[Min]])</f>
        <v>3031356</v>
      </c>
      <c r="I421" s="1" t="str">
        <f>CONCATENATE(TEXT(DiaA[[#This Row],[Hora]],"00"),":",TEXT(DiaA[[#This Row],[Min]],"00"))</f>
        <v>13:56</v>
      </c>
      <c r="J421" s="1" t="str">
        <f>IFERROR(VLOOKUP(DiaA[[#This Row],[CONCATENA]],Dades[[#All],[Columna1]:[LAT]],3,FALSE),"")</f>
        <v/>
      </c>
      <c r="K421" s="1" t="str">
        <f>IFERROR(10^(DiaA[[#This Row],[LAT]]/10),"")</f>
        <v/>
      </c>
      <c r="V421" s="4">
        <f>Resultats!C$7</f>
        <v>30</v>
      </c>
      <c r="W421" s="12">
        <f>Resultats!E$7</f>
        <v>3</v>
      </c>
      <c r="X421" s="3">
        <v>4</v>
      </c>
      <c r="Y421" s="4">
        <v>56</v>
      </c>
      <c r="Z421" s="4" t="str">
        <f>CONCATENATE(NitA[[#This Row],[Dia]],NitA[[#This Row],[Mes]],NitA[[#This Row],[Hora]],NitA[[#This Row],[Min]])</f>
        <v>303456</v>
      </c>
      <c r="AA421" s="4" t="str">
        <f>CONCATENATE(TEXT(NitA[[#This Row],[Hora]],"00"),":",TEXT(NitA[[#This Row],[Min]],"00"))</f>
        <v>04:56</v>
      </c>
      <c r="AB421" s="12" t="str">
        <f>IFERROR(VLOOKUP(NitA[[#This Row],[CONCATENA]],Dades[[#All],[Columna1]:[LAT]],3,FALSE),"")</f>
        <v/>
      </c>
      <c r="AC421" s="12" t="str">
        <f>IFERROR(10^(NitA[[#This Row],[LAT]]/10),"")</f>
        <v/>
      </c>
      <c r="AE421" s="1">
        <f>Resultats!C$22</f>
        <v>30</v>
      </c>
      <c r="AF421" s="1">
        <f>Resultats!E$22</f>
        <v>3</v>
      </c>
      <c r="AG421" s="1">
        <v>13</v>
      </c>
      <c r="AH421" s="1">
        <v>56</v>
      </c>
      <c r="AI421" s="1" t="str">
        <f>CONCATENATE(DiaB[[#This Row],[Dia]],DiaB[[#This Row],[Mes]],DiaB[[#This Row],[Hora]],DiaB[[#This Row],[Min]])</f>
        <v>3031356</v>
      </c>
      <c r="AJ421" s="1" t="str">
        <f>CONCATENATE(TEXT(DiaB[[#This Row],[Hora]],"00"),":",TEXT(DiaB[[#This Row],[Min]],"00"))</f>
        <v>13:56</v>
      </c>
      <c r="AK421" s="1" t="str">
        <f>IFERROR(VLOOKUP(DiaB[[#This Row],[CONCATENA]],Dades[[#All],[Columna1]:[LAT]],3,FALSE),"")</f>
        <v/>
      </c>
      <c r="AL421" s="1" t="str">
        <f>IFERROR(10^(DiaB[[#This Row],[LAT]]/10),"")</f>
        <v/>
      </c>
      <c r="AW421" s="4">
        <f>Resultats!C$22</f>
        <v>30</v>
      </c>
      <c r="AX421" s="12">
        <f>Resultats!E$22</f>
        <v>3</v>
      </c>
      <c r="AY421" s="3">
        <v>4</v>
      </c>
      <c r="AZ421" s="4">
        <v>56</v>
      </c>
      <c r="BA421" s="4" t="str">
        <f>CONCATENATE(NitB[[#This Row],[Dia]],NitB[[#This Row],[Mes]],NitB[[#This Row],[Hora]],NitB[[#This Row],[Min]])</f>
        <v>303456</v>
      </c>
      <c r="BB421" s="4" t="str">
        <f>CONCATENATE(TEXT(NitB[[#This Row],[Hora]],"00"),":",TEXT(NitB[[#This Row],[Min]],"00"))</f>
        <v>04:56</v>
      </c>
      <c r="BC421" s="12" t="str">
        <f>IFERROR(VLOOKUP(NitB[[#This Row],[CONCATENA]],Dades[[#All],[Columna1]:[LAT]],3,FALSE),"")</f>
        <v/>
      </c>
      <c r="BD421" s="12" t="str">
        <f>IFERROR(10^(NitB[[#This Row],[LAT]]/10),"")</f>
        <v/>
      </c>
      <c r="BF421" s="1">
        <f>Resultats!C$37</f>
        <v>30</v>
      </c>
      <c r="BG421" s="1">
        <f>Resultats!E$37</f>
        <v>3</v>
      </c>
      <c r="BH421" s="1">
        <v>13</v>
      </c>
      <c r="BI421" s="1">
        <v>56</v>
      </c>
      <c r="BJ421" s="1" t="str">
        <f>CONCATENATE(DiaC[[#This Row],[Dia]],DiaC[[#This Row],[Mes]],DiaC[[#This Row],[Hora]],DiaC[[#This Row],[Min]])</f>
        <v>3031356</v>
      </c>
      <c r="BK421" s="1" t="str">
        <f>CONCATENATE(TEXT(DiaC[[#This Row],[Hora]],"00"),":",TEXT(DiaC[[#This Row],[Min]],"00"))</f>
        <v>13:56</v>
      </c>
      <c r="BL421" s="1" t="str">
        <f>IFERROR(VLOOKUP(DiaC[[#This Row],[CONCATENA]],Dades[[#All],[Columna1]:[LAT]],3,FALSE),"")</f>
        <v/>
      </c>
      <c r="BM421" s="1" t="str">
        <f>IFERROR(10^(DiaC[[#This Row],[LAT]]/10),"")</f>
        <v/>
      </c>
      <c r="BX421" s="4">
        <f>Resultats!C$37</f>
        <v>30</v>
      </c>
      <c r="BY421" s="12">
        <f>Resultats!E$37</f>
        <v>3</v>
      </c>
      <c r="BZ421" s="3">
        <v>4</v>
      </c>
      <c r="CA421" s="4">
        <v>56</v>
      </c>
      <c r="CB421" s="4" t="str">
        <f>CONCATENATE(NitC[[#This Row],[Dia]],NitC[[#This Row],[Mes]],NitC[[#This Row],[Hora]],NitC[[#This Row],[Min]])</f>
        <v>303456</v>
      </c>
      <c r="CC421" s="4" t="str">
        <f>CONCATENATE(TEXT(NitC[[#This Row],[Hora]],"00"),":",TEXT(NitC[[#This Row],[Min]],"00"))</f>
        <v>04:56</v>
      </c>
      <c r="CD421" s="12" t="str">
        <f>IFERROR(VLOOKUP(NitC[[#This Row],[CONCATENA]],Dades[[#All],[Columna1]:[LAT]],3,FALSE),"")</f>
        <v/>
      </c>
      <c r="CE421" s="12" t="str">
        <f>IFERROR(10^(NitC[[#This Row],[LAT]]/10),"")</f>
        <v/>
      </c>
    </row>
    <row r="422" spans="4:83" x14ac:dyDescent="0.35">
      <c r="D422" s="1">
        <f>Resultats!C$7</f>
        <v>30</v>
      </c>
      <c r="E422" s="1">
        <f>Resultats!E$7</f>
        <v>3</v>
      </c>
      <c r="F422" s="1">
        <v>13</v>
      </c>
      <c r="G422" s="1">
        <v>57</v>
      </c>
      <c r="H422" s="1" t="str">
        <f>CONCATENATE(DiaA[[#This Row],[Dia]],DiaA[[#This Row],[Mes]],DiaA[[#This Row],[Hora]],DiaA[[#This Row],[Min]])</f>
        <v>3031357</v>
      </c>
      <c r="I422" s="1" t="str">
        <f>CONCATENATE(TEXT(DiaA[[#This Row],[Hora]],"00"),":",TEXT(DiaA[[#This Row],[Min]],"00"))</f>
        <v>13:57</v>
      </c>
      <c r="J422" s="1" t="str">
        <f>IFERROR(VLOOKUP(DiaA[[#This Row],[CONCATENA]],Dades[[#All],[Columna1]:[LAT]],3,FALSE),"")</f>
        <v/>
      </c>
      <c r="K422" s="1" t="str">
        <f>IFERROR(10^(DiaA[[#This Row],[LAT]]/10),"")</f>
        <v/>
      </c>
      <c r="V422" s="4">
        <f>Resultats!C$7</f>
        <v>30</v>
      </c>
      <c r="W422" s="12">
        <f>Resultats!E$7</f>
        <v>3</v>
      </c>
      <c r="X422" s="3">
        <v>4</v>
      </c>
      <c r="Y422" s="4">
        <v>57</v>
      </c>
      <c r="Z422" s="4" t="str">
        <f>CONCATENATE(NitA[[#This Row],[Dia]],NitA[[#This Row],[Mes]],NitA[[#This Row],[Hora]],NitA[[#This Row],[Min]])</f>
        <v>303457</v>
      </c>
      <c r="AA422" s="4" t="str">
        <f>CONCATENATE(TEXT(NitA[[#This Row],[Hora]],"00"),":",TEXT(NitA[[#This Row],[Min]],"00"))</f>
        <v>04:57</v>
      </c>
      <c r="AB422" s="12" t="str">
        <f>IFERROR(VLOOKUP(NitA[[#This Row],[CONCATENA]],Dades[[#All],[Columna1]:[LAT]],3,FALSE),"")</f>
        <v/>
      </c>
      <c r="AC422" s="12" t="str">
        <f>IFERROR(10^(NitA[[#This Row],[LAT]]/10),"")</f>
        <v/>
      </c>
      <c r="AE422" s="1">
        <f>Resultats!C$22</f>
        <v>30</v>
      </c>
      <c r="AF422" s="1">
        <f>Resultats!E$22</f>
        <v>3</v>
      </c>
      <c r="AG422" s="1">
        <v>13</v>
      </c>
      <c r="AH422" s="1">
        <v>57</v>
      </c>
      <c r="AI422" s="1" t="str">
        <f>CONCATENATE(DiaB[[#This Row],[Dia]],DiaB[[#This Row],[Mes]],DiaB[[#This Row],[Hora]],DiaB[[#This Row],[Min]])</f>
        <v>3031357</v>
      </c>
      <c r="AJ422" s="1" t="str">
        <f>CONCATENATE(TEXT(DiaB[[#This Row],[Hora]],"00"),":",TEXT(DiaB[[#This Row],[Min]],"00"))</f>
        <v>13:57</v>
      </c>
      <c r="AK422" s="1" t="str">
        <f>IFERROR(VLOOKUP(DiaB[[#This Row],[CONCATENA]],Dades[[#All],[Columna1]:[LAT]],3,FALSE),"")</f>
        <v/>
      </c>
      <c r="AL422" s="1" t="str">
        <f>IFERROR(10^(DiaB[[#This Row],[LAT]]/10),"")</f>
        <v/>
      </c>
      <c r="AW422" s="4">
        <f>Resultats!C$22</f>
        <v>30</v>
      </c>
      <c r="AX422" s="12">
        <f>Resultats!E$22</f>
        <v>3</v>
      </c>
      <c r="AY422" s="3">
        <v>4</v>
      </c>
      <c r="AZ422" s="4">
        <v>57</v>
      </c>
      <c r="BA422" s="4" t="str">
        <f>CONCATENATE(NitB[[#This Row],[Dia]],NitB[[#This Row],[Mes]],NitB[[#This Row],[Hora]],NitB[[#This Row],[Min]])</f>
        <v>303457</v>
      </c>
      <c r="BB422" s="4" t="str">
        <f>CONCATENATE(TEXT(NitB[[#This Row],[Hora]],"00"),":",TEXT(NitB[[#This Row],[Min]],"00"))</f>
        <v>04:57</v>
      </c>
      <c r="BC422" s="12" t="str">
        <f>IFERROR(VLOOKUP(NitB[[#This Row],[CONCATENA]],Dades[[#All],[Columna1]:[LAT]],3,FALSE),"")</f>
        <v/>
      </c>
      <c r="BD422" s="12" t="str">
        <f>IFERROR(10^(NitB[[#This Row],[LAT]]/10),"")</f>
        <v/>
      </c>
      <c r="BF422" s="1">
        <f>Resultats!C$37</f>
        <v>30</v>
      </c>
      <c r="BG422" s="1">
        <f>Resultats!E$37</f>
        <v>3</v>
      </c>
      <c r="BH422" s="1">
        <v>13</v>
      </c>
      <c r="BI422" s="1">
        <v>57</v>
      </c>
      <c r="BJ422" s="1" t="str">
        <f>CONCATENATE(DiaC[[#This Row],[Dia]],DiaC[[#This Row],[Mes]],DiaC[[#This Row],[Hora]],DiaC[[#This Row],[Min]])</f>
        <v>3031357</v>
      </c>
      <c r="BK422" s="1" t="str">
        <f>CONCATENATE(TEXT(DiaC[[#This Row],[Hora]],"00"),":",TEXT(DiaC[[#This Row],[Min]],"00"))</f>
        <v>13:57</v>
      </c>
      <c r="BL422" s="1" t="str">
        <f>IFERROR(VLOOKUP(DiaC[[#This Row],[CONCATENA]],Dades[[#All],[Columna1]:[LAT]],3,FALSE),"")</f>
        <v/>
      </c>
      <c r="BM422" s="1" t="str">
        <f>IFERROR(10^(DiaC[[#This Row],[LAT]]/10),"")</f>
        <v/>
      </c>
      <c r="BX422" s="4">
        <f>Resultats!C$37</f>
        <v>30</v>
      </c>
      <c r="BY422" s="12">
        <f>Resultats!E$37</f>
        <v>3</v>
      </c>
      <c r="BZ422" s="3">
        <v>4</v>
      </c>
      <c r="CA422" s="4">
        <v>57</v>
      </c>
      <c r="CB422" s="4" t="str">
        <f>CONCATENATE(NitC[[#This Row],[Dia]],NitC[[#This Row],[Mes]],NitC[[#This Row],[Hora]],NitC[[#This Row],[Min]])</f>
        <v>303457</v>
      </c>
      <c r="CC422" s="4" t="str">
        <f>CONCATENATE(TEXT(NitC[[#This Row],[Hora]],"00"),":",TEXT(NitC[[#This Row],[Min]],"00"))</f>
        <v>04:57</v>
      </c>
      <c r="CD422" s="12" t="str">
        <f>IFERROR(VLOOKUP(NitC[[#This Row],[CONCATENA]],Dades[[#All],[Columna1]:[LAT]],3,FALSE),"")</f>
        <v/>
      </c>
      <c r="CE422" s="12" t="str">
        <f>IFERROR(10^(NitC[[#This Row],[LAT]]/10),"")</f>
        <v/>
      </c>
    </row>
    <row r="423" spans="4:83" x14ac:dyDescent="0.35">
      <c r="D423" s="1">
        <f>Resultats!C$7</f>
        <v>30</v>
      </c>
      <c r="E423" s="1">
        <f>Resultats!E$7</f>
        <v>3</v>
      </c>
      <c r="F423" s="1">
        <v>13</v>
      </c>
      <c r="G423" s="1">
        <v>58</v>
      </c>
      <c r="H423" s="1" t="str">
        <f>CONCATENATE(DiaA[[#This Row],[Dia]],DiaA[[#This Row],[Mes]],DiaA[[#This Row],[Hora]],DiaA[[#This Row],[Min]])</f>
        <v>3031358</v>
      </c>
      <c r="I423" s="1" t="str">
        <f>CONCATENATE(TEXT(DiaA[[#This Row],[Hora]],"00"),":",TEXT(DiaA[[#This Row],[Min]],"00"))</f>
        <v>13:58</v>
      </c>
      <c r="J423" s="1" t="str">
        <f>IFERROR(VLOOKUP(DiaA[[#This Row],[CONCATENA]],Dades[[#All],[Columna1]:[LAT]],3,FALSE),"")</f>
        <v/>
      </c>
      <c r="K423" s="1" t="str">
        <f>IFERROR(10^(DiaA[[#This Row],[LAT]]/10),"")</f>
        <v/>
      </c>
      <c r="V423" s="4">
        <f>Resultats!C$7</f>
        <v>30</v>
      </c>
      <c r="W423" s="12">
        <f>Resultats!E$7</f>
        <v>3</v>
      </c>
      <c r="X423" s="3">
        <v>4</v>
      </c>
      <c r="Y423" s="4">
        <v>58</v>
      </c>
      <c r="Z423" s="4" t="str">
        <f>CONCATENATE(NitA[[#This Row],[Dia]],NitA[[#This Row],[Mes]],NitA[[#This Row],[Hora]],NitA[[#This Row],[Min]])</f>
        <v>303458</v>
      </c>
      <c r="AA423" s="4" t="str">
        <f>CONCATENATE(TEXT(NitA[[#This Row],[Hora]],"00"),":",TEXT(NitA[[#This Row],[Min]],"00"))</f>
        <v>04:58</v>
      </c>
      <c r="AB423" s="12" t="str">
        <f>IFERROR(VLOOKUP(NitA[[#This Row],[CONCATENA]],Dades[[#All],[Columna1]:[LAT]],3,FALSE),"")</f>
        <v/>
      </c>
      <c r="AC423" s="12" t="str">
        <f>IFERROR(10^(NitA[[#This Row],[LAT]]/10),"")</f>
        <v/>
      </c>
      <c r="AE423" s="1">
        <f>Resultats!C$22</f>
        <v>30</v>
      </c>
      <c r="AF423" s="1">
        <f>Resultats!E$22</f>
        <v>3</v>
      </c>
      <c r="AG423" s="1">
        <v>13</v>
      </c>
      <c r="AH423" s="1">
        <v>58</v>
      </c>
      <c r="AI423" s="1" t="str">
        <f>CONCATENATE(DiaB[[#This Row],[Dia]],DiaB[[#This Row],[Mes]],DiaB[[#This Row],[Hora]],DiaB[[#This Row],[Min]])</f>
        <v>3031358</v>
      </c>
      <c r="AJ423" s="1" t="str">
        <f>CONCATENATE(TEXT(DiaB[[#This Row],[Hora]],"00"),":",TEXT(DiaB[[#This Row],[Min]],"00"))</f>
        <v>13:58</v>
      </c>
      <c r="AK423" s="1" t="str">
        <f>IFERROR(VLOOKUP(DiaB[[#This Row],[CONCATENA]],Dades[[#All],[Columna1]:[LAT]],3,FALSE),"")</f>
        <v/>
      </c>
      <c r="AL423" s="1" t="str">
        <f>IFERROR(10^(DiaB[[#This Row],[LAT]]/10),"")</f>
        <v/>
      </c>
      <c r="AW423" s="4">
        <f>Resultats!C$22</f>
        <v>30</v>
      </c>
      <c r="AX423" s="12">
        <f>Resultats!E$22</f>
        <v>3</v>
      </c>
      <c r="AY423" s="3">
        <v>4</v>
      </c>
      <c r="AZ423" s="4">
        <v>58</v>
      </c>
      <c r="BA423" s="4" t="str">
        <f>CONCATENATE(NitB[[#This Row],[Dia]],NitB[[#This Row],[Mes]],NitB[[#This Row],[Hora]],NitB[[#This Row],[Min]])</f>
        <v>303458</v>
      </c>
      <c r="BB423" s="4" t="str">
        <f>CONCATENATE(TEXT(NitB[[#This Row],[Hora]],"00"),":",TEXT(NitB[[#This Row],[Min]],"00"))</f>
        <v>04:58</v>
      </c>
      <c r="BC423" s="12" t="str">
        <f>IFERROR(VLOOKUP(NitB[[#This Row],[CONCATENA]],Dades[[#All],[Columna1]:[LAT]],3,FALSE),"")</f>
        <v/>
      </c>
      <c r="BD423" s="12" t="str">
        <f>IFERROR(10^(NitB[[#This Row],[LAT]]/10),"")</f>
        <v/>
      </c>
      <c r="BF423" s="1">
        <f>Resultats!C$37</f>
        <v>30</v>
      </c>
      <c r="BG423" s="1">
        <f>Resultats!E$37</f>
        <v>3</v>
      </c>
      <c r="BH423" s="1">
        <v>13</v>
      </c>
      <c r="BI423" s="1">
        <v>58</v>
      </c>
      <c r="BJ423" s="1" t="str">
        <f>CONCATENATE(DiaC[[#This Row],[Dia]],DiaC[[#This Row],[Mes]],DiaC[[#This Row],[Hora]],DiaC[[#This Row],[Min]])</f>
        <v>3031358</v>
      </c>
      <c r="BK423" s="1" t="str">
        <f>CONCATENATE(TEXT(DiaC[[#This Row],[Hora]],"00"),":",TEXT(DiaC[[#This Row],[Min]],"00"))</f>
        <v>13:58</v>
      </c>
      <c r="BL423" s="1" t="str">
        <f>IFERROR(VLOOKUP(DiaC[[#This Row],[CONCATENA]],Dades[[#All],[Columna1]:[LAT]],3,FALSE),"")</f>
        <v/>
      </c>
      <c r="BM423" s="1" t="str">
        <f>IFERROR(10^(DiaC[[#This Row],[LAT]]/10),"")</f>
        <v/>
      </c>
      <c r="BX423" s="4">
        <f>Resultats!C$37</f>
        <v>30</v>
      </c>
      <c r="BY423" s="12">
        <f>Resultats!E$37</f>
        <v>3</v>
      </c>
      <c r="BZ423" s="3">
        <v>4</v>
      </c>
      <c r="CA423" s="4">
        <v>58</v>
      </c>
      <c r="CB423" s="4" t="str">
        <f>CONCATENATE(NitC[[#This Row],[Dia]],NitC[[#This Row],[Mes]],NitC[[#This Row],[Hora]],NitC[[#This Row],[Min]])</f>
        <v>303458</v>
      </c>
      <c r="CC423" s="4" t="str">
        <f>CONCATENATE(TEXT(NitC[[#This Row],[Hora]],"00"),":",TEXT(NitC[[#This Row],[Min]],"00"))</f>
        <v>04:58</v>
      </c>
      <c r="CD423" s="12" t="str">
        <f>IFERROR(VLOOKUP(NitC[[#This Row],[CONCATENA]],Dades[[#All],[Columna1]:[LAT]],3,FALSE),"")</f>
        <v/>
      </c>
      <c r="CE423" s="12" t="str">
        <f>IFERROR(10^(NitC[[#This Row],[LAT]]/10),"")</f>
        <v/>
      </c>
    </row>
    <row r="424" spans="4:83" x14ac:dyDescent="0.35">
      <c r="D424" s="1">
        <f>Resultats!C$7</f>
        <v>30</v>
      </c>
      <c r="E424" s="1">
        <f>Resultats!E$7</f>
        <v>3</v>
      </c>
      <c r="F424" s="1">
        <v>13</v>
      </c>
      <c r="G424" s="1">
        <v>59</v>
      </c>
      <c r="H424" s="1" t="str">
        <f>CONCATENATE(DiaA[[#This Row],[Dia]],DiaA[[#This Row],[Mes]],DiaA[[#This Row],[Hora]],DiaA[[#This Row],[Min]])</f>
        <v>3031359</v>
      </c>
      <c r="I424" s="1" t="str">
        <f>CONCATENATE(TEXT(DiaA[[#This Row],[Hora]],"00"),":",TEXT(DiaA[[#This Row],[Min]],"00"))</f>
        <v>13:59</v>
      </c>
      <c r="J424" s="1" t="str">
        <f>IFERROR(VLOOKUP(DiaA[[#This Row],[CONCATENA]],Dades[[#All],[Columna1]:[LAT]],3,FALSE),"")</f>
        <v/>
      </c>
      <c r="K424" s="1" t="str">
        <f>IFERROR(10^(DiaA[[#This Row],[LAT]]/10),"")</f>
        <v/>
      </c>
      <c r="V424" s="4">
        <f>Resultats!C$7</f>
        <v>30</v>
      </c>
      <c r="W424" s="12">
        <f>Resultats!E$7</f>
        <v>3</v>
      </c>
      <c r="X424" s="3">
        <v>4</v>
      </c>
      <c r="Y424" s="4">
        <v>59</v>
      </c>
      <c r="Z424" s="4" t="str">
        <f>CONCATENATE(NitA[[#This Row],[Dia]],NitA[[#This Row],[Mes]],NitA[[#This Row],[Hora]],NitA[[#This Row],[Min]])</f>
        <v>303459</v>
      </c>
      <c r="AA424" s="4" t="str">
        <f>CONCATENATE(TEXT(NitA[[#This Row],[Hora]],"00"),":",TEXT(NitA[[#This Row],[Min]],"00"))</f>
        <v>04:59</v>
      </c>
      <c r="AB424" s="12" t="str">
        <f>IFERROR(VLOOKUP(NitA[[#This Row],[CONCATENA]],Dades[[#All],[Columna1]:[LAT]],3,FALSE),"")</f>
        <v/>
      </c>
      <c r="AC424" s="12" t="str">
        <f>IFERROR(10^(NitA[[#This Row],[LAT]]/10),"")</f>
        <v/>
      </c>
      <c r="AE424" s="1">
        <f>Resultats!C$22</f>
        <v>30</v>
      </c>
      <c r="AF424" s="1">
        <f>Resultats!E$22</f>
        <v>3</v>
      </c>
      <c r="AG424" s="1">
        <v>13</v>
      </c>
      <c r="AH424" s="1">
        <v>59</v>
      </c>
      <c r="AI424" s="1" t="str">
        <f>CONCATENATE(DiaB[[#This Row],[Dia]],DiaB[[#This Row],[Mes]],DiaB[[#This Row],[Hora]],DiaB[[#This Row],[Min]])</f>
        <v>3031359</v>
      </c>
      <c r="AJ424" s="1" t="str">
        <f>CONCATENATE(TEXT(DiaB[[#This Row],[Hora]],"00"),":",TEXT(DiaB[[#This Row],[Min]],"00"))</f>
        <v>13:59</v>
      </c>
      <c r="AK424" s="1" t="str">
        <f>IFERROR(VLOOKUP(DiaB[[#This Row],[CONCATENA]],Dades[[#All],[Columna1]:[LAT]],3,FALSE),"")</f>
        <v/>
      </c>
      <c r="AL424" s="1" t="str">
        <f>IFERROR(10^(DiaB[[#This Row],[LAT]]/10),"")</f>
        <v/>
      </c>
      <c r="AW424" s="4">
        <f>Resultats!C$22</f>
        <v>30</v>
      </c>
      <c r="AX424" s="12">
        <f>Resultats!E$22</f>
        <v>3</v>
      </c>
      <c r="AY424" s="3">
        <v>4</v>
      </c>
      <c r="AZ424" s="4">
        <v>59</v>
      </c>
      <c r="BA424" s="4" t="str">
        <f>CONCATENATE(NitB[[#This Row],[Dia]],NitB[[#This Row],[Mes]],NitB[[#This Row],[Hora]],NitB[[#This Row],[Min]])</f>
        <v>303459</v>
      </c>
      <c r="BB424" s="4" t="str">
        <f>CONCATENATE(TEXT(NitB[[#This Row],[Hora]],"00"),":",TEXT(NitB[[#This Row],[Min]],"00"))</f>
        <v>04:59</v>
      </c>
      <c r="BC424" s="12" t="str">
        <f>IFERROR(VLOOKUP(NitB[[#This Row],[CONCATENA]],Dades[[#All],[Columna1]:[LAT]],3,FALSE),"")</f>
        <v/>
      </c>
      <c r="BD424" s="12" t="str">
        <f>IFERROR(10^(NitB[[#This Row],[LAT]]/10),"")</f>
        <v/>
      </c>
      <c r="BF424" s="1">
        <f>Resultats!C$37</f>
        <v>30</v>
      </c>
      <c r="BG424" s="1">
        <f>Resultats!E$37</f>
        <v>3</v>
      </c>
      <c r="BH424" s="1">
        <v>13</v>
      </c>
      <c r="BI424" s="1">
        <v>59</v>
      </c>
      <c r="BJ424" s="1" t="str">
        <f>CONCATENATE(DiaC[[#This Row],[Dia]],DiaC[[#This Row],[Mes]],DiaC[[#This Row],[Hora]],DiaC[[#This Row],[Min]])</f>
        <v>3031359</v>
      </c>
      <c r="BK424" s="1" t="str">
        <f>CONCATENATE(TEXT(DiaC[[#This Row],[Hora]],"00"),":",TEXT(DiaC[[#This Row],[Min]],"00"))</f>
        <v>13:59</v>
      </c>
      <c r="BL424" s="1" t="str">
        <f>IFERROR(VLOOKUP(DiaC[[#This Row],[CONCATENA]],Dades[[#All],[Columna1]:[LAT]],3,FALSE),"")</f>
        <v/>
      </c>
      <c r="BM424" s="1" t="str">
        <f>IFERROR(10^(DiaC[[#This Row],[LAT]]/10),"")</f>
        <v/>
      </c>
      <c r="BX424" s="4">
        <f>Resultats!C$37</f>
        <v>30</v>
      </c>
      <c r="BY424" s="12">
        <f>Resultats!E$37</f>
        <v>3</v>
      </c>
      <c r="BZ424" s="3">
        <v>4</v>
      </c>
      <c r="CA424" s="4">
        <v>59</v>
      </c>
      <c r="CB424" s="4" t="str">
        <f>CONCATENATE(NitC[[#This Row],[Dia]],NitC[[#This Row],[Mes]],NitC[[#This Row],[Hora]],NitC[[#This Row],[Min]])</f>
        <v>303459</v>
      </c>
      <c r="CC424" s="4" t="str">
        <f>CONCATENATE(TEXT(NitC[[#This Row],[Hora]],"00"),":",TEXT(NitC[[#This Row],[Min]],"00"))</f>
        <v>04:59</v>
      </c>
      <c r="CD424" s="12" t="str">
        <f>IFERROR(VLOOKUP(NitC[[#This Row],[CONCATENA]],Dades[[#All],[Columna1]:[LAT]],3,FALSE),"")</f>
        <v/>
      </c>
      <c r="CE424" s="12" t="str">
        <f>IFERROR(10^(NitC[[#This Row],[LAT]]/10),"")</f>
        <v/>
      </c>
    </row>
    <row r="425" spans="4:83" x14ac:dyDescent="0.35">
      <c r="D425" s="1">
        <f>Resultats!C$7</f>
        <v>30</v>
      </c>
      <c r="E425" s="1">
        <f>Resultats!E$7</f>
        <v>3</v>
      </c>
      <c r="F425" s="1">
        <v>14</v>
      </c>
      <c r="G425" s="1">
        <v>0</v>
      </c>
      <c r="H425" s="1" t="str">
        <f>CONCATENATE(DiaA[[#This Row],[Dia]],DiaA[[#This Row],[Mes]],DiaA[[#This Row],[Hora]],DiaA[[#This Row],[Min]])</f>
        <v>303140</v>
      </c>
      <c r="I425" s="1" t="str">
        <f>CONCATENATE(TEXT(DiaA[[#This Row],[Hora]],"00"),":",TEXT(DiaA[[#This Row],[Min]],"00"))</f>
        <v>14:00</v>
      </c>
      <c r="J425" s="1" t="str">
        <f>IFERROR(VLOOKUP(DiaA[[#This Row],[CONCATENA]],Dades[[#All],[Columna1]:[LAT]],3,FALSE),"")</f>
        <v/>
      </c>
      <c r="K425" s="1" t="str">
        <f>IFERROR(10^(DiaA[[#This Row],[LAT]]/10),"")</f>
        <v/>
      </c>
      <c r="V425" s="4">
        <f>Resultats!C$7</f>
        <v>30</v>
      </c>
      <c r="W425" s="12">
        <f>Resultats!E$7</f>
        <v>3</v>
      </c>
      <c r="X425" s="3">
        <v>5</v>
      </c>
      <c r="Y425" s="4">
        <v>0</v>
      </c>
      <c r="Z425" s="4" t="str">
        <f>CONCATENATE(NitA[[#This Row],[Dia]],NitA[[#This Row],[Mes]],NitA[[#This Row],[Hora]],NitA[[#This Row],[Min]])</f>
        <v>30350</v>
      </c>
      <c r="AA425" s="4" t="str">
        <f>CONCATENATE(TEXT(NitA[[#This Row],[Hora]],"00"),":",TEXT(NitA[[#This Row],[Min]],"00"))</f>
        <v>05:00</v>
      </c>
      <c r="AB425" s="12" t="str">
        <f>IFERROR(VLOOKUP(NitA[[#This Row],[CONCATENA]],Dades[[#All],[Columna1]:[LAT]],3,FALSE),"")</f>
        <v/>
      </c>
      <c r="AC425" s="12" t="str">
        <f>IFERROR(10^(NitA[[#This Row],[LAT]]/10),"")</f>
        <v/>
      </c>
      <c r="AE425" s="1">
        <f>Resultats!C$22</f>
        <v>30</v>
      </c>
      <c r="AF425" s="1">
        <f>Resultats!E$22</f>
        <v>3</v>
      </c>
      <c r="AG425" s="1">
        <v>14</v>
      </c>
      <c r="AH425" s="1">
        <v>0</v>
      </c>
      <c r="AI425" s="1" t="str">
        <f>CONCATENATE(DiaB[[#This Row],[Dia]],DiaB[[#This Row],[Mes]],DiaB[[#This Row],[Hora]],DiaB[[#This Row],[Min]])</f>
        <v>303140</v>
      </c>
      <c r="AJ425" s="1" t="str">
        <f>CONCATENATE(TEXT(DiaB[[#This Row],[Hora]],"00"),":",TEXT(DiaB[[#This Row],[Min]],"00"))</f>
        <v>14:00</v>
      </c>
      <c r="AK425" s="1" t="str">
        <f>IFERROR(VLOOKUP(DiaB[[#This Row],[CONCATENA]],Dades[[#All],[Columna1]:[LAT]],3,FALSE),"")</f>
        <v/>
      </c>
      <c r="AL425" s="1" t="str">
        <f>IFERROR(10^(DiaB[[#This Row],[LAT]]/10),"")</f>
        <v/>
      </c>
      <c r="AW425" s="4">
        <f>Resultats!C$22</f>
        <v>30</v>
      </c>
      <c r="AX425" s="12">
        <f>Resultats!E$22</f>
        <v>3</v>
      </c>
      <c r="AY425" s="3">
        <v>5</v>
      </c>
      <c r="AZ425" s="4">
        <v>0</v>
      </c>
      <c r="BA425" s="4" t="str">
        <f>CONCATENATE(NitB[[#This Row],[Dia]],NitB[[#This Row],[Mes]],NitB[[#This Row],[Hora]],NitB[[#This Row],[Min]])</f>
        <v>30350</v>
      </c>
      <c r="BB425" s="4" t="str">
        <f>CONCATENATE(TEXT(NitB[[#This Row],[Hora]],"00"),":",TEXT(NitB[[#This Row],[Min]],"00"))</f>
        <v>05:00</v>
      </c>
      <c r="BC425" s="12" t="str">
        <f>IFERROR(VLOOKUP(NitB[[#This Row],[CONCATENA]],Dades[[#All],[Columna1]:[LAT]],3,FALSE),"")</f>
        <v/>
      </c>
      <c r="BD425" s="12" t="str">
        <f>IFERROR(10^(NitB[[#This Row],[LAT]]/10),"")</f>
        <v/>
      </c>
      <c r="BF425" s="1">
        <f>Resultats!C$37</f>
        <v>30</v>
      </c>
      <c r="BG425" s="1">
        <f>Resultats!E$37</f>
        <v>3</v>
      </c>
      <c r="BH425" s="1">
        <v>14</v>
      </c>
      <c r="BI425" s="1">
        <v>0</v>
      </c>
      <c r="BJ425" s="1" t="str">
        <f>CONCATENATE(DiaC[[#This Row],[Dia]],DiaC[[#This Row],[Mes]],DiaC[[#This Row],[Hora]],DiaC[[#This Row],[Min]])</f>
        <v>303140</v>
      </c>
      <c r="BK425" s="1" t="str">
        <f>CONCATENATE(TEXT(DiaC[[#This Row],[Hora]],"00"),":",TEXT(DiaC[[#This Row],[Min]],"00"))</f>
        <v>14:00</v>
      </c>
      <c r="BL425" s="1" t="str">
        <f>IFERROR(VLOOKUP(DiaC[[#This Row],[CONCATENA]],Dades[[#All],[Columna1]:[LAT]],3,FALSE),"")</f>
        <v/>
      </c>
      <c r="BM425" s="1" t="str">
        <f>IFERROR(10^(DiaC[[#This Row],[LAT]]/10),"")</f>
        <v/>
      </c>
      <c r="BX425" s="4">
        <f>Resultats!C$37</f>
        <v>30</v>
      </c>
      <c r="BY425" s="12">
        <f>Resultats!E$37</f>
        <v>3</v>
      </c>
      <c r="BZ425" s="3">
        <v>5</v>
      </c>
      <c r="CA425" s="4">
        <v>0</v>
      </c>
      <c r="CB425" s="4" t="str">
        <f>CONCATENATE(NitC[[#This Row],[Dia]],NitC[[#This Row],[Mes]],NitC[[#This Row],[Hora]],NitC[[#This Row],[Min]])</f>
        <v>30350</v>
      </c>
      <c r="CC425" s="4" t="str">
        <f>CONCATENATE(TEXT(NitC[[#This Row],[Hora]],"00"),":",TEXT(NitC[[#This Row],[Min]],"00"))</f>
        <v>05:00</v>
      </c>
      <c r="CD425" s="12" t="str">
        <f>IFERROR(VLOOKUP(NitC[[#This Row],[CONCATENA]],Dades[[#All],[Columna1]:[LAT]],3,FALSE),"")</f>
        <v/>
      </c>
      <c r="CE425" s="12" t="str">
        <f>IFERROR(10^(NitC[[#This Row],[LAT]]/10),"")</f>
        <v/>
      </c>
    </row>
    <row r="426" spans="4:83" x14ac:dyDescent="0.35">
      <c r="D426" s="1">
        <f>Resultats!C$7</f>
        <v>30</v>
      </c>
      <c r="E426" s="1">
        <f>Resultats!E$7</f>
        <v>3</v>
      </c>
      <c r="F426" s="1">
        <v>14</v>
      </c>
      <c r="G426" s="1">
        <v>1</v>
      </c>
      <c r="H426" s="1" t="str">
        <f>CONCATENATE(DiaA[[#This Row],[Dia]],DiaA[[#This Row],[Mes]],DiaA[[#This Row],[Hora]],DiaA[[#This Row],[Min]])</f>
        <v>303141</v>
      </c>
      <c r="I426" s="1" t="str">
        <f>CONCATENATE(TEXT(DiaA[[#This Row],[Hora]],"00"),":",TEXT(DiaA[[#This Row],[Min]],"00"))</f>
        <v>14:01</v>
      </c>
      <c r="J426" s="1" t="str">
        <f>IFERROR(VLOOKUP(DiaA[[#This Row],[CONCATENA]],Dades[[#All],[Columna1]:[LAT]],3,FALSE),"")</f>
        <v/>
      </c>
      <c r="K426" s="1" t="str">
        <f>IFERROR(10^(DiaA[[#This Row],[LAT]]/10),"")</f>
        <v/>
      </c>
      <c r="V426" s="4">
        <f>Resultats!C$7</f>
        <v>30</v>
      </c>
      <c r="W426" s="12">
        <f>Resultats!E$7</f>
        <v>3</v>
      </c>
      <c r="X426" s="3">
        <v>5</v>
      </c>
      <c r="Y426" s="4">
        <v>1</v>
      </c>
      <c r="Z426" s="4" t="str">
        <f>CONCATENATE(NitA[[#This Row],[Dia]],NitA[[#This Row],[Mes]],NitA[[#This Row],[Hora]],NitA[[#This Row],[Min]])</f>
        <v>30351</v>
      </c>
      <c r="AA426" s="4" t="str">
        <f>CONCATENATE(TEXT(NitA[[#This Row],[Hora]],"00"),":",TEXT(NitA[[#This Row],[Min]],"00"))</f>
        <v>05:01</v>
      </c>
      <c r="AB426" s="12" t="str">
        <f>IFERROR(VLOOKUP(NitA[[#This Row],[CONCATENA]],Dades[[#All],[Columna1]:[LAT]],3,FALSE),"")</f>
        <v/>
      </c>
      <c r="AC426" s="12" t="str">
        <f>IFERROR(10^(NitA[[#This Row],[LAT]]/10),"")</f>
        <v/>
      </c>
      <c r="AE426" s="1">
        <f>Resultats!C$22</f>
        <v>30</v>
      </c>
      <c r="AF426" s="1">
        <f>Resultats!E$22</f>
        <v>3</v>
      </c>
      <c r="AG426" s="1">
        <v>14</v>
      </c>
      <c r="AH426" s="1">
        <v>1</v>
      </c>
      <c r="AI426" s="1" t="str">
        <f>CONCATENATE(DiaB[[#This Row],[Dia]],DiaB[[#This Row],[Mes]],DiaB[[#This Row],[Hora]],DiaB[[#This Row],[Min]])</f>
        <v>303141</v>
      </c>
      <c r="AJ426" s="1" t="str">
        <f>CONCATENATE(TEXT(DiaB[[#This Row],[Hora]],"00"),":",TEXT(DiaB[[#This Row],[Min]],"00"))</f>
        <v>14:01</v>
      </c>
      <c r="AK426" s="1" t="str">
        <f>IFERROR(VLOOKUP(DiaB[[#This Row],[CONCATENA]],Dades[[#All],[Columna1]:[LAT]],3,FALSE),"")</f>
        <v/>
      </c>
      <c r="AL426" s="1" t="str">
        <f>IFERROR(10^(DiaB[[#This Row],[LAT]]/10),"")</f>
        <v/>
      </c>
      <c r="AW426" s="4">
        <f>Resultats!C$22</f>
        <v>30</v>
      </c>
      <c r="AX426" s="12">
        <f>Resultats!E$22</f>
        <v>3</v>
      </c>
      <c r="AY426" s="3">
        <v>5</v>
      </c>
      <c r="AZ426" s="4">
        <v>1</v>
      </c>
      <c r="BA426" s="4" t="str">
        <f>CONCATENATE(NitB[[#This Row],[Dia]],NitB[[#This Row],[Mes]],NitB[[#This Row],[Hora]],NitB[[#This Row],[Min]])</f>
        <v>30351</v>
      </c>
      <c r="BB426" s="4" t="str">
        <f>CONCATENATE(TEXT(NitB[[#This Row],[Hora]],"00"),":",TEXT(NitB[[#This Row],[Min]],"00"))</f>
        <v>05:01</v>
      </c>
      <c r="BC426" s="12" t="str">
        <f>IFERROR(VLOOKUP(NitB[[#This Row],[CONCATENA]],Dades[[#All],[Columna1]:[LAT]],3,FALSE),"")</f>
        <v/>
      </c>
      <c r="BD426" s="12" t="str">
        <f>IFERROR(10^(NitB[[#This Row],[LAT]]/10),"")</f>
        <v/>
      </c>
      <c r="BF426" s="1">
        <f>Resultats!C$37</f>
        <v>30</v>
      </c>
      <c r="BG426" s="1">
        <f>Resultats!E$37</f>
        <v>3</v>
      </c>
      <c r="BH426" s="1">
        <v>14</v>
      </c>
      <c r="BI426" s="1">
        <v>1</v>
      </c>
      <c r="BJ426" s="1" t="str">
        <f>CONCATENATE(DiaC[[#This Row],[Dia]],DiaC[[#This Row],[Mes]],DiaC[[#This Row],[Hora]],DiaC[[#This Row],[Min]])</f>
        <v>303141</v>
      </c>
      <c r="BK426" s="1" t="str">
        <f>CONCATENATE(TEXT(DiaC[[#This Row],[Hora]],"00"),":",TEXT(DiaC[[#This Row],[Min]],"00"))</f>
        <v>14:01</v>
      </c>
      <c r="BL426" s="1" t="str">
        <f>IFERROR(VLOOKUP(DiaC[[#This Row],[CONCATENA]],Dades[[#All],[Columna1]:[LAT]],3,FALSE),"")</f>
        <v/>
      </c>
      <c r="BM426" s="1" t="str">
        <f>IFERROR(10^(DiaC[[#This Row],[LAT]]/10),"")</f>
        <v/>
      </c>
      <c r="BX426" s="4">
        <f>Resultats!C$37</f>
        <v>30</v>
      </c>
      <c r="BY426" s="12">
        <f>Resultats!E$37</f>
        <v>3</v>
      </c>
      <c r="BZ426" s="3">
        <v>5</v>
      </c>
      <c r="CA426" s="4">
        <v>1</v>
      </c>
      <c r="CB426" s="4" t="str">
        <f>CONCATENATE(NitC[[#This Row],[Dia]],NitC[[#This Row],[Mes]],NitC[[#This Row],[Hora]],NitC[[#This Row],[Min]])</f>
        <v>30351</v>
      </c>
      <c r="CC426" s="4" t="str">
        <f>CONCATENATE(TEXT(NitC[[#This Row],[Hora]],"00"),":",TEXT(NitC[[#This Row],[Min]],"00"))</f>
        <v>05:01</v>
      </c>
      <c r="CD426" s="12" t="str">
        <f>IFERROR(VLOOKUP(NitC[[#This Row],[CONCATENA]],Dades[[#All],[Columna1]:[LAT]],3,FALSE),"")</f>
        <v/>
      </c>
      <c r="CE426" s="12" t="str">
        <f>IFERROR(10^(NitC[[#This Row],[LAT]]/10),"")</f>
        <v/>
      </c>
    </row>
    <row r="427" spans="4:83" x14ac:dyDescent="0.35">
      <c r="D427" s="1">
        <f>Resultats!C$7</f>
        <v>30</v>
      </c>
      <c r="E427" s="1">
        <f>Resultats!E$7</f>
        <v>3</v>
      </c>
      <c r="F427" s="1">
        <v>14</v>
      </c>
      <c r="G427" s="1">
        <v>2</v>
      </c>
      <c r="H427" s="1" t="str">
        <f>CONCATENATE(DiaA[[#This Row],[Dia]],DiaA[[#This Row],[Mes]],DiaA[[#This Row],[Hora]],DiaA[[#This Row],[Min]])</f>
        <v>303142</v>
      </c>
      <c r="I427" s="1" t="str">
        <f>CONCATENATE(TEXT(DiaA[[#This Row],[Hora]],"00"),":",TEXT(DiaA[[#This Row],[Min]],"00"))</f>
        <v>14:02</v>
      </c>
      <c r="J427" s="1" t="str">
        <f>IFERROR(VLOOKUP(DiaA[[#This Row],[CONCATENA]],Dades[[#All],[Columna1]:[LAT]],3,FALSE),"")</f>
        <v/>
      </c>
      <c r="K427" s="1" t="str">
        <f>IFERROR(10^(DiaA[[#This Row],[LAT]]/10),"")</f>
        <v/>
      </c>
      <c r="V427" s="4">
        <f>Resultats!C$7</f>
        <v>30</v>
      </c>
      <c r="W427" s="12">
        <f>Resultats!E$7</f>
        <v>3</v>
      </c>
      <c r="X427" s="3">
        <v>5</v>
      </c>
      <c r="Y427" s="4">
        <v>2</v>
      </c>
      <c r="Z427" s="4" t="str">
        <f>CONCATENATE(NitA[[#This Row],[Dia]],NitA[[#This Row],[Mes]],NitA[[#This Row],[Hora]],NitA[[#This Row],[Min]])</f>
        <v>30352</v>
      </c>
      <c r="AA427" s="4" t="str">
        <f>CONCATENATE(TEXT(NitA[[#This Row],[Hora]],"00"),":",TEXT(NitA[[#This Row],[Min]],"00"))</f>
        <v>05:02</v>
      </c>
      <c r="AB427" s="12" t="str">
        <f>IFERROR(VLOOKUP(NitA[[#This Row],[CONCATENA]],Dades[[#All],[Columna1]:[LAT]],3,FALSE),"")</f>
        <v/>
      </c>
      <c r="AC427" s="12" t="str">
        <f>IFERROR(10^(NitA[[#This Row],[LAT]]/10),"")</f>
        <v/>
      </c>
      <c r="AE427" s="1">
        <f>Resultats!C$22</f>
        <v>30</v>
      </c>
      <c r="AF427" s="1">
        <f>Resultats!E$22</f>
        <v>3</v>
      </c>
      <c r="AG427" s="1">
        <v>14</v>
      </c>
      <c r="AH427" s="1">
        <v>2</v>
      </c>
      <c r="AI427" s="1" t="str">
        <f>CONCATENATE(DiaB[[#This Row],[Dia]],DiaB[[#This Row],[Mes]],DiaB[[#This Row],[Hora]],DiaB[[#This Row],[Min]])</f>
        <v>303142</v>
      </c>
      <c r="AJ427" s="1" t="str">
        <f>CONCATENATE(TEXT(DiaB[[#This Row],[Hora]],"00"),":",TEXT(DiaB[[#This Row],[Min]],"00"))</f>
        <v>14:02</v>
      </c>
      <c r="AK427" s="1" t="str">
        <f>IFERROR(VLOOKUP(DiaB[[#This Row],[CONCATENA]],Dades[[#All],[Columna1]:[LAT]],3,FALSE),"")</f>
        <v/>
      </c>
      <c r="AL427" s="1" t="str">
        <f>IFERROR(10^(DiaB[[#This Row],[LAT]]/10),"")</f>
        <v/>
      </c>
      <c r="AW427" s="4">
        <f>Resultats!C$22</f>
        <v>30</v>
      </c>
      <c r="AX427" s="12">
        <f>Resultats!E$22</f>
        <v>3</v>
      </c>
      <c r="AY427" s="3">
        <v>5</v>
      </c>
      <c r="AZ427" s="4">
        <v>2</v>
      </c>
      <c r="BA427" s="4" t="str">
        <f>CONCATENATE(NitB[[#This Row],[Dia]],NitB[[#This Row],[Mes]],NitB[[#This Row],[Hora]],NitB[[#This Row],[Min]])</f>
        <v>30352</v>
      </c>
      <c r="BB427" s="4" t="str">
        <f>CONCATENATE(TEXT(NitB[[#This Row],[Hora]],"00"),":",TEXT(NitB[[#This Row],[Min]],"00"))</f>
        <v>05:02</v>
      </c>
      <c r="BC427" s="12" t="str">
        <f>IFERROR(VLOOKUP(NitB[[#This Row],[CONCATENA]],Dades[[#All],[Columna1]:[LAT]],3,FALSE),"")</f>
        <v/>
      </c>
      <c r="BD427" s="12" t="str">
        <f>IFERROR(10^(NitB[[#This Row],[LAT]]/10),"")</f>
        <v/>
      </c>
      <c r="BF427" s="1">
        <f>Resultats!C$37</f>
        <v>30</v>
      </c>
      <c r="BG427" s="1">
        <f>Resultats!E$37</f>
        <v>3</v>
      </c>
      <c r="BH427" s="1">
        <v>14</v>
      </c>
      <c r="BI427" s="1">
        <v>2</v>
      </c>
      <c r="BJ427" s="1" t="str">
        <f>CONCATENATE(DiaC[[#This Row],[Dia]],DiaC[[#This Row],[Mes]],DiaC[[#This Row],[Hora]],DiaC[[#This Row],[Min]])</f>
        <v>303142</v>
      </c>
      <c r="BK427" s="1" t="str">
        <f>CONCATENATE(TEXT(DiaC[[#This Row],[Hora]],"00"),":",TEXT(DiaC[[#This Row],[Min]],"00"))</f>
        <v>14:02</v>
      </c>
      <c r="BL427" s="1" t="str">
        <f>IFERROR(VLOOKUP(DiaC[[#This Row],[CONCATENA]],Dades[[#All],[Columna1]:[LAT]],3,FALSE),"")</f>
        <v/>
      </c>
      <c r="BM427" s="1" t="str">
        <f>IFERROR(10^(DiaC[[#This Row],[LAT]]/10),"")</f>
        <v/>
      </c>
      <c r="BX427" s="4">
        <f>Resultats!C$37</f>
        <v>30</v>
      </c>
      <c r="BY427" s="12">
        <f>Resultats!E$37</f>
        <v>3</v>
      </c>
      <c r="BZ427" s="3">
        <v>5</v>
      </c>
      <c r="CA427" s="4">
        <v>2</v>
      </c>
      <c r="CB427" s="4" t="str">
        <f>CONCATENATE(NitC[[#This Row],[Dia]],NitC[[#This Row],[Mes]],NitC[[#This Row],[Hora]],NitC[[#This Row],[Min]])</f>
        <v>30352</v>
      </c>
      <c r="CC427" s="4" t="str">
        <f>CONCATENATE(TEXT(NitC[[#This Row],[Hora]],"00"),":",TEXT(NitC[[#This Row],[Min]],"00"))</f>
        <v>05:02</v>
      </c>
      <c r="CD427" s="12" t="str">
        <f>IFERROR(VLOOKUP(NitC[[#This Row],[CONCATENA]],Dades[[#All],[Columna1]:[LAT]],3,FALSE),"")</f>
        <v/>
      </c>
      <c r="CE427" s="12" t="str">
        <f>IFERROR(10^(NitC[[#This Row],[LAT]]/10),"")</f>
        <v/>
      </c>
    </row>
    <row r="428" spans="4:83" x14ac:dyDescent="0.35">
      <c r="D428" s="1">
        <f>Resultats!C$7</f>
        <v>30</v>
      </c>
      <c r="E428" s="1">
        <f>Resultats!E$7</f>
        <v>3</v>
      </c>
      <c r="F428" s="1">
        <v>14</v>
      </c>
      <c r="G428" s="1">
        <v>3</v>
      </c>
      <c r="H428" s="1" t="str">
        <f>CONCATENATE(DiaA[[#This Row],[Dia]],DiaA[[#This Row],[Mes]],DiaA[[#This Row],[Hora]],DiaA[[#This Row],[Min]])</f>
        <v>303143</v>
      </c>
      <c r="I428" s="1" t="str">
        <f>CONCATENATE(TEXT(DiaA[[#This Row],[Hora]],"00"),":",TEXT(DiaA[[#This Row],[Min]],"00"))</f>
        <v>14:03</v>
      </c>
      <c r="J428" s="1" t="str">
        <f>IFERROR(VLOOKUP(DiaA[[#This Row],[CONCATENA]],Dades[[#All],[Columna1]:[LAT]],3,FALSE),"")</f>
        <v/>
      </c>
      <c r="K428" s="1" t="str">
        <f>IFERROR(10^(DiaA[[#This Row],[LAT]]/10),"")</f>
        <v/>
      </c>
      <c r="V428" s="4">
        <f>Resultats!C$7</f>
        <v>30</v>
      </c>
      <c r="W428" s="12">
        <f>Resultats!E$7</f>
        <v>3</v>
      </c>
      <c r="X428" s="3">
        <v>5</v>
      </c>
      <c r="Y428" s="4">
        <v>3</v>
      </c>
      <c r="Z428" s="4" t="str">
        <f>CONCATENATE(NitA[[#This Row],[Dia]],NitA[[#This Row],[Mes]],NitA[[#This Row],[Hora]],NitA[[#This Row],[Min]])</f>
        <v>30353</v>
      </c>
      <c r="AA428" s="4" t="str">
        <f>CONCATENATE(TEXT(NitA[[#This Row],[Hora]],"00"),":",TEXT(NitA[[#This Row],[Min]],"00"))</f>
        <v>05:03</v>
      </c>
      <c r="AB428" s="12" t="str">
        <f>IFERROR(VLOOKUP(NitA[[#This Row],[CONCATENA]],Dades[[#All],[Columna1]:[LAT]],3,FALSE),"")</f>
        <v/>
      </c>
      <c r="AC428" s="12" t="str">
        <f>IFERROR(10^(NitA[[#This Row],[LAT]]/10),"")</f>
        <v/>
      </c>
      <c r="AE428" s="1">
        <f>Resultats!C$22</f>
        <v>30</v>
      </c>
      <c r="AF428" s="1">
        <f>Resultats!E$22</f>
        <v>3</v>
      </c>
      <c r="AG428" s="1">
        <v>14</v>
      </c>
      <c r="AH428" s="1">
        <v>3</v>
      </c>
      <c r="AI428" s="1" t="str">
        <f>CONCATENATE(DiaB[[#This Row],[Dia]],DiaB[[#This Row],[Mes]],DiaB[[#This Row],[Hora]],DiaB[[#This Row],[Min]])</f>
        <v>303143</v>
      </c>
      <c r="AJ428" s="1" t="str">
        <f>CONCATENATE(TEXT(DiaB[[#This Row],[Hora]],"00"),":",TEXT(DiaB[[#This Row],[Min]],"00"))</f>
        <v>14:03</v>
      </c>
      <c r="AK428" s="1" t="str">
        <f>IFERROR(VLOOKUP(DiaB[[#This Row],[CONCATENA]],Dades[[#All],[Columna1]:[LAT]],3,FALSE),"")</f>
        <v/>
      </c>
      <c r="AL428" s="1" t="str">
        <f>IFERROR(10^(DiaB[[#This Row],[LAT]]/10),"")</f>
        <v/>
      </c>
      <c r="AW428" s="4">
        <f>Resultats!C$22</f>
        <v>30</v>
      </c>
      <c r="AX428" s="12">
        <f>Resultats!E$22</f>
        <v>3</v>
      </c>
      <c r="AY428" s="3">
        <v>5</v>
      </c>
      <c r="AZ428" s="4">
        <v>3</v>
      </c>
      <c r="BA428" s="4" t="str">
        <f>CONCATENATE(NitB[[#This Row],[Dia]],NitB[[#This Row],[Mes]],NitB[[#This Row],[Hora]],NitB[[#This Row],[Min]])</f>
        <v>30353</v>
      </c>
      <c r="BB428" s="4" t="str">
        <f>CONCATENATE(TEXT(NitB[[#This Row],[Hora]],"00"),":",TEXT(NitB[[#This Row],[Min]],"00"))</f>
        <v>05:03</v>
      </c>
      <c r="BC428" s="12" t="str">
        <f>IFERROR(VLOOKUP(NitB[[#This Row],[CONCATENA]],Dades[[#All],[Columna1]:[LAT]],3,FALSE),"")</f>
        <v/>
      </c>
      <c r="BD428" s="12" t="str">
        <f>IFERROR(10^(NitB[[#This Row],[LAT]]/10),"")</f>
        <v/>
      </c>
      <c r="BF428" s="1">
        <f>Resultats!C$37</f>
        <v>30</v>
      </c>
      <c r="BG428" s="1">
        <f>Resultats!E$37</f>
        <v>3</v>
      </c>
      <c r="BH428" s="1">
        <v>14</v>
      </c>
      <c r="BI428" s="1">
        <v>3</v>
      </c>
      <c r="BJ428" s="1" t="str">
        <f>CONCATENATE(DiaC[[#This Row],[Dia]],DiaC[[#This Row],[Mes]],DiaC[[#This Row],[Hora]],DiaC[[#This Row],[Min]])</f>
        <v>303143</v>
      </c>
      <c r="BK428" s="1" t="str">
        <f>CONCATENATE(TEXT(DiaC[[#This Row],[Hora]],"00"),":",TEXT(DiaC[[#This Row],[Min]],"00"))</f>
        <v>14:03</v>
      </c>
      <c r="BL428" s="1" t="str">
        <f>IFERROR(VLOOKUP(DiaC[[#This Row],[CONCATENA]],Dades[[#All],[Columna1]:[LAT]],3,FALSE),"")</f>
        <v/>
      </c>
      <c r="BM428" s="1" t="str">
        <f>IFERROR(10^(DiaC[[#This Row],[LAT]]/10),"")</f>
        <v/>
      </c>
      <c r="BX428" s="4">
        <f>Resultats!C$37</f>
        <v>30</v>
      </c>
      <c r="BY428" s="12">
        <f>Resultats!E$37</f>
        <v>3</v>
      </c>
      <c r="BZ428" s="3">
        <v>5</v>
      </c>
      <c r="CA428" s="4">
        <v>3</v>
      </c>
      <c r="CB428" s="4" t="str">
        <f>CONCATENATE(NitC[[#This Row],[Dia]],NitC[[#This Row],[Mes]],NitC[[#This Row],[Hora]],NitC[[#This Row],[Min]])</f>
        <v>30353</v>
      </c>
      <c r="CC428" s="4" t="str">
        <f>CONCATENATE(TEXT(NitC[[#This Row],[Hora]],"00"),":",TEXT(NitC[[#This Row],[Min]],"00"))</f>
        <v>05:03</v>
      </c>
      <c r="CD428" s="12" t="str">
        <f>IFERROR(VLOOKUP(NitC[[#This Row],[CONCATENA]],Dades[[#All],[Columna1]:[LAT]],3,FALSE),"")</f>
        <v/>
      </c>
      <c r="CE428" s="12" t="str">
        <f>IFERROR(10^(NitC[[#This Row],[LAT]]/10),"")</f>
        <v/>
      </c>
    </row>
    <row r="429" spans="4:83" x14ac:dyDescent="0.35">
      <c r="D429" s="1">
        <f>Resultats!C$7</f>
        <v>30</v>
      </c>
      <c r="E429" s="1">
        <f>Resultats!E$7</f>
        <v>3</v>
      </c>
      <c r="F429" s="1">
        <v>14</v>
      </c>
      <c r="G429" s="1">
        <v>4</v>
      </c>
      <c r="H429" s="1" t="str">
        <f>CONCATENATE(DiaA[[#This Row],[Dia]],DiaA[[#This Row],[Mes]],DiaA[[#This Row],[Hora]],DiaA[[#This Row],[Min]])</f>
        <v>303144</v>
      </c>
      <c r="I429" s="1" t="str">
        <f>CONCATENATE(TEXT(DiaA[[#This Row],[Hora]],"00"),":",TEXT(DiaA[[#This Row],[Min]],"00"))</f>
        <v>14:04</v>
      </c>
      <c r="J429" s="1" t="str">
        <f>IFERROR(VLOOKUP(DiaA[[#This Row],[CONCATENA]],Dades[[#All],[Columna1]:[LAT]],3,FALSE),"")</f>
        <v/>
      </c>
      <c r="K429" s="1" t="str">
        <f>IFERROR(10^(DiaA[[#This Row],[LAT]]/10),"")</f>
        <v/>
      </c>
      <c r="V429" s="4">
        <f>Resultats!C$7</f>
        <v>30</v>
      </c>
      <c r="W429" s="12">
        <f>Resultats!E$7</f>
        <v>3</v>
      </c>
      <c r="X429" s="3">
        <v>5</v>
      </c>
      <c r="Y429" s="4">
        <v>4</v>
      </c>
      <c r="Z429" s="4" t="str">
        <f>CONCATENATE(NitA[[#This Row],[Dia]],NitA[[#This Row],[Mes]],NitA[[#This Row],[Hora]],NitA[[#This Row],[Min]])</f>
        <v>30354</v>
      </c>
      <c r="AA429" s="4" t="str">
        <f>CONCATENATE(TEXT(NitA[[#This Row],[Hora]],"00"),":",TEXT(NitA[[#This Row],[Min]],"00"))</f>
        <v>05:04</v>
      </c>
      <c r="AB429" s="12" t="str">
        <f>IFERROR(VLOOKUP(NitA[[#This Row],[CONCATENA]],Dades[[#All],[Columna1]:[LAT]],3,FALSE),"")</f>
        <v/>
      </c>
      <c r="AC429" s="12" t="str">
        <f>IFERROR(10^(NitA[[#This Row],[LAT]]/10),"")</f>
        <v/>
      </c>
      <c r="AE429" s="1">
        <f>Resultats!C$22</f>
        <v>30</v>
      </c>
      <c r="AF429" s="1">
        <f>Resultats!E$22</f>
        <v>3</v>
      </c>
      <c r="AG429" s="1">
        <v>14</v>
      </c>
      <c r="AH429" s="1">
        <v>4</v>
      </c>
      <c r="AI429" s="1" t="str">
        <f>CONCATENATE(DiaB[[#This Row],[Dia]],DiaB[[#This Row],[Mes]],DiaB[[#This Row],[Hora]],DiaB[[#This Row],[Min]])</f>
        <v>303144</v>
      </c>
      <c r="AJ429" s="1" t="str">
        <f>CONCATENATE(TEXT(DiaB[[#This Row],[Hora]],"00"),":",TEXT(DiaB[[#This Row],[Min]],"00"))</f>
        <v>14:04</v>
      </c>
      <c r="AK429" s="1" t="str">
        <f>IFERROR(VLOOKUP(DiaB[[#This Row],[CONCATENA]],Dades[[#All],[Columna1]:[LAT]],3,FALSE),"")</f>
        <v/>
      </c>
      <c r="AL429" s="1" t="str">
        <f>IFERROR(10^(DiaB[[#This Row],[LAT]]/10),"")</f>
        <v/>
      </c>
      <c r="AW429" s="4">
        <f>Resultats!C$22</f>
        <v>30</v>
      </c>
      <c r="AX429" s="12">
        <f>Resultats!E$22</f>
        <v>3</v>
      </c>
      <c r="AY429" s="3">
        <v>5</v>
      </c>
      <c r="AZ429" s="4">
        <v>4</v>
      </c>
      <c r="BA429" s="4" t="str">
        <f>CONCATENATE(NitB[[#This Row],[Dia]],NitB[[#This Row],[Mes]],NitB[[#This Row],[Hora]],NitB[[#This Row],[Min]])</f>
        <v>30354</v>
      </c>
      <c r="BB429" s="4" t="str">
        <f>CONCATENATE(TEXT(NitB[[#This Row],[Hora]],"00"),":",TEXT(NitB[[#This Row],[Min]],"00"))</f>
        <v>05:04</v>
      </c>
      <c r="BC429" s="12" t="str">
        <f>IFERROR(VLOOKUP(NitB[[#This Row],[CONCATENA]],Dades[[#All],[Columna1]:[LAT]],3,FALSE),"")</f>
        <v/>
      </c>
      <c r="BD429" s="12" t="str">
        <f>IFERROR(10^(NitB[[#This Row],[LAT]]/10),"")</f>
        <v/>
      </c>
      <c r="BF429" s="1">
        <f>Resultats!C$37</f>
        <v>30</v>
      </c>
      <c r="BG429" s="1">
        <f>Resultats!E$37</f>
        <v>3</v>
      </c>
      <c r="BH429" s="1">
        <v>14</v>
      </c>
      <c r="BI429" s="1">
        <v>4</v>
      </c>
      <c r="BJ429" s="1" t="str">
        <f>CONCATENATE(DiaC[[#This Row],[Dia]],DiaC[[#This Row],[Mes]],DiaC[[#This Row],[Hora]],DiaC[[#This Row],[Min]])</f>
        <v>303144</v>
      </c>
      <c r="BK429" s="1" t="str">
        <f>CONCATENATE(TEXT(DiaC[[#This Row],[Hora]],"00"),":",TEXT(DiaC[[#This Row],[Min]],"00"))</f>
        <v>14:04</v>
      </c>
      <c r="BL429" s="1" t="str">
        <f>IFERROR(VLOOKUP(DiaC[[#This Row],[CONCATENA]],Dades[[#All],[Columna1]:[LAT]],3,FALSE),"")</f>
        <v/>
      </c>
      <c r="BM429" s="1" t="str">
        <f>IFERROR(10^(DiaC[[#This Row],[LAT]]/10),"")</f>
        <v/>
      </c>
      <c r="BX429" s="4">
        <f>Resultats!C$37</f>
        <v>30</v>
      </c>
      <c r="BY429" s="12">
        <f>Resultats!E$37</f>
        <v>3</v>
      </c>
      <c r="BZ429" s="3">
        <v>5</v>
      </c>
      <c r="CA429" s="4">
        <v>4</v>
      </c>
      <c r="CB429" s="4" t="str">
        <f>CONCATENATE(NitC[[#This Row],[Dia]],NitC[[#This Row],[Mes]],NitC[[#This Row],[Hora]],NitC[[#This Row],[Min]])</f>
        <v>30354</v>
      </c>
      <c r="CC429" s="4" t="str">
        <f>CONCATENATE(TEXT(NitC[[#This Row],[Hora]],"00"),":",TEXT(NitC[[#This Row],[Min]],"00"))</f>
        <v>05:04</v>
      </c>
      <c r="CD429" s="12" t="str">
        <f>IFERROR(VLOOKUP(NitC[[#This Row],[CONCATENA]],Dades[[#All],[Columna1]:[LAT]],3,FALSE),"")</f>
        <v/>
      </c>
      <c r="CE429" s="12" t="str">
        <f>IFERROR(10^(NitC[[#This Row],[LAT]]/10),"")</f>
        <v/>
      </c>
    </row>
    <row r="430" spans="4:83" x14ac:dyDescent="0.35">
      <c r="D430" s="1">
        <f>Resultats!C$7</f>
        <v>30</v>
      </c>
      <c r="E430" s="1">
        <f>Resultats!E$7</f>
        <v>3</v>
      </c>
      <c r="F430" s="1">
        <v>14</v>
      </c>
      <c r="G430" s="1">
        <v>5</v>
      </c>
      <c r="H430" s="1" t="str">
        <f>CONCATENATE(DiaA[[#This Row],[Dia]],DiaA[[#This Row],[Mes]],DiaA[[#This Row],[Hora]],DiaA[[#This Row],[Min]])</f>
        <v>303145</v>
      </c>
      <c r="I430" s="1" t="str">
        <f>CONCATENATE(TEXT(DiaA[[#This Row],[Hora]],"00"),":",TEXT(DiaA[[#This Row],[Min]],"00"))</f>
        <v>14:05</v>
      </c>
      <c r="J430" s="1" t="str">
        <f>IFERROR(VLOOKUP(DiaA[[#This Row],[CONCATENA]],Dades[[#All],[Columna1]:[LAT]],3,FALSE),"")</f>
        <v/>
      </c>
      <c r="K430" s="1" t="str">
        <f>IFERROR(10^(DiaA[[#This Row],[LAT]]/10),"")</f>
        <v/>
      </c>
      <c r="V430" s="4">
        <f>Resultats!C$7</f>
        <v>30</v>
      </c>
      <c r="W430" s="12">
        <f>Resultats!E$7</f>
        <v>3</v>
      </c>
      <c r="X430" s="3">
        <v>5</v>
      </c>
      <c r="Y430" s="4">
        <v>5</v>
      </c>
      <c r="Z430" s="4" t="str">
        <f>CONCATENATE(NitA[[#This Row],[Dia]],NitA[[#This Row],[Mes]],NitA[[#This Row],[Hora]],NitA[[#This Row],[Min]])</f>
        <v>30355</v>
      </c>
      <c r="AA430" s="4" t="str">
        <f>CONCATENATE(TEXT(NitA[[#This Row],[Hora]],"00"),":",TEXT(NitA[[#This Row],[Min]],"00"))</f>
        <v>05:05</v>
      </c>
      <c r="AB430" s="12" t="str">
        <f>IFERROR(VLOOKUP(NitA[[#This Row],[CONCATENA]],Dades[[#All],[Columna1]:[LAT]],3,FALSE),"")</f>
        <v/>
      </c>
      <c r="AC430" s="12" t="str">
        <f>IFERROR(10^(NitA[[#This Row],[LAT]]/10),"")</f>
        <v/>
      </c>
      <c r="AE430" s="1">
        <f>Resultats!C$22</f>
        <v>30</v>
      </c>
      <c r="AF430" s="1">
        <f>Resultats!E$22</f>
        <v>3</v>
      </c>
      <c r="AG430" s="1">
        <v>14</v>
      </c>
      <c r="AH430" s="1">
        <v>5</v>
      </c>
      <c r="AI430" s="1" t="str">
        <f>CONCATENATE(DiaB[[#This Row],[Dia]],DiaB[[#This Row],[Mes]],DiaB[[#This Row],[Hora]],DiaB[[#This Row],[Min]])</f>
        <v>303145</v>
      </c>
      <c r="AJ430" s="1" t="str">
        <f>CONCATENATE(TEXT(DiaB[[#This Row],[Hora]],"00"),":",TEXT(DiaB[[#This Row],[Min]],"00"))</f>
        <v>14:05</v>
      </c>
      <c r="AK430" s="1" t="str">
        <f>IFERROR(VLOOKUP(DiaB[[#This Row],[CONCATENA]],Dades[[#All],[Columna1]:[LAT]],3,FALSE),"")</f>
        <v/>
      </c>
      <c r="AL430" s="1" t="str">
        <f>IFERROR(10^(DiaB[[#This Row],[LAT]]/10),"")</f>
        <v/>
      </c>
      <c r="AW430" s="4">
        <f>Resultats!C$22</f>
        <v>30</v>
      </c>
      <c r="AX430" s="12">
        <f>Resultats!E$22</f>
        <v>3</v>
      </c>
      <c r="AY430" s="3">
        <v>5</v>
      </c>
      <c r="AZ430" s="4">
        <v>5</v>
      </c>
      <c r="BA430" s="4" t="str">
        <f>CONCATENATE(NitB[[#This Row],[Dia]],NitB[[#This Row],[Mes]],NitB[[#This Row],[Hora]],NitB[[#This Row],[Min]])</f>
        <v>30355</v>
      </c>
      <c r="BB430" s="4" t="str">
        <f>CONCATENATE(TEXT(NitB[[#This Row],[Hora]],"00"),":",TEXT(NitB[[#This Row],[Min]],"00"))</f>
        <v>05:05</v>
      </c>
      <c r="BC430" s="12" t="str">
        <f>IFERROR(VLOOKUP(NitB[[#This Row],[CONCATENA]],Dades[[#All],[Columna1]:[LAT]],3,FALSE),"")</f>
        <v/>
      </c>
      <c r="BD430" s="12" t="str">
        <f>IFERROR(10^(NitB[[#This Row],[LAT]]/10),"")</f>
        <v/>
      </c>
      <c r="BF430" s="1">
        <f>Resultats!C$37</f>
        <v>30</v>
      </c>
      <c r="BG430" s="1">
        <f>Resultats!E$37</f>
        <v>3</v>
      </c>
      <c r="BH430" s="1">
        <v>14</v>
      </c>
      <c r="BI430" s="1">
        <v>5</v>
      </c>
      <c r="BJ430" s="1" t="str">
        <f>CONCATENATE(DiaC[[#This Row],[Dia]],DiaC[[#This Row],[Mes]],DiaC[[#This Row],[Hora]],DiaC[[#This Row],[Min]])</f>
        <v>303145</v>
      </c>
      <c r="BK430" s="1" t="str">
        <f>CONCATENATE(TEXT(DiaC[[#This Row],[Hora]],"00"),":",TEXT(DiaC[[#This Row],[Min]],"00"))</f>
        <v>14:05</v>
      </c>
      <c r="BL430" s="1" t="str">
        <f>IFERROR(VLOOKUP(DiaC[[#This Row],[CONCATENA]],Dades[[#All],[Columna1]:[LAT]],3,FALSE),"")</f>
        <v/>
      </c>
      <c r="BM430" s="1" t="str">
        <f>IFERROR(10^(DiaC[[#This Row],[LAT]]/10),"")</f>
        <v/>
      </c>
      <c r="BX430" s="4">
        <f>Resultats!C$37</f>
        <v>30</v>
      </c>
      <c r="BY430" s="12">
        <f>Resultats!E$37</f>
        <v>3</v>
      </c>
      <c r="BZ430" s="3">
        <v>5</v>
      </c>
      <c r="CA430" s="4">
        <v>5</v>
      </c>
      <c r="CB430" s="4" t="str">
        <f>CONCATENATE(NitC[[#This Row],[Dia]],NitC[[#This Row],[Mes]],NitC[[#This Row],[Hora]],NitC[[#This Row],[Min]])</f>
        <v>30355</v>
      </c>
      <c r="CC430" s="4" t="str">
        <f>CONCATENATE(TEXT(NitC[[#This Row],[Hora]],"00"),":",TEXT(NitC[[#This Row],[Min]],"00"))</f>
        <v>05:05</v>
      </c>
      <c r="CD430" s="12" t="str">
        <f>IFERROR(VLOOKUP(NitC[[#This Row],[CONCATENA]],Dades[[#All],[Columna1]:[LAT]],3,FALSE),"")</f>
        <v/>
      </c>
      <c r="CE430" s="12" t="str">
        <f>IFERROR(10^(NitC[[#This Row],[LAT]]/10),"")</f>
        <v/>
      </c>
    </row>
    <row r="431" spans="4:83" x14ac:dyDescent="0.35">
      <c r="D431" s="1">
        <f>Resultats!C$7</f>
        <v>30</v>
      </c>
      <c r="E431" s="1">
        <f>Resultats!E$7</f>
        <v>3</v>
      </c>
      <c r="F431" s="1">
        <v>14</v>
      </c>
      <c r="G431" s="1">
        <v>6</v>
      </c>
      <c r="H431" s="1" t="str">
        <f>CONCATENATE(DiaA[[#This Row],[Dia]],DiaA[[#This Row],[Mes]],DiaA[[#This Row],[Hora]],DiaA[[#This Row],[Min]])</f>
        <v>303146</v>
      </c>
      <c r="I431" s="1" t="str">
        <f>CONCATENATE(TEXT(DiaA[[#This Row],[Hora]],"00"),":",TEXT(DiaA[[#This Row],[Min]],"00"))</f>
        <v>14:06</v>
      </c>
      <c r="J431" s="1" t="str">
        <f>IFERROR(VLOOKUP(DiaA[[#This Row],[CONCATENA]],Dades[[#All],[Columna1]:[LAT]],3,FALSE),"")</f>
        <v/>
      </c>
      <c r="K431" s="1" t="str">
        <f>IFERROR(10^(DiaA[[#This Row],[LAT]]/10),"")</f>
        <v/>
      </c>
      <c r="V431" s="4">
        <f>Resultats!C$7</f>
        <v>30</v>
      </c>
      <c r="W431" s="12">
        <f>Resultats!E$7</f>
        <v>3</v>
      </c>
      <c r="X431" s="3">
        <v>5</v>
      </c>
      <c r="Y431" s="4">
        <v>6</v>
      </c>
      <c r="Z431" s="4" t="str">
        <f>CONCATENATE(NitA[[#This Row],[Dia]],NitA[[#This Row],[Mes]],NitA[[#This Row],[Hora]],NitA[[#This Row],[Min]])</f>
        <v>30356</v>
      </c>
      <c r="AA431" s="4" t="str">
        <f>CONCATENATE(TEXT(NitA[[#This Row],[Hora]],"00"),":",TEXT(NitA[[#This Row],[Min]],"00"))</f>
        <v>05:06</v>
      </c>
      <c r="AB431" s="12" t="str">
        <f>IFERROR(VLOOKUP(NitA[[#This Row],[CONCATENA]],Dades[[#All],[Columna1]:[LAT]],3,FALSE),"")</f>
        <v/>
      </c>
      <c r="AC431" s="12" t="str">
        <f>IFERROR(10^(NitA[[#This Row],[LAT]]/10),"")</f>
        <v/>
      </c>
      <c r="AE431" s="1">
        <f>Resultats!C$22</f>
        <v>30</v>
      </c>
      <c r="AF431" s="1">
        <f>Resultats!E$22</f>
        <v>3</v>
      </c>
      <c r="AG431" s="1">
        <v>14</v>
      </c>
      <c r="AH431" s="1">
        <v>6</v>
      </c>
      <c r="AI431" s="1" t="str">
        <f>CONCATENATE(DiaB[[#This Row],[Dia]],DiaB[[#This Row],[Mes]],DiaB[[#This Row],[Hora]],DiaB[[#This Row],[Min]])</f>
        <v>303146</v>
      </c>
      <c r="AJ431" s="1" t="str">
        <f>CONCATENATE(TEXT(DiaB[[#This Row],[Hora]],"00"),":",TEXT(DiaB[[#This Row],[Min]],"00"))</f>
        <v>14:06</v>
      </c>
      <c r="AK431" s="1" t="str">
        <f>IFERROR(VLOOKUP(DiaB[[#This Row],[CONCATENA]],Dades[[#All],[Columna1]:[LAT]],3,FALSE),"")</f>
        <v/>
      </c>
      <c r="AL431" s="1" t="str">
        <f>IFERROR(10^(DiaB[[#This Row],[LAT]]/10),"")</f>
        <v/>
      </c>
      <c r="AW431" s="4">
        <f>Resultats!C$22</f>
        <v>30</v>
      </c>
      <c r="AX431" s="12">
        <f>Resultats!E$22</f>
        <v>3</v>
      </c>
      <c r="AY431" s="3">
        <v>5</v>
      </c>
      <c r="AZ431" s="4">
        <v>6</v>
      </c>
      <c r="BA431" s="4" t="str">
        <f>CONCATENATE(NitB[[#This Row],[Dia]],NitB[[#This Row],[Mes]],NitB[[#This Row],[Hora]],NitB[[#This Row],[Min]])</f>
        <v>30356</v>
      </c>
      <c r="BB431" s="4" t="str">
        <f>CONCATENATE(TEXT(NitB[[#This Row],[Hora]],"00"),":",TEXT(NitB[[#This Row],[Min]],"00"))</f>
        <v>05:06</v>
      </c>
      <c r="BC431" s="12" t="str">
        <f>IFERROR(VLOOKUP(NitB[[#This Row],[CONCATENA]],Dades[[#All],[Columna1]:[LAT]],3,FALSE),"")</f>
        <v/>
      </c>
      <c r="BD431" s="12" t="str">
        <f>IFERROR(10^(NitB[[#This Row],[LAT]]/10),"")</f>
        <v/>
      </c>
      <c r="BF431" s="1">
        <f>Resultats!C$37</f>
        <v>30</v>
      </c>
      <c r="BG431" s="1">
        <f>Resultats!E$37</f>
        <v>3</v>
      </c>
      <c r="BH431" s="1">
        <v>14</v>
      </c>
      <c r="BI431" s="1">
        <v>6</v>
      </c>
      <c r="BJ431" s="1" t="str">
        <f>CONCATENATE(DiaC[[#This Row],[Dia]],DiaC[[#This Row],[Mes]],DiaC[[#This Row],[Hora]],DiaC[[#This Row],[Min]])</f>
        <v>303146</v>
      </c>
      <c r="BK431" s="1" t="str">
        <f>CONCATENATE(TEXT(DiaC[[#This Row],[Hora]],"00"),":",TEXT(DiaC[[#This Row],[Min]],"00"))</f>
        <v>14:06</v>
      </c>
      <c r="BL431" s="1" t="str">
        <f>IFERROR(VLOOKUP(DiaC[[#This Row],[CONCATENA]],Dades[[#All],[Columna1]:[LAT]],3,FALSE),"")</f>
        <v/>
      </c>
      <c r="BM431" s="1" t="str">
        <f>IFERROR(10^(DiaC[[#This Row],[LAT]]/10),"")</f>
        <v/>
      </c>
      <c r="BX431" s="4">
        <f>Resultats!C$37</f>
        <v>30</v>
      </c>
      <c r="BY431" s="12">
        <f>Resultats!E$37</f>
        <v>3</v>
      </c>
      <c r="BZ431" s="3">
        <v>5</v>
      </c>
      <c r="CA431" s="4">
        <v>6</v>
      </c>
      <c r="CB431" s="4" t="str">
        <f>CONCATENATE(NitC[[#This Row],[Dia]],NitC[[#This Row],[Mes]],NitC[[#This Row],[Hora]],NitC[[#This Row],[Min]])</f>
        <v>30356</v>
      </c>
      <c r="CC431" s="4" t="str">
        <f>CONCATENATE(TEXT(NitC[[#This Row],[Hora]],"00"),":",TEXT(NitC[[#This Row],[Min]],"00"))</f>
        <v>05:06</v>
      </c>
      <c r="CD431" s="12" t="str">
        <f>IFERROR(VLOOKUP(NitC[[#This Row],[CONCATENA]],Dades[[#All],[Columna1]:[LAT]],3,FALSE),"")</f>
        <v/>
      </c>
      <c r="CE431" s="12" t="str">
        <f>IFERROR(10^(NitC[[#This Row],[LAT]]/10),"")</f>
        <v/>
      </c>
    </row>
    <row r="432" spans="4:83" x14ac:dyDescent="0.35">
      <c r="D432" s="1">
        <f>Resultats!C$7</f>
        <v>30</v>
      </c>
      <c r="E432" s="1">
        <f>Resultats!E$7</f>
        <v>3</v>
      </c>
      <c r="F432" s="1">
        <v>14</v>
      </c>
      <c r="G432" s="1">
        <v>7</v>
      </c>
      <c r="H432" s="1" t="str">
        <f>CONCATENATE(DiaA[[#This Row],[Dia]],DiaA[[#This Row],[Mes]],DiaA[[#This Row],[Hora]],DiaA[[#This Row],[Min]])</f>
        <v>303147</v>
      </c>
      <c r="I432" s="1" t="str">
        <f>CONCATENATE(TEXT(DiaA[[#This Row],[Hora]],"00"),":",TEXT(DiaA[[#This Row],[Min]],"00"))</f>
        <v>14:07</v>
      </c>
      <c r="J432" s="1" t="str">
        <f>IFERROR(VLOOKUP(DiaA[[#This Row],[CONCATENA]],Dades[[#All],[Columna1]:[LAT]],3,FALSE),"")</f>
        <v/>
      </c>
      <c r="K432" s="1" t="str">
        <f>IFERROR(10^(DiaA[[#This Row],[LAT]]/10),"")</f>
        <v/>
      </c>
      <c r="V432" s="4">
        <f>Resultats!C$7</f>
        <v>30</v>
      </c>
      <c r="W432" s="12">
        <f>Resultats!E$7</f>
        <v>3</v>
      </c>
      <c r="X432" s="3">
        <v>5</v>
      </c>
      <c r="Y432" s="4">
        <v>7</v>
      </c>
      <c r="Z432" s="4" t="str">
        <f>CONCATENATE(NitA[[#This Row],[Dia]],NitA[[#This Row],[Mes]],NitA[[#This Row],[Hora]],NitA[[#This Row],[Min]])</f>
        <v>30357</v>
      </c>
      <c r="AA432" s="4" t="str">
        <f>CONCATENATE(TEXT(NitA[[#This Row],[Hora]],"00"),":",TEXT(NitA[[#This Row],[Min]],"00"))</f>
        <v>05:07</v>
      </c>
      <c r="AB432" s="12" t="str">
        <f>IFERROR(VLOOKUP(NitA[[#This Row],[CONCATENA]],Dades[[#All],[Columna1]:[LAT]],3,FALSE),"")</f>
        <v/>
      </c>
      <c r="AC432" s="12" t="str">
        <f>IFERROR(10^(NitA[[#This Row],[LAT]]/10),"")</f>
        <v/>
      </c>
      <c r="AE432" s="1">
        <f>Resultats!C$22</f>
        <v>30</v>
      </c>
      <c r="AF432" s="1">
        <f>Resultats!E$22</f>
        <v>3</v>
      </c>
      <c r="AG432" s="1">
        <v>14</v>
      </c>
      <c r="AH432" s="1">
        <v>7</v>
      </c>
      <c r="AI432" s="1" t="str">
        <f>CONCATENATE(DiaB[[#This Row],[Dia]],DiaB[[#This Row],[Mes]],DiaB[[#This Row],[Hora]],DiaB[[#This Row],[Min]])</f>
        <v>303147</v>
      </c>
      <c r="AJ432" s="1" t="str">
        <f>CONCATENATE(TEXT(DiaB[[#This Row],[Hora]],"00"),":",TEXT(DiaB[[#This Row],[Min]],"00"))</f>
        <v>14:07</v>
      </c>
      <c r="AK432" s="1" t="str">
        <f>IFERROR(VLOOKUP(DiaB[[#This Row],[CONCATENA]],Dades[[#All],[Columna1]:[LAT]],3,FALSE),"")</f>
        <v/>
      </c>
      <c r="AL432" s="1" t="str">
        <f>IFERROR(10^(DiaB[[#This Row],[LAT]]/10),"")</f>
        <v/>
      </c>
      <c r="AW432" s="4">
        <f>Resultats!C$22</f>
        <v>30</v>
      </c>
      <c r="AX432" s="12">
        <f>Resultats!E$22</f>
        <v>3</v>
      </c>
      <c r="AY432" s="3">
        <v>5</v>
      </c>
      <c r="AZ432" s="4">
        <v>7</v>
      </c>
      <c r="BA432" s="4" t="str">
        <f>CONCATENATE(NitB[[#This Row],[Dia]],NitB[[#This Row],[Mes]],NitB[[#This Row],[Hora]],NitB[[#This Row],[Min]])</f>
        <v>30357</v>
      </c>
      <c r="BB432" s="4" t="str">
        <f>CONCATENATE(TEXT(NitB[[#This Row],[Hora]],"00"),":",TEXT(NitB[[#This Row],[Min]],"00"))</f>
        <v>05:07</v>
      </c>
      <c r="BC432" s="12" t="str">
        <f>IFERROR(VLOOKUP(NitB[[#This Row],[CONCATENA]],Dades[[#All],[Columna1]:[LAT]],3,FALSE),"")</f>
        <v/>
      </c>
      <c r="BD432" s="12" t="str">
        <f>IFERROR(10^(NitB[[#This Row],[LAT]]/10),"")</f>
        <v/>
      </c>
      <c r="BF432" s="1">
        <f>Resultats!C$37</f>
        <v>30</v>
      </c>
      <c r="BG432" s="1">
        <f>Resultats!E$37</f>
        <v>3</v>
      </c>
      <c r="BH432" s="1">
        <v>14</v>
      </c>
      <c r="BI432" s="1">
        <v>7</v>
      </c>
      <c r="BJ432" s="1" t="str">
        <f>CONCATENATE(DiaC[[#This Row],[Dia]],DiaC[[#This Row],[Mes]],DiaC[[#This Row],[Hora]],DiaC[[#This Row],[Min]])</f>
        <v>303147</v>
      </c>
      <c r="BK432" s="1" t="str">
        <f>CONCATENATE(TEXT(DiaC[[#This Row],[Hora]],"00"),":",TEXT(DiaC[[#This Row],[Min]],"00"))</f>
        <v>14:07</v>
      </c>
      <c r="BL432" s="1" t="str">
        <f>IFERROR(VLOOKUP(DiaC[[#This Row],[CONCATENA]],Dades[[#All],[Columna1]:[LAT]],3,FALSE),"")</f>
        <v/>
      </c>
      <c r="BM432" s="1" t="str">
        <f>IFERROR(10^(DiaC[[#This Row],[LAT]]/10),"")</f>
        <v/>
      </c>
      <c r="BX432" s="4">
        <f>Resultats!C$37</f>
        <v>30</v>
      </c>
      <c r="BY432" s="12">
        <f>Resultats!E$37</f>
        <v>3</v>
      </c>
      <c r="BZ432" s="3">
        <v>5</v>
      </c>
      <c r="CA432" s="4">
        <v>7</v>
      </c>
      <c r="CB432" s="4" t="str">
        <f>CONCATENATE(NitC[[#This Row],[Dia]],NitC[[#This Row],[Mes]],NitC[[#This Row],[Hora]],NitC[[#This Row],[Min]])</f>
        <v>30357</v>
      </c>
      <c r="CC432" s="4" t="str">
        <f>CONCATENATE(TEXT(NitC[[#This Row],[Hora]],"00"),":",TEXT(NitC[[#This Row],[Min]],"00"))</f>
        <v>05:07</v>
      </c>
      <c r="CD432" s="12" t="str">
        <f>IFERROR(VLOOKUP(NitC[[#This Row],[CONCATENA]],Dades[[#All],[Columna1]:[LAT]],3,FALSE),"")</f>
        <v/>
      </c>
      <c r="CE432" s="12" t="str">
        <f>IFERROR(10^(NitC[[#This Row],[LAT]]/10),"")</f>
        <v/>
      </c>
    </row>
    <row r="433" spans="4:83" x14ac:dyDescent="0.35">
      <c r="D433" s="1">
        <f>Resultats!C$7</f>
        <v>30</v>
      </c>
      <c r="E433" s="1">
        <f>Resultats!E$7</f>
        <v>3</v>
      </c>
      <c r="F433" s="1">
        <v>14</v>
      </c>
      <c r="G433" s="1">
        <v>8</v>
      </c>
      <c r="H433" s="1" t="str">
        <f>CONCATENATE(DiaA[[#This Row],[Dia]],DiaA[[#This Row],[Mes]],DiaA[[#This Row],[Hora]],DiaA[[#This Row],[Min]])</f>
        <v>303148</v>
      </c>
      <c r="I433" s="1" t="str">
        <f>CONCATENATE(TEXT(DiaA[[#This Row],[Hora]],"00"),":",TEXT(DiaA[[#This Row],[Min]],"00"))</f>
        <v>14:08</v>
      </c>
      <c r="J433" s="1" t="str">
        <f>IFERROR(VLOOKUP(DiaA[[#This Row],[CONCATENA]],Dades[[#All],[Columna1]:[LAT]],3,FALSE),"")</f>
        <v/>
      </c>
      <c r="K433" s="1" t="str">
        <f>IFERROR(10^(DiaA[[#This Row],[LAT]]/10),"")</f>
        <v/>
      </c>
      <c r="V433" s="4">
        <f>Resultats!C$7</f>
        <v>30</v>
      </c>
      <c r="W433" s="12">
        <f>Resultats!E$7</f>
        <v>3</v>
      </c>
      <c r="X433" s="3">
        <v>5</v>
      </c>
      <c r="Y433" s="4">
        <v>8</v>
      </c>
      <c r="Z433" s="4" t="str">
        <f>CONCATENATE(NitA[[#This Row],[Dia]],NitA[[#This Row],[Mes]],NitA[[#This Row],[Hora]],NitA[[#This Row],[Min]])</f>
        <v>30358</v>
      </c>
      <c r="AA433" s="4" t="str">
        <f>CONCATENATE(TEXT(NitA[[#This Row],[Hora]],"00"),":",TEXT(NitA[[#This Row],[Min]],"00"))</f>
        <v>05:08</v>
      </c>
      <c r="AB433" s="12" t="str">
        <f>IFERROR(VLOOKUP(NitA[[#This Row],[CONCATENA]],Dades[[#All],[Columna1]:[LAT]],3,FALSE),"")</f>
        <v/>
      </c>
      <c r="AC433" s="12" t="str">
        <f>IFERROR(10^(NitA[[#This Row],[LAT]]/10),"")</f>
        <v/>
      </c>
      <c r="AE433" s="1">
        <f>Resultats!C$22</f>
        <v>30</v>
      </c>
      <c r="AF433" s="1">
        <f>Resultats!E$22</f>
        <v>3</v>
      </c>
      <c r="AG433" s="1">
        <v>14</v>
      </c>
      <c r="AH433" s="1">
        <v>8</v>
      </c>
      <c r="AI433" s="1" t="str">
        <f>CONCATENATE(DiaB[[#This Row],[Dia]],DiaB[[#This Row],[Mes]],DiaB[[#This Row],[Hora]],DiaB[[#This Row],[Min]])</f>
        <v>303148</v>
      </c>
      <c r="AJ433" s="1" t="str">
        <f>CONCATENATE(TEXT(DiaB[[#This Row],[Hora]],"00"),":",TEXT(DiaB[[#This Row],[Min]],"00"))</f>
        <v>14:08</v>
      </c>
      <c r="AK433" s="1" t="str">
        <f>IFERROR(VLOOKUP(DiaB[[#This Row],[CONCATENA]],Dades[[#All],[Columna1]:[LAT]],3,FALSE),"")</f>
        <v/>
      </c>
      <c r="AL433" s="1" t="str">
        <f>IFERROR(10^(DiaB[[#This Row],[LAT]]/10),"")</f>
        <v/>
      </c>
      <c r="AW433" s="4">
        <f>Resultats!C$22</f>
        <v>30</v>
      </c>
      <c r="AX433" s="12">
        <f>Resultats!E$22</f>
        <v>3</v>
      </c>
      <c r="AY433" s="3">
        <v>5</v>
      </c>
      <c r="AZ433" s="4">
        <v>8</v>
      </c>
      <c r="BA433" s="4" t="str">
        <f>CONCATENATE(NitB[[#This Row],[Dia]],NitB[[#This Row],[Mes]],NitB[[#This Row],[Hora]],NitB[[#This Row],[Min]])</f>
        <v>30358</v>
      </c>
      <c r="BB433" s="4" t="str">
        <f>CONCATENATE(TEXT(NitB[[#This Row],[Hora]],"00"),":",TEXT(NitB[[#This Row],[Min]],"00"))</f>
        <v>05:08</v>
      </c>
      <c r="BC433" s="12" t="str">
        <f>IFERROR(VLOOKUP(NitB[[#This Row],[CONCATENA]],Dades[[#All],[Columna1]:[LAT]],3,FALSE),"")</f>
        <v/>
      </c>
      <c r="BD433" s="12" t="str">
        <f>IFERROR(10^(NitB[[#This Row],[LAT]]/10),"")</f>
        <v/>
      </c>
      <c r="BF433" s="1">
        <f>Resultats!C$37</f>
        <v>30</v>
      </c>
      <c r="BG433" s="1">
        <f>Resultats!E$37</f>
        <v>3</v>
      </c>
      <c r="BH433" s="1">
        <v>14</v>
      </c>
      <c r="BI433" s="1">
        <v>8</v>
      </c>
      <c r="BJ433" s="1" t="str">
        <f>CONCATENATE(DiaC[[#This Row],[Dia]],DiaC[[#This Row],[Mes]],DiaC[[#This Row],[Hora]],DiaC[[#This Row],[Min]])</f>
        <v>303148</v>
      </c>
      <c r="BK433" s="1" t="str">
        <f>CONCATENATE(TEXT(DiaC[[#This Row],[Hora]],"00"),":",TEXT(DiaC[[#This Row],[Min]],"00"))</f>
        <v>14:08</v>
      </c>
      <c r="BL433" s="1" t="str">
        <f>IFERROR(VLOOKUP(DiaC[[#This Row],[CONCATENA]],Dades[[#All],[Columna1]:[LAT]],3,FALSE),"")</f>
        <v/>
      </c>
      <c r="BM433" s="1" t="str">
        <f>IFERROR(10^(DiaC[[#This Row],[LAT]]/10),"")</f>
        <v/>
      </c>
      <c r="BX433" s="4">
        <f>Resultats!C$37</f>
        <v>30</v>
      </c>
      <c r="BY433" s="12">
        <f>Resultats!E$37</f>
        <v>3</v>
      </c>
      <c r="BZ433" s="3">
        <v>5</v>
      </c>
      <c r="CA433" s="4">
        <v>8</v>
      </c>
      <c r="CB433" s="4" t="str">
        <f>CONCATENATE(NitC[[#This Row],[Dia]],NitC[[#This Row],[Mes]],NitC[[#This Row],[Hora]],NitC[[#This Row],[Min]])</f>
        <v>30358</v>
      </c>
      <c r="CC433" s="4" t="str">
        <f>CONCATENATE(TEXT(NitC[[#This Row],[Hora]],"00"),":",TEXT(NitC[[#This Row],[Min]],"00"))</f>
        <v>05:08</v>
      </c>
      <c r="CD433" s="12" t="str">
        <f>IFERROR(VLOOKUP(NitC[[#This Row],[CONCATENA]],Dades[[#All],[Columna1]:[LAT]],3,FALSE),"")</f>
        <v/>
      </c>
      <c r="CE433" s="12" t="str">
        <f>IFERROR(10^(NitC[[#This Row],[LAT]]/10),"")</f>
        <v/>
      </c>
    </row>
    <row r="434" spans="4:83" x14ac:dyDescent="0.35">
      <c r="D434" s="1">
        <f>Resultats!C$7</f>
        <v>30</v>
      </c>
      <c r="E434" s="1">
        <f>Resultats!E$7</f>
        <v>3</v>
      </c>
      <c r="F434" s="1">
        <v>14</v>
      </c>
      <c r="G434" s="1">
        <v>9</v>
      </c>
      <c r="H434" s="1" t="str">
        <f>CONCATENATE(DiaA[[#This Row],[Dia]],DiaA[[#This Row],[Mes]],DiaA[[#This Row],[Hora]],DiaA[[#This Row],[Min]])</f>
        <v>303149</v>
      </c>
      <c r="I434" s="1" t="str">
        <f>CONCATENATE(TEXT(DiaA[[#This Row],[Hora]],"00"),":",TEXT(DiaA[[#This Row],[Min]],"00"))</f>
        <v>14:09</v>
      </c>
      <c r="J434" s="1" t="str">
        <f>IFERROR(VLOOKUP(DiaA[[#This Row],[CONCATENA]],Dades[[#All],[Columna1]:[LAT]],3,FALSE),"")</f>
        <v/>
      </c>
      <c r="K434" s="1" t="str">
        <f>IFERROR(10^(DiaA[[#This Row],[LAT]]/10),"")</f>
        <v/>
      </c>
      <c r="V434" s="4">
        <f>Resultats!C$7</f>
        <v>30</v>
      </c>
      <c r="W434" s="12">
        <f>Resultats!E$7</f>
        <v>3</v>
      </c>
      <c r="X434" s="3">
        <v>5</v>
      </c>
      <c r="Y434" s="4">
        <v>9</v>
      </c>
      <c r="Z434" s="4" t="str">
        <f>CONCATENATE(NitA[[#This Row],[Dia]],NitA[[#This Row],[Mes]],NitA[[#This Row],[Hora]],NitA[[#This Row],[Min]])</f>
        <v>30359</v>
      </c>
      <c r="AA434" s="4" t="str">
        <f>CONCATENATE(TEXT(NitA[[#This Row],[Hora]],"00"),":",TEXT(NitA[[#This Row],[Min]],"00"))</f>
        <v>05:09</v>
      </c>
      <c r="AB434" s="12" t="str">
        <f>IFERROR(VLOOKUP(NitA[[#This Row],[CONCATENA]],Dades[[#All],[Columna1]:[LAT]],3,FALSE),"")</f>
        <v/>
      </c>
      <c r="AC434" s="12" t="str">
        <f>IFERROR(10^(NitA[[#This Row],[LAT]]/10),"")</f>
        <v/>
      </c>
      <c r="AE434" s="1">
        <f>Resultats!C$22</f>
        <v>30</v>
      </c>
      <c r="AF434" s="1">
        <f>Resultats!E$22</f>
        <v>3</v>
      </c>
      <c r="AG434" s="1">
        <v>14</v>
      </c>
      <c r="AH434" s="1">
        <v>9</v>
      </c>
      <c r="AI434" s="1" t="str">
        <f>CONCATENATE(DiaB[[#This Row],[Dia]],DiaB[[#This Row],[Mes]],DiaB[[#This Row],[Hora]],DiaB[[#This Row],[Min]])</f>
        <v>303149</v>
      </c>
      <c r="AJ434" s="1" t="str">
        <f>CONCATENATE(TEXT(DiaB[[#This Row],[Hora]],"00"),":",TEXT(DiaB[[#This Row],[Min]],"00"))</f>
        <v>14:09</v>
      </c>
      <c r="AK434" s="1" t="str">
        <f>IFERROR(VLOOKUP(DiaB[[#This Row],[CONCATENA]],Dades[[#All],[Columna1]:[LAT]],3,FALSE),"")</f>
        <v/>
      </c>
      <c r="AL434" s="1" t="str">
        <f>IFERROR(10^(DiaB[[#This Row],[LAT]]/10),"")</f>
        <v/>
      </c>
      <c r="AW434" s="4">
        <f>Resultats!C$22</f>
        <v>30</v>
      </c>
      <c r="AX434" s="12">
        <f>Resultats!E$22</f>
        <v>3</v>
      </c>
      <c r="AY434" s="3">
        <v>5</v>
      </c>
      <c r="AZ434" s="4">
        <v>9</v>
      </c>
      <c r="BA434" s="4" t="str">
        <f>CONCATENATE(NitB[[#This Row],[Dia]],NitB[[#This Row],[Mes]],NitB[[#This Row],[Hora]],NitB[[#This Row],[Min]])</f>
        <v>30359</v>
      </c>
      <c r="BB434" s="4" t="str">
        <f>CONCATENATE(TEXT(NitB[[#This Row],[Hora]],"00"),":",TEXT(NitB[[#This Row],[Min]],"00"))</f>
        <v>05:09</v>
      </c>
      <c r="BC434" s="12" t="str">
        <f>IFERROR(VLOOKUP(NitB[[#This Row],[CONCATENA]],Dades[[#All],[Columna1]:[LAT]],3,FALSE),"")</f>
        <v/>
      </c>
      <c r="BD434" s="12" t="str">
        <f>IFERROR(10^(NitB[[#This Row],[LAT]]/10),"")</f>
        <v/>
      </c>
      <c r="BF434" s="1">
        <f>Resultats!C$37</f>
        <v>30</v>
      </c>
      <c r="BG434" s="1">
        <f>Resultats!E$37</f>
        <v>3</v>
      </c>
      <c r="BH434" s="1">
        <v>14</v>
      </c>
      <c r="BI434" s="1">
        <v>9</v>
      </c>
      <c r="BJ434" s="1" t="str">
        <f>CONCATENATE(DiaC[[#This Row],[Dia]],DiaC[[#This Row],[Mes]],DiaC[[#This Row],[Hora]],DiaC[[#This Row],[Min]])</f>
        <v>303149</v>
      </c>
      <c r="BK434" s="1" t="str">
        <f>CONCATENATE(TEXT(DiaC[[#This Row],[Hora]],"00"),":",TEXT(DiaC[[#This Row],[Min]],"00"))</f>
        <v>14:09</v>
      </c>
      <c r="BL434" s="1" t="str">
        <f>IFERROR(VLOOKUP(DiaC[[#This Row],[CONCATENA]],Dades[[#All],[Columna1]:[LAT]],3,FALSE),"")</f>
        <v/>
      </c>
      <c r="BM434" s="1" t="str">
        <f>IFERROR(10^(DiaC[[#This Row],[LAT]]/10),"")</f>
        <v/>
      </c>
      <c r="BX434" s="4">
        <f>Resultats!C$37</f>
        <v>30</v>
      </c>
      <c r="BY434" s="12">
        <f>Resultats!E$37</f>
        <v>3</v>
      </c>
      <c r="BZ434" s="3">
        <v>5</v>
      </c>
      <c r="CA434" s="4">
        <v>9</v>
      </c>
      <c r="CB434" s="4" t="str">
        <f>CONCATENATE(NitC[[#This Row],[Dia]],NitC[[#This Row],[Mes]],NitC[[#This Row],[Hora]],NitC[[#This Row],[Min]])</f>
        <v>30359</v>
      </c>
      <c r="CC434" s="4" t="str">
        <f>CONCATENATE(TEXT(NitC[[#This Row],[Hora]],"00"),":",TEXT(NitC[[#This Row],[Min]],"00"))</f>
        <v>05:09</v>
      </c>
      <c r="CD434" s="12" t="str">
        <f>IFERROR(VLOOKUP(NitC[[#This Row],[CONCATENA]],Dades[[#All],[Columna1]:[LAT]],3,FALSE),"")</f>
        <v/>
      </c>
      <c r="CE434" s="12" t="str">
        <f>IFERROR(10^(NitC[[#This Row],[LAT]]/10),"")</f>
        <v/>
      </c>
    </row>
    <row r="435" spans="4:83" x14ac:dyDescent="0.35">
      <c r="D435" s="1">
        <f>Resultats!C$7</f>
        <v>30</v>
      </c>
      <c r="E435" s="1">
        <f>Resultats!E$7</f>
        <v>3</v>
      </c>
      <c r="F435" s="1">
        <v>14</v>
      </c>
      <c r="G435" s="1">
        <v>10</v>
      </c>
      <c r="H435" s="1" t="str">
        <f>CONCATENATE(DiaA[[#This Row],[Dia]],DiaA[[#This Row],[Mes]],DiaA[[#This Row],[Hora]],DiaA[[#This Row],[Min]])</f>
        <v>3031410</v>
      </c>
      <c r="I435" s="1" t="str">
        <f>CONCATENATE(TEXT(DiaA[[#This Row],[Hora]],"00"),":",TEXT(DiaA[[#This Row],[Min]],"00"))</f>
        <v>14:10</v>
      </c>
      <c r="J435" s="1" t="str">
        <f>IFERROR(VLOOKUP(DiaA[[#This Row],[CONCATENA]],Dades[[#All],[Columna1]:[LAT]],3,FALSE),"")</f>
        <v/>
      </c>
      <c r="K435" s="1" t="str">
        <f>IFERROR(10^(DiaA[[#This Row],[LAT]]/10),"")</f>
        <v/>
      </c>
      <c r="V435" s="4">
        <f>Resultats!C$7</f>
        <v>30</v>
      </c>
      <c r="W435" s="12">
        <f>Resultats!E$7</f>
        <v>3</v>
      </c>
      <c r="X435" s="3">
        <v>5</v>
      </c>
      <c r="Y435" s="4">
        <v>10</v>
      </c>
      <c r="Z435" s="4" t="str">
        <f>CONCATENATE(NitA[[#This Row],[Dia]],NitA[[#This Row],[Mes]],NitA[[#This Row],[Hora]],NitA[[#This Row],[Min]])</f>
        <v>303510</v>
      </c>
      <c r="AA435" s="4" t="str">
        <f>CONCATENATE(TEXT(NitA[[#This Row],[Hora]],"00"),":",TEXT(NitA[[#This Row],[Min]],"00"))</f>
        <v>05:10</v>
      </c>
      <c r="AB435" s="12" t="str">
        <f>IFERROR(VLOOKUP(NitA[[#This Row],[CONCATENA]],Dades[[#All],[Columna1]:[LAT]],3,FALSE),"")</f>
        <v/>
      </c>
      <c r="AC435" s="12" t="str">
        <f>IFERROR(10^(NitA[[#This Row],[LAT]]/10),"")</f>
        <v/>
      </c>
      <c r="AE435" s="1">
        <f>Resultats!C$22</f>
        <v>30</v>
      </c>
      <c r="AF435" s="1">
        <f>Resultats!E$22</f>
        <v>3</v>
      </c>
      <c r="AG435" s="1">
        <v>14</v>
      </c>
      <c r="AH435" s="1">
        <v>10</v>
      </c>
      <c r="AI435" s="1" t="str">
        <f>CONCATENATE(DiaB[[#This Row],[Dia]],DiaB[[#This Row],[Mes]],DiaB[[#This Row],[Hora]],DiaB[[#This Row],[Min]])</f>
        <v>3031410</v>
      </c>
      <c r="AJ435" s="1" t="str">
        <f>CONCATENATE(TEXT(DiaB[[#This Row],[Hora]],"00"),":",TEXT(DiaB[[#This Row],[Min]],"00"))</f>
        <v>14:10</v>
      </c>
      <c r="AK435" s="1" t="str">
        <f>IFERROR(VLOOKUP(DiaB[[#This Row],[CONCATENA]],Dades[[#All],[Columna1]:[LAT]],3,FALSE),"")</f>
        <v/>
      </c>
      <c r="AL435" s="1" t="str">
        <f>IFERROR(10^(DiaB[[#This Row],[LAT]]/10),"")</f>
        <v/>
      </c>
      <c r="AW435" s="4">
        <f>Resultats!C$22</f>
        <v>30</v>
      </c>
      <c r="AX435" s="12">
        <f>Resultats!E$22</f>
        <v>3</v>
      </c>
      <c r="AY435" s="3">
        <v>5</v>
      </c>
      <c r="AZ435" s="4">
        <v>10</v>
      </c>
      <c r="BA435" s="4" t="str">
        <f>CONCATENATE(NitB[[#This Row],[Dia]],NitB[[#This Row],[Mes]],NitB[[#This Row],[Hora]],NitB[[#This Row],[Min]])</f>
        <v>303510</v>
      </c>
      <c r="BB435" s="4" t="str">
        <f>CONCATENATE(TEXT(NitB[[#This Row],[Hora]],"00"),":",TEXT(NitB[[#This Row],[Min]],"00"))</f>
        <v>05:10</v>
      </c>
      <c r="BC435" s="12" t="str">
        <f>IFERROR(VLOOKUP(NitB[[#This Row],[CONCATENA]],Dades[[#All],[Columna1]:[LAT]],3,FALSE),"")</f>
        <v/>
      </c>
      <c r="BD435" s="12" t="str">
        <f>IFERROR(10^(NitB[[#This Row],[LAT]]/10),"")</f>
        <v/>
      </c>
      <c r="BF435" s="1">
        <f>Resultats!C$37</f>
        <v>30</v>
      </c>
      <c r="BG435" s="1">
        <f>Resultats!E$37</f>
        <v>3</v>
      </c>
      <c r="BH435" s="1">
        <v>14</v>
      </c>
      <c r="BI435" s="1">
        <v>10</v>
      </c>
      <c r="BJ435" s="1" t="str">
        <f>CONCATENATE(DiaC[[#This Row],[Dia]],DiaC[[#This Row],[Mes]],DiaC[[#This Row],[Hora]],DiaC[[#This Row],[Min]])</f>
        <v>3031410</v>
      </c>
      <c r="BK435" s="1" t="str">
        <f>CONCATENATE(TEXT(DiaC[[#This Row],[Hora]],"00"),":",TEXT(DiaC[[#This Row],[Min]],"00"))</f>
        <v>14:10</v>
      </c>
      <c r="BL435" s="1" t="str">
        <f>IFERROR(VLOOKUP(DiaC[[#This Row],[CONCATENA]],Dades[[#All],[Columna1]:[LAT]],3,FALSE),"")</f>
        <v/>
      </c>
      <c r="BM435" s="1" t="str">
        <f>IFERROR(10^(DiaC[[#This Row],[LAT]]/10),"")</f>
        <v/>
      </c>
      <c r="BX435" s="4">
        <f>Resultats!C$37</f>
        <v>30</v>
      </c>
      <c r="BY435" s="12">
        <f>Resultats!E$37</f>
        <v>3</v>
      </c>
      <c r="BZ435" s="3">
        <v>5</v>
      </c>
      <c r="CA435" s="4">
        <v>10</v>
      </c>
      <c r="CB435" s="4" t="str">
        <f>CONCATENATE(NitC[[#This Row],[Dia]],NitC[[#This Row],[Mes]],NitC[[#This Row],[Hora]],NitC[[#This Row],[Min]])</f>
        <v>303510</v>
      </c>
      <c r="CC435" s="4" t="str">
        <f>CONCATENATE(TEXT(NitC[[#This Row],[Hora]],"00"),":",TEXT(NitC[[#This Row],[Min]],"00"))</f>
        <v>05:10</v>
      </c>
      <c r="CD435" s="12" t="str">
        <f>IFERROR(VLOOKUP(NitC[[#This Row],[CONCATENA]],Dades[[#All],[Columna1]:[LAT]],3,FALSE),"")</f>
        <v/>
      </c>
      <c r="CE435" s="12" t="str">
        <f>IFERROR(10^(NitC[[#This Row],[LAT]]/10),"")</f>
        <v/>
      </c>
    </row>
    <row r="436" spans="4:83" x14ac:dyDescent="0.35">
      <c r="D436" s="1">
        <f>Resultats!C$7</f>
        <v>30</v>
      </c>
      <c r="E436" s="1">
        <f>Resultats!E$7</f>
        <v>3</v>
      </c>
      <c r="F436" s="1">
        <v>14</v>
      </c>
      <c r="G436" s="1">
        <v>11</v>
      </c>
      <c r="H436" s="1" t="str">
        <f>CONCATENATE(DiaA[[#This Row],[Dia]],DiaA[[#This Row],[Mes]],DiaA[[#This Row],[Hora]],DiaA[[#This Row],[Min]])</f>
        <v>3031411</v>
      </c>
      <c r="I436" s="1" t="str">
        <f>CONCATENATE(TEXT(DiaA[[#This Row],[Hora]],"00"),":",TEXT(DiaA[[#This Row],[Min]],"00"))</f>
        <v>14:11</v>
      </c>
      <c r="J436" s="1" t="str">
        <f>IFERROR(VLOOKUP(DiaA[[#This Row],[CONCATENA]],Dades[[#All],[Columna1]:[LAT]],3,FALSE),"")</f>
        <v/>
      </c>
      <c r="K436" s="1" t="str">
        <f>IFERROR(10^(DiaA[[#This Row],[LAT]]/10),"")</f>
        <v/>
      </c>
      <c r="V436" s="4">
        <f>Resultats!C$7</f>
        <v>30</v>
      </c>
      <c r="W436" s="12">
        <f>Resultats!E$7</f>
        <v>3</v>
      </c>
      <c r="X436" s="3">
        <v>5</v>
      </c>
      <c r="Y436" s="4">
        <v>11</v>
      </c>
      <c r="Z436" s="4" t="str">
        <f>CONCATENATE(NitA[[#This Row],[Dia]],NitA[[#This Row],[Mes]],NitA[[#This Row],[Hora]],NitA[[#This Row],[Min]])</f>
        <v>303511</v>
      </c>
      <c r="AA436" s="4" t="str">
        <f>CONCATENATE(TEXT(NitA[[#This Row],[Hora]],"00"),":",TEXT(NitA[[#This Row],[Min]],"00"))</f>
        <v>05:11</v>
      </c>
      <c r="AB436" s="12" t="str">
        <f>IFERROR(VLOOKUP(NitA[[#This Row],[CONCATENA]],Dades[[#All],[Columna1]:[LAT]],3,FALSE),"")</f>
        <v/>
      </c>
      <c r="AC436" s="12" t="str">
        <f>IFERROR(10^(NitA[[#This Row],[LAT]]/10),"")</f>
        <v/>
      </c>
      <c r="AE436" s="1">
        <f>Resultats!C$22</f>
        <v>30</v>
      </c>
      <c r="AF436" s="1">
        <f>Resultats!E$22</f>
        <v>3</v>
      </c>
      <c r="AG436" s="1">
        <v>14</v>
      </c>
      <c r="AH436" s="1">
        <v>11</v>
      </c>
      <c r="AI436" s="1" t="str">
        <f>CONCATENATE(DiaB[[#This Row],[Dia]],DiaB[[#This Row],[Mes]],DiaB[[#This Row],[Hora]],DiaB[[#This Row],[Min]])</f>
        <v>3031411</v>
      </c>
      <c r="AJ436" s="1" t="str">
        <f>CONCATENATE(TEXT(DiaB[[#This Row],[Hora]],"00"),":",TEXT(DiaB[[#This Row],[Min]],"00"))</f>
        <v>14:11</v>
      </c>
      <c r="AK436" s="1" t="str">
        <f>IFERROR(VLOOKUP(DiaB[[#This Row],[CONCATENA]],Dades[[#All],[Columna1]:[LAT]],3,FALSE),"")</f>
        <v/>
      </c>
      <c r="AL436" s="1" t="str">
        <f>IFERROR(10^(DiaB[[#This Row],[LAT]]/10),"")</f>
        <v/>
      </c>
      <c r="AW436" s="4">
        <f>Resultats!C$22</f>
        <v>30</v>
      </c>
      <c r="AX436" s="12">
        <f>Resultats!E$22</f>
        <v>3</v>
      </c>
      <c r="AY436" s="3">
        <v>5</v>
      </c>
      <c r="AZ436" s="4">
        <v>11</v>
      </c>
      <c r="BA436" s="4" t="str">
        <f>CONCATENATE(NitB[[#This Row],[Dia]],NitB[[#This Row],[Mes]],NitB[[#This Row],[Hora]],NitB[[#This Row],[Min]])</f>
        <v>303511</v>
      </c>
      <c r="BB436" s="4" t="str">
        <f>CONCATENATE(TEXT(NitB[[#This Row],[Hora]],"00"),":",TEXT(NitB[[#This Row],[Min]],"00"))</f>
        <v>05:11</v>
      </c>
      <c r="BC436" s="12" t="str">
        <f>IFERROR(VLOOKUP(NitB[[#This Row],[CONCATENA]],Dades[[#All],[Columna1]:[LAT]],3,FALSE),"")</f>
        <v/>
      </c>
      <c r="BD436" s="12" t="str">
        <f>IFERROR(10^(NitB[[#This Row],[LAT]]/10),"")</f>
        <v/>
      </c>
      <c r="BF436" s="1">
        <f>Resultats!C$37</f>
        <v>30</v>
      </c>
      <c r="BG436" s="1">
        <f>Resultats!E$37</f>
        <v>3</v>
      </c>
      <c r="BH436" s="1">
        <v>14</v>
      </c>
      <c r="BI436" s="1">
        <v>11</v>
      </c>
      <c r="BJ436" s="1" t="str">
        <f>CONCATENATE(DiaC[[#This Row],[Dia]],DiaC[[#This Row],[Mes]],DiaC[[#This Row],[Hora]],DiaC[[#This Row],[Min]])</f>
        <v>3031411</v>
      </c>
      <c r="BK436" s="1" t="str">
        <f>CONCATENATE(TEXT(DiaC[[#This Row],[Hora]],"00"),":",TEXT(DiaC[[#This Row],[Min]],"00"))</f>
        <v>14:11</v>
      </c>
      <c r="BL436" s="1" t="str">
        <f>IFERROR(VLOOKUP(DiaC[[#This Row],[CONCATENA]],Dades[[#All],[Columna1]:[LAT]],3,FALSE),"")</f>
        <v/>
      </c>
      <c r="BM436" s="1" t="str">
        <f>IFERROR(10^(DiaC[[#This Row],[LAT]]/10),"")</f>
        <v/>
      </c>
      <c r="BX436" s="4">
        <f>Resultats!C$37</f>
        <v>30</v>
      </c>
      <c r="BY436" s="12">
        <f>Resultats!E$37</f>
        <v>3</v>
      </c>
      <c r="BZ436" s="3">
        <v>5</v>
      </c>
      <c r="CA436" s="4">
        <v>11</v>
      </c>
      <c r="CB436" s="4" t="str">
        <f>CONCATENATE(NitC[[#This Row],[Dia]],NitC[[#This Row],[Mes]],NitC[[#This Row],[Hora]],NitC[[#This Row],[Min]])</f>
        <v>303511</v>
      </c>
      <c r="CC436" s="4" t="str">
        <f>CONCATENATE(TEXT(NitC[[#This Row],[Hora]],"00"),":",TEXT(NitC[[#This Row],[Min]],"00"))</f>
        <v>05:11</v>
      </c>
      <c r="CD436" s="12" t="str">
        <f>IFERROR(VLOOKUP(NitC[[#This Row],[CONCATENA]],Dades[[#All],[Columna1]:[LAT]],3,FALSE),"")</f>
        <v/>
      </c>
      <c r="CE436" s="12" t="str">
        <f>IFERROR(10^(NitC[[#This Row],[LAT]]/10),"")</f>
        <v/>
      </c>
    </row>
    <row r="437" spans="4:83" x14ac:dyDescent="0.35">
      <c r="D437" s="1">
        <f>Resultats!C$7</f>
        <v>30</v>
      </c>
      <c r="E437" s="1">
        <f>Resultats!E$7</f>
        <v>3</v>
      </c>
      <c r="F437" s="1">
        <v>14</v>
      </c>
      <c r="G437" s="1">
        <v>12</v>
      </c>
      <c r="H437" s="1" t="str">
        <f>CONCATENATE(DiaA[[#This Row],[Dia]],DiaA[[#This Row],[Mes]],DiaA[[#This Row],[Hora]],DiaA[[#This Row],[Min]])</f>
        <v>3031412</v>
      </c>
      <c r="I437" s="1" t="str">
        <f>CONCATENATE(TEXT(DiaA[[#This Row],[Hora]],"00"),":",TEXT(DiaA[[#This Row],[Min]],"00"))</f>
        <v>14:12</v>
      </c>
      <c r="J437" s="1" t="str">
        <f>IFERROR(VLOOKUP(DiaA[[#This Row],[CONCATENA]],Dades[[#All],[Columna1]:[LAT]],3,FALSE),"")</f>
        <v/>
      </c>
      <c r="K437" s="1" t="str">
        <f>IFERROR(10^(DiaA[[#This Row],[LAT]]/10),"")</f>
        <v/>
      </c>
      <c r="V437" s="4">
        <f>Resultats!C$7</f>
        <v>30</v>
      </c>
      <c r="W437" s="12">
        <f>Resultats!E$7</f>
        <v>3</v>
      </c>
      <c r="X437" s="3">
        <v>5</v>
      </c>
      <c r="Y437" s="4">
        <v>12</v>
      </c>
      <c r="Z437" s="4" t="str">
        <f>CONCATENATE(NitA[[#This Row],[Dia]],NitA[[#This Row],[Mes]],NitA[[#This Row],[Hora]],NitA[[#This Row],[Min]])</f>
        <v>303512</v>
      </c>
      <c r="AA437" s="4" t="str">
        <f>CONCATENATE(TEXT(NitA[[#This Row],[Hora]],"00"),":",TEXT(NitA[[#This Row],[Min]],"00"))</f>
        <v>05:12</v>
      </c>
      <c r="AB437" s="12" t="str">
        <f>IFERROR(VLOOKUP(NitA[[#This Row],[CONCATENA]],Dades[[#All],[Columna1]:[LAT]],3,FALSE),"")</f>
        <v/>
      </c>
      <c r="AC437" s="12" t="str">
        <f>IFERROR(10^(NitA[[#This Row],[LAT]]/10),"")</f>
        <v/>
      </c>
      <c r="AE437" s="1">
        <f>Resultats!C$22</f>
        <v>30</v>
      </c>
      <c r="AF437" s="1">
        <f>Resultats!E$22</f>
        <v>3</v>
      </c>
      <c r="AG437" s="1">
        <v>14</v>
      </c>
      <c r="AH437" s="1">
        <v>12</v>
      </c>
      <c r="AI437" s="1" t="str">
        <f>CONCATENATE(DiaB[[#This Row],[Dia]],DiaB[[#This Row],[Mes]],DiaB[[#This Row],[Hora]],DiaB[[#This Row],[Min]])</f>
        <v>3031412</v>
      </c>
      <c r="AJ437" s="1" t="str">
        <f>CONCATENATE(TEXT(DiaB[[#This Row],[Hora]],"00"),":",TEXT(DiaB[[#This Row],[Min]],"00"))</f>
        <v>14:12</v>
      </c>
      <c r="AK437" s="1" t="str">
        <f>IFERROR(VLOOKUP(DiaB[[#This Row],[CONCATENA]],Dades[[#All],[Columna1]:[LAT]],3,FALSE),"")</f>
        <v/>
      </c>
      <c r="AL437" s="1" t="str">
        <f>IFERROR(10^(DiaB[[#This Row],[LAT]]/10),"")</f>
        <v/>
      </c>
      <c r="AW437" s="4">
        <f>Resultats!C$22</f>
        <v>30</v>
      </c>
      <c r="AX437" s="12">
        <f>Resultats!E$22</f>
        <v>3</v>
      </c>
      <c r="AY437" s="3">
        <v>5</v>
      </c>
      <c r="AZ437" s="4">
        <v>12</v>
      </c>
      <c r="BA437" s="4" t="str">
        <f>CONCATENATE(NitB[[#This Row],[Dia]],NitB[[#This Row],[Mes]],NitB[[#This Row],[Hora]],NitB[[#This Row],[Min]])</f>
        <v>303512</v>
      </c>
      <c r="BB437" s="4" t="str">
        <f>CONCATENATE(TEXT(NitB[[#This Row],[Hora]],"00"),":",TEXT(NitB[[#This Row],[Min]],"00"))</f>
        <v>05:12</v>
      </c>
      <c r="BC437" s="12" t="str">
        <f>IFERROR(VLOOKUP(NitB[[#This Row],[CONCATENA]],Dades[[#All],[Columna1]:[LAT]],3,FALSE),"")</f>
        <v/>
      </c>
      <c r="BD437" s="12" t="str">
        <f>IFERROR(10^(NitB[[#This Row],[LAT]]/10),"")</f>
        <v/>
      </c>
      <c r="BF437" s="1">
        <f>Resultats!C$37</f>
        <v>30</v>
      </c>
      <c r="BG437" s="1">
        <f>Resultats!E$37</f>
        <v>3</v>
      </c>
      <c r="BH437" s="1">
        <v>14</v>
      </c>
      <c r="BI437" s="1">
        <v>12</v>
      </c>
      <c r="BJ437" s="1" t="str">
        <f>CONCATENATE(DiaC[[#This Row],[Dia]],DiaC[[#This Row],[Mes]],DiaC[[#This Row],[Hora]],DiaC[[#This Row],[Min]])</f>
        <v>3031412</v>
      </c>
      <c r="BK437" s="1" t="str">
        <f>CONCATENATE(TEXT(DiaC[[#This Row],[Hora]],"00"),":",TEXT(DiaC[[#This Row],[Min]],"00"))</f>
        <v>14:12</v>
      </c>
      <c r="BL437" s="1" t="str">
        <f>IFERROR(VLOOKUP(DiaC[[#This Row],[CONCATENA]],Dades[[#All],[Columna1]:[LAT]],3,FALSE),"")</f>
        <v/>
      </c>
      <c r="BM437" s="1" t="str">
        <f>IFERROR(10^(DiaC[[#This Row],[LAT]]/10),"")</f>
        <v/>
      </c>
      <c r="BX437" s="4">
        <f>Resultats!C$37</f>
        <v>30</v>
      </c>
      <c r="BY437" s="12">
        <f>Resultats!E$37</f>
        <v>3</v>
      </c>
      <c r="BZ437" s="3">
        <v>5</v>
      </c>
      <c r="CA437" s="4">
        <v>12</v>
      </c>
      <c r="CB437" s="4" t="str">
        <f>CONCATENATE(NitC[[#This Row],[Dia]],NitC[[#This Row],[Mes]],NitC[[#This Row],[Hora]],NitC[[#This Row],[Min]])</f>
        <v>303512</v>
      </c>
      <c r="CC437" s="4" t="str">
        <f>CONCATENATE(TEXT(NitC[[#This Row],[Hora]],"00"),":",TEXT(NitC[[#This Row],[Min]],"00"))</f>
        <v>05:12</v>
      </c>
      <c r="CD437" s="12" t="str">
        <f>IFERROR(VLOOKUP(NitC[[#This Row],[CONCATENA]],Dades[[#All],[Columna1]:[LAT]],3,FALSE),"")</f>
        <v/>
      </c>
      <c r="CE437" s="12" t="str">
        <f>IFERROR(10^(NitC[[#This Row],[LAT]]/10),"")</f>
        <v/>
      </c>
    </row>
    <row r="438" spans="4:83" x14ac:dyDescent="0.35">
      <c r="D438" s="1">
        <f>Resultats!C$7</f>
        <v>30</v>
      </c>
      <c r="E438" s="1">
        <f>Resultats!E$7</f>
        <v>3</v>
      </c>
      <c r="F438" s="1">
        <v>14</v>
      </c>
      <c r="G438" s="1">
        <v>13</v>
      </c>
      <c r="H438" s="1" t="str">
        <f>CONCATENATE(DiaA[[#This Row],[Dia]],DiaA[[#This Row],[Mes]],DiaA[[#This Row],[Hora]],DiaA[[#This Row],[Min]])</f>
        <v>3031413</v>
      </c>
      <c r="I438" s="1" t="str">
        <f>CONCATENATE(TEXT(DiaA[[#This Row],[Hora]],"00"),":",TEXT(DiaA[[#This Row],[Min]],"00"))</f>
        <v>14:13</v>
      </c>
      <c r="J438" s="1" t="str">
        <f>IFERROR(VLOOKUP(DiaA[[#This Row],[CONCATENA]],Dades[[#All],[Columna1]:[LAT]],3,FALSE),"")</f>
        <v/>
      </c>
      <c r="K438" s="1" t="str">
        <f>IFERROR(10^(DiaA[[#This Row],[LAT]]/10),"")</f>
        <v/>
      </c>
      <c r="V438" s="4">
        <f>Resultats!C$7</f>
        <v>30</v>
      </c>
      <c r="W438" s="12">
        <f>Resultats!E$7</f>
        <v>3</v>
      </c>
      <c r="X438" s="3">
        <v>5</v>
      </c>
      <c r="Y438" s="4">
        <v>13</v>
      </c>
      <c r="Z438" s="4" t="str">
        <f>CONCATENATE(NitA[[#This Row],[Dia]],NitA[[#This Row],[Mes]],NitA[[#This Row],[Hora]],NitA[[#This Row],[Min]])</f>
        <v>303513</v>
      </c>
      <c r="AA438" s="4" t="str">
        <f>CONCATENATE(TEXT(NitA[[#This Row],[Hora]],"00"),":",TEXT(NitA[[#This Row],[Min]],"00"))</f>
        <v>05:13</v>
      </c>
      <c r="AB438" s="12" t="str">
        <f>IFERROR(VLOOKUP(NitA[[#This Row],[CONCATENA]],Dades[[#All],[Columna1]:[LAT]],3,FALSE),"")</f>
        <v/>
      </c>
      <c r="AC438" s="12" t="str">
        <f>IFERROR(10^(NitA[[#This Row],[LAT]]/10),"")</f>
        <v/>
      </c>
      <c r="AE438" s="1">
        <f>Resultats!C$22</f>
        <v>30</v>
      </c>
      <c r="AF438" s="1">
        <f>Resultats!E$22</f>
        <v>3</v>
      </c>
      <c r="AG438" s="1">
        <v>14</v>
      </c>
      <c r="AH438" s="1">
        <v>13</v>
      </c>
      <c r="AI438" s="1" t="str">
        <f>CONCATENATE(DiaB[[#This Row],[Dia]],DiaB[[#This Row],[Mes]],DiaB[[#This Row],[Hora]],DiaB[[#This Row],[Min]])</f>
        <v>3031413</v>
      </c>
      <c r="AJ438" s="1" t="str">
        <f>CONCATENATE(TEXT(DiaB[[#This Row],[Hora]],"00"),":",TEXT(DiaB[[#This Row],[Min]],"00"))</f>
        <v>14:13</v>
      </c>
      <c r="AK438" s="1" t="str">
        <f>IFERROR(VLOOKUP(DiaB[[#This Row],[CONCATENA]],Dades[[#All],[Columna1]:[LAT]],3,FALSE),"")</f>
        <v/>
      </c>
      <c r="AL438" s="1" t="str">
        <f>IFERROR(10^(DiaB[[#This Row],[LAT]]/10),"")</f>
        <v/>
      </c>
      <c r="AW438" s="4">
        <f>Resultats!C$22</f>
        <v>30</v>
      </c>
      <c r="AX438" s="12">
        <f>Resultats!E$22</f>
        <v>3</v>
      </c>
      <c r="AY438" s="3">
        <v>5</v>
      </c>
      <c r="AZ438" s="4">
        <v>13</v>
      </c>
      <c r="BA438" s="4" t="str">
        <f>CONCATENATE(NitB[[#This Row],[Dia]],NitB[[#This Row],[Mes]],NitB[[#This Row],[Hora]],NitB[[#This Row],[Min]])</f>
        <v>303513</v>
      </c>
      <c r="BB438" s="4" t="str">
        <f>CONCATENATE(TEXT(NitB[[#This Row],[Hora]],"00"),":",TEXT(NitB[[#This Row],[Min]],"00"))</f>
        <v>05:13</v>
      </c>
      <c r="BC438" s="12" t="str">
        <f>IFERROR(VLOOKUP(NitB[[#This Row],[CONCATENA]],Dades[[#All],[Columna1]:[LAT]],3,FALSE),"")</f>
        <v/>
      </c>
      <c r="BD438" s="12" t="str">
        <f>IFERROR(10^(NitB[[#This Row],[LAT]]/10),"")</f>
        <v/>
      </c>
      <c r="BF438" s="1">
        <f>Resultats!C$37</f>
        <v>30</v>
      </c>
      <c r="BG438" s="1">
        <f>Resultats!E$37</f>
        <v>3</v>
      </c>
      <c r="BH438" s="1">
        <v>14</v>
      </c>
      <c r="BI438" s="1">
        <v>13</v>
      </c>
      <c r="BJ438" s="1" t="str">
        <f>CONCATENATE(DiaC[[#This Row],[Dia]],DiaC[[#This Row],[Mes]],DiaC[[#This Row],[Hora]],DiaC[[#This Row],[Min]])</f>
        <v>3031413</v>
      </c>
      <c r="BK438" s="1" t="str">
        <f>CONCATENATE(TEXT(DiaC[[#This Row],[Hora]],"00"),":",TEXT(DiaC[[#This Row],[Min]],"00"))</f>
        <v>14:13</v>
      </c>
      <c r="BL438" s="1" t="str">
        <f>IFERROR(VLOOKUP(DiaC[[#This Row],[CONCATENA]],Dades[[#All],[Columna1]:[LAT]],3,FALSE),"")</f>
        <v/>
      </c>
      <c r="BM438" s="1" t="str">
        <f>IFERROR(10^(DiaC[[#This Row],[LAT]]/10),"")</f>
        <v/>
      </c>
      <c r="BX438" s="4">
        <f>Resultats!C$37</f>
        <v>30</v>
      </c>
      <c r="BY438" s="12">
        <f>Resultats!E$37</f>
        <v>3</v>
      </c>
      <c r="BZ438" s="3">
        <v>5</v>
      </c>
      <c r="CA438" s="4">
        <v>13</v>
      </c>
      <c r="CB438" s="4" t="str">
        <f>CONCATENATE(NitC[[#This Row],[Dia]],NitC[[#This Row],[Mes]],NitC[[#This Row],[Hora]],NitC[[#This Row],[Min]])</f>
        <v>303513</v>
      </c>
      <c r="CC438" s="4" t="str">
        <f>CONCATENATE(TEXT(NitC[[#This Row],[Hora]],"00"),":",TEXT(NitC[[#This Row],[Min]],"00"))</f>
        <v>05:13</v>
      </c>
      <c r="CD438" s="12" t="str">
        <f>IFERROR(VLOOKUP(NitC[[#This Row],[CONCATENA]],Dades[[#All],[Columna1]:[LAT]],3,FALSE),"")</f>
        <v/>
      </c>
      <c r="CE438" s="12" t="str">
        <f>IFERROR(10^(NitC[[#This Row],[LAT]]/10),"")</f>
        <v/>
      </c>
    </row>
    <row r="439" spans="4:83" x14ac:dyDescent="0.35">
      <c r="D439" s="1">
        <f>Resultats!C$7</f>
        <v>30</v>
      </c>
      <c r="E439" s="1">
        <f>Resultats!E$7</f>
        <v>3</v>
      </c>
      <c r="F439" s="1">
        <v>14</v>
      </c>
      <c r="G439" s="1">
        <v>14</v>
      </c>
      <c r="H439" s="1" t="str">
        <f>CONCATENATE(DiaA[[#This Row],[Dia]],DiaA[[#This Row],[Mes]],DiaA[[#This Row],[Hora]],DiaA[[#This Row],[Min]])</f>
        <v>3031414</v>
      </c>
      <c r="I439" s="1" t="str">
        <f>CONCATENATE(TEXT(DiaA[[#This Row],[Hora]],"00"),":",TEXT(DiaA[[#This Row],[Min]],"00"))</f>
        <v>14:14</v>
      </c>
      <c r="J439" s="1" t="str">
        <f>IFERROR(VLOOKUP(DiaA[[#This Row],[CONCATENA]],Dades[[#All],[Columna1]:[LAT]],3,FALSE),"")</f>
        <v/>
      </c>
      <c r="K439" s="1" t="str">
        <f>IFERROR(10^(DiaA[[#This Row],[LAT]]/10),"")</f>
        <v/>
      </c>
      <c r="V439" s="4">
        <f>Resultats!C$7</f>
        <v>30</v>
      </c>
      <c r="W439" s="12">
        <f>Resultats!E$7</f>
        <v>3</v>
      </c>
      <c r="X439" s="3">
        <v>5</v>
      </c>
      <c r="Y439" s="4">
        <v>14</v>
      </c>
      <c r="Z439" s="4" t="str">
        <f>CONCATENATE(NitA[[#This Row],[Dia]],NitA[[#This Row],[Mes]],NitA[[#This Row],[Hora]],NitA[[#This Row],[Min]])</f>
        <v>303514</v>
      </c>
      <c r="AA439" s="4" t="str">
        <f>CONCATENATE(TEXT(NitA[[#This Row],[Hora]],"00"),":",TEXT(NitA[[#This Row],[Min]],"00"))</f>
        <v>05:14</v>
      </c>
      <c r="AB439" s="12" t="str">
        <f>IFERROR(VLOOKUP(NitA[[#This Row],[CONCATENA]],Dades[[#All],[Columna1]:[LAT]],3,FALSE),"")</f>
        <v/>
      </c>
      <c r="AC439" s="12" t="str">
        <f>IFERROR(10^(NitA[[#This Row],[LAT]]/10),"")</f>
        <v/>
      </c>
      <c r="AE439" s="1">
        <f>Resultats!C$22</f>
        <v>30</v>
      </c>
      <c r="AF439" s="1">
        <f>Resultats!E$22</f>
        <v>3</v>
      </c>
      <c r="AG439" s="1">
        <v>14</v>
      </c>
      <c r="AH439" s="1">
        <v>14</v>
      </c>
      <c r="AI439" s="1" t="str">
        <f>CONCATENATE(DiaB[[#This Row],[Dia]],DiaB[[#This Row],[Mes]],DiaB[[#This Row],[Hora]],DiaB[[#This Row],[Min]])</f>
        <v>3031414</v>
      </c>
      <c r="AJ439" s="1" t="str">
        <f>CONCATENATE(TEXT(DiaB[[#This Row],[Hora]],"00"),":",TEXT(DiaB[[#This Row],[Min]],"00"))</f>
        <v>14:14</v>
      </c>
      <c r="AK439" s="1" t="str">
        <f>IFERROR(VLOOKUP(DiaB[[#This Row],[CONCATENA]],Dades[[#All],[Columna1]:[LAT]],3,FALSE),"")</f>
        <v/>
      </c>
      <c r="AL439" s="1" t="str">
        <f>IFERROR(10^(DiaB[[#This Row],[LAT]]/10),"")</f>
        <v/>
      </c>
      <c r="AW439" s="4">
        <f>Resultats!C$22</f>
        <v>30</v>
      </c>
      <c r="AX439" s="12">
        <f>Resultats!E$22</f>
        <v>3</v>
      </c>
      <c r="AY439" s="3">
        <v>5</v>
      </c>
      <c r="AZ439" s="4">
        <v>14</v>
      </c>
      <c r="BA439" s="4" t="str">
        <f>CONCATENATE(NitB[[#This Row],[Dia]],NitB[[#This Row],[Mes]],NitB[[#This Row],[Hora]],NitB[[#This Row],[Min]])</f>
        <v>303514</v>
      </c>
      <c r="BB439" s="4" t="str">
        <f>CONCATENATE(TEXT(NitB[[#This Row],[Hora]],"00"),":",TEXT(NitB[[#This Row],[Min]],"00"))</f>
        <v>05:14</v>
      </c>
      <c r="BC439" s="12" t="str">
        <f>IFERROR(VLOOKUP(NitB[[#This Row],[CONCATENA]],Dades[[#All],[Columna1]:[LAT]],3,FALSE),"")</f>
        <v/>
      </c>
      <c r="BD439" s="12" t="str">
        <f>IFERROR(10^(NitB[[#This Row],[LAT]]/10),"")</f>
        <v/>
      </c>
      <c r="BF439" s="1">
        <f>Resultats!C$37</f>
        <v>30</v>
      </c>
      <c r="BG439" s="1">
        <f>Resultats!E$37</f>
        <v>3</v>
      </c>
      <c r="BH439" s="1">
        <v>14</v>
      </c>
      <c r="BI439" s="1">
        <v>14</v>
      </c>
      <c r="BJ439" s="1" t="str">
        <f>CONCATENATE(DiaC[[#This Row],[Dia]],DiaC[[#This Row],[Mes]],DiaC[[#This Row],[Hora]],DiaC[[#This Row],[Min]])</f>
        <v>3031414</v>
      </c>
      <c r="BK439" s="1" t="str">
        <f>CONCATENATE(TEXT(DiaC[[#This Row],[Hora]],"00"),":",TEXT(DiaC[[#This Row],[Min]],"00"))</f>
        <v>14:14</v>
      </c>
      <c r="BL439" s="1" t="str">
        <f>IFERROR(VLOOKUP(DiaC[[#This Row],[CONCATENA]],Dades[[#All],[Columna1]:[LAT]],3,FALSE),"")</f>
        <v/>
      </c>
      <c r="BM439" s="1" t="str">
        <f>IFERROR(10^(DiaC[[#This Row],[LAT]]/10),"")</f>
        <v/>
      </c>
      <c r="BX439" s="4">
        <f>Resultats!C$37</f>
        <v>30</v>
      </c>
      <c r="BY439" s="12">
        <f>Resultats!E$37</f>
        <v>3</v>
      </c>
      <c r="BZ439" s="3">
        <v>5</v>
      </c>
      <c r="CA439" s="4">
        <v>14</v>
      </c>
      <c r="CB439" s="4" t="str">
        <f>CONCATENATE(NitC[[#This Row],[Dia]],NitC[[#This Row],[Mes]],NitC[[#This Row],[Hora]],NitC[[#This Row],[Min]])</f>
        <v>303514</v>
      </c>
      <c r="CC439" s="4" t="str">
        <f>CONCATENATE(TEXT(NitC[[#This Row],[Hora]],"00"),":",TEXT(NitC[[#This Row],[Min]],"00"))</f>
        <v>05:14</v>
      </c>
      <c r="CD439" s="12" t="str">
        <f>IFERROR(VLOOKUP(NitC[[#This Row],[CONCATENA]],Dades[[#All],[Columna1]:[LAT]],3,FALSE),"")</f>
        <v/>
      </c>
      <c r="CE439" s="12" t="str">
        <f>IFERROR(10^(NitC[[#This Row],[LAT]]/10),"")</f>
        <v/>
      </c>
    </row>
    <row r="440" spans="4:83" x14ac:dyDescent="0.35">
      <c r="D440" s="1">
        <f>Resultats!C$7</f>
        <v>30</v>
      </c>
      <c r="E440" s="1">
        <f>Resultats!E$7</f>
        <v>3</v>
      </c>
      <c r="F440" s="1">
        <v>14</v>
      </c>
      <c r="G440" s="1">
        <v>15</v>
      </c>
      <c r="H440" s="1" t="str">
        <f>CONCATENATE(DiaA[[#This Row],[Dia]],DiaA[[#This Row],[Mes]],DiaA[[#This Row],[Hora]],DiaA[[#This Row],[Min]])</f>
        <v>3031415</v>
      </c>
      <c r="I440" s="1" t="str">
        <f>CONCATENATE(TEXT(DiaA[[#This Row],[Hora]],"00"),":",TEXT(DiaA[[#This Row],[Min]],"00"))</f>
        <v>14:15</v>
      </c>
      <c r="J440" s="1" t="str">
        <f>IFERROR(VLOOKUP(DiaA[[#This Row],[CONCATENA]],Dades[[#All],[Columna1]:[LAT]],3,FALSE),"")</f>
        <v/>
      </c>
      <c r="K440" s="1" t="str">
        <f>IFERROR(10^(DiaA[[#This Row],[LAT]]/10),"")</f>
        <v/>
      </c>
      <c r="V440" s="4">
        <f>Resultats!C$7</f>
        <v>30</v>
      </c>
      <c r="W440" s="12">
        <f>Resultats!E$7</f>
        <v>3</v>
      </c>
      <c r="X440" s="3">
        <v>5</v>
      </c>
      <c r="Y440" s="4">
        <v>15</v>
      </c>
      <c r="Z440" s="4" t="str">
        <f>CONCATENATE(NitA[[#This Row],[Dia]],NitA[[#This Row],[Mes]],NitA[[#This Row],[Hora]],NitA[[#This Row],[Min]])</f>
        <v>303515</v>
      </c>
      <c r="AA440" s="4" t="str">
        <f>CONCATENATE(TEXT(NitA[[#This Row],[Hora]],"00"),":",TEXT(NitA[[#This Row],[Min]],"00"))</f>
        <v>05:15</v>
      </c>
      <c r="AB440" s="12" t="str">
        <f>IFERROR(VLOOKUP(NitA[[#This Row],[CONCATENA]],Dades[[#All],[Columna1]:[LAT]],3,FALSE),"")</f>
        <v/>
      </c>
      <c r="AC440" s="12" t="str">
        <f>IFERROR(10^(NitA[[#This Row],[LAT]]/10),"")</f>
        <v/>
      </c>
      <c r="AE440" s="1">
        <f>Resultats!C$22</f>
        <v>30</v>
      </c>
      <c r="AF440" s="1">
        <f>Resultats!E$22</f>
        <v>3</v>
      </c>
      <c r="AG440" s="1">
        <v>14</v>
      </c>
      <c r="AH440" s="1">
        <v>15</v>
      </c>
      <c r="AI440" s="1" t="str">
        <f>CONCATENATE(DiaB[[#This Row],[Dia]],DiaB[[#This Row],[Mes]],DiaB[[#This Row],[Hora]],DiaB[[#This Row],[Min]])</f>
        <v>3031415</v>
      </c>
      <c r="AJ440" s="1" t="str">
        <f>CONCATENATE(TEXT(DiaB[[#This Row],[Hora]],"00"),":",TEXT(DiaB[[#This Row],[Min]],"00"))</f>
        <v>14:15</v>
      </c>
      <c r="AK440" s="1" t="str">
        <f>IFERROR(VLOOKUP(DiaB[[#This Row],[CONCATENA]],Dades[[#All],[Columna1]:[LAT]],3,FALSE),"")</f>
        <v/>
      </c>
      <c r="AL440" s="1" t="str">
        <f>IFERROR(10^(DiaB[[#This Row],[LAT]]/10),"")</f>
        <v/>
      </c>
      <c r="AW440" s="4">
        <f>Resultats!C$22</f>
        <v>30</v>
      </c>
      <c r="AX440" s="12">
        <f>Resultats!E$22</f>
        <v>3</v>
      </c>
      <c r="AY440" s="3">
        <v>5</v>
      </c>
      <c r="AZ440" s="4">
        <v>15</v>
      </c>
      <c r="BA440" s="4" t="str">
        <f>CONCATENATE(NitB[[#This Row],[Dia]],NitB[[#This Row],[Mes]],NitB[[#This Row],[Hora]],NitB[[#This Row],[Min]])</f>
        <v>303515</v>
      </c>
      <c r="BB440" s="4" t="str">
        <f>CONCATENATE(TEXT(NitB[[#This Row],[Hora]],"00"),":",TEXT(NitB[[#This Row],[Min]],"00"))</f>
        <v>05:15</v>
      </c>
      <c r="BC440" s="12" t="str">
        <f>IFERROR(VLOOKUP(NitB[[#This Row],[CONCATENA]],Dades[[#All],[Columna1]:[LAT]],3,FALSE),"")</f>
        <v/>
      </c>
      <c r="BD440" s="12" t="str">
        <f>IFERROR(10^(NitB[[#This Row],[LAT]]/10),"")</f>
        <v/>
      </c>
      <c r="BF440" s="1">
        <f>Resultats!C$37</f>
        <v>30</v>
      </c>
      <c r="BG440" s="1">
        <f>Resultats!E$37</f>
        <v>3</v>
      </c>
      <c r="BH440" s="1">
        <v>14</v>
      </c>
      <c r="BI440" s="1">
        <v>15</v>
      </c>
      <c r="BJ440" s="1" t="str">
        <f>CONCATENATE(DiaC[[#This Row],[Dia]],DiaC[[#This Row],[Mes]],DiaC[[#This Row],[Hora]],DiaC[[#This Row],[Min]])</f>
        <v>3031415</v>
      </c>
      <c r="BK440" s="1" t="str">
        <f>CONCATENATE(TEXT(DiaC[[#This Row],[Hora]],"00"),":",TEXT(DiaC[[#This Row],[Min]],"00"))</f>
        <v>14:15</v>
      </c>
      <c r="BL440" s="1" t="str">
        <f>IFERROR(VLOOKUP(DiaC[[#This Row],[CONCATENA]],Dades[[#All],[Columna1]:[LAT]],3,FALSE),"")</f>
        <v/>
      </c>
      <c r="BM440" s="1" t="str">
        <f>IFERROR(10^(DiaC[[#This Row],[LAT]]/10),"")</f>
        <v/>
      </c>
      <c r="BX440" s="4">
        <f>Resultats!C$37</f>
        <v>30</v>
      </c>
      <c r="BY440" s="12">
        <f>Resultats!E$37</f>
        <v>3</v>
      </c>
      <c r="BZ440" s="3">
        <v>5</v>
      </c>
      <c r="CA440" s="4">
        <v>15</v>
      </c>
      <c r="CB440" s="4" t="str">
        <f>CONCATENATE(NitC[[#This Row],[Dia]],NitC[[#This Row],[Mes]],NitC[[#This Row],[Hora]],NitC[[#This Row],[Min]])</f>
        <v>303515</v>
      </c>
      <c r="CC440" s="4" t="str">
        <f>CONCATENATE(TEXT(NitC[[#This Row],[Hora]],"00"),":",TEXT(NitC[[#This Row],[Min]],"00"))</f>
        <v>05:15</v>
      </c>
      <c r="CD440" s="12" t="str">
        <f>IFERROR(VLOOKUP(NitC[[#This Row],[CONCATENA]],Dades[[#All],[Columna1]:[LAT]],3,FALSE),"")</f>
        <v/>
      </c>
      <c r="CE440" s="12" t="str">
        <f>IFERROR(10^(NitC[[#This Row],[LAT]]/10),"")</f>
        <v/>
      </c>
    </row>
    <row r="441" spans="4:83" x14ac:dyDescent="0.35">
      <c r="D441" s="1">
        <f>Resultats!C$7</f>
        <v>30</v>
      </c>
      <c r="E441" s="1">
        <f>Resultats!E$7</f>
        <v>3</v>
      </c>
      <c r="F441" s="1">
        <v>14</v>
      </c>
      <c r="G441" s="1">
        <v>16</v>
      </c>
      <c r="H441" s="1" t="str">
        <f>CONCATENATE(DiaA[[#This Row],[Dia]],DiaA[[#This Row],[Mes]],DiaA[[#This Row],[Hora]],DiaA[[#This Row],[Min]])</f>
        <v>3031416</v>
      </c>
      <c r="I441" s="1" t="str">
        <f>CONCATENATE(TEXT(DiaA[[#This Row],[Hora]],"00"),":",TEXT(DiaA[[#This Row],[Min]],"00"))</f>
        <v>14:16</v>
      </c>
      <c r="J441" s="1" t="str">
        <f>IFERROR(VLOOKUP(DiaA[[#This Row],[CONCATENA]],Dades[[#All],[Columna1]:[LAT]],3,FALSE),"")</f>
        <v/>
      </c>
      <c r="K441" s="1" t="str">
        <f>IFERROR(10^(DiaA[[#This Row],[LAT]]/10),"")</f>
        <v/>
      </c>
      <c r="V441" s="4">
        <f>Resultats!C$7</f>
        <v>30</v>
      </c>
      <c r="W441" s="12">
        <f>Resultats!E$7</f>
        <v>3</v>
      </c>
      <c r="X441" s="3">
        <v>5</v>
      </c>
      <c r="Y441" s="4">
        <v>16</v>
      </c>
      <c r="Z441" s="4" t="str">
        <f>CONCATENATE(NitA[[#This Row],[Dia]],NitA[[#This Row],[Mes]],NitA[[#This Row],[Hora]],NitA[[#This Row],[Min]])</f>
        <v>303516</v>
      </c>
      <c r="AA441" s="4" t="str">
        <f>CONCATENATE(TEXT(NitA[[#This Row],[Hora]],"00"),":",TEXT(NitA[[#This Row],[Min]],"00"))</f>
        <v>05:16</v>
      </c>
      <c r="AB441" s="12" t="str">
        <f>IFERROR(VLOOKUP(NitA[[#This Row],[CONCATENA]],Dades[[#All],[Columna1]:[LAT]],3,FALSE),"")</f>
        <v/>
      </c>
      <c r="AC441" s="12" t="str">
        <f>IFERROR(10^(NitA[[#This Row],[LAT]]/10),"")</f>
        <v/>
      </c>
      <c r="AE441" s="1">
        <f>Resultats!C$22</f>
        <v>30</v>
      </c>
      <c r="AF441" s="1">
        <f>Resultats!E$22</f>
        <v>3</v>
      </c>
      <c r="AG441" s="1">
        <v>14</v>
      </c>
      <c r="AH441" s="1">
        <v>16</v>
      </c>
      <c r="AI441" s="1" t="str">
        <f>CONCATENATE(DiaB[[#This Row],[Dia]],DiaB[[#This Row],[Mes]],DiaB[[#This Row],[Hora]],DiaB[[#This Row],[Min]])</f>
        <v>3031416</v>
      </c>
      <c r="AJ441" s="1" t="str">
        <f>CONCATENATE(TEXT(DiaB[[#This Row],[Hora]],"00"),":",TEXT(DiaB[[#This Row],[Min]],"00"))</f>
        <v>14:16</v>
      </c>
      <c r="AK441" s="1" t="str">
        <f>IFERROR(VLOOKUP(DiaB[[#This Row],[CONCATENA]],Dades[[#All],[Columna1]:[LAT]],3,FALSE),"")</f>
        <v/>
      </c>
      <c r="AL441" s="1" t="str">
        <f>IFERROR(10^(DiaB[[#This Row],[LAT]]/10),"")</f>
        <v/>
      </c>
      <c r="AW441" s="4">
        <f>Resultats!C$22</f>
        <v>30</v>
      </c>
      <c r="AX441" s="12">
        <f>Resultats!E$22</f>
        <v>3</v>
      </c>
      <c r="AY441" s="3">
        <v>5</v>
      </c>
      <c r="AZ441" s="4">
        <v>16</v>
      </c>
      <c r="BA441" s="4" t="str">
        <f>CONCATENATE(NitB[[#This Row],[Dia]],NitB[[#This Row],[Mes]],NitB[[#This Row],[Hora]],NitB[[#This Row],[Min]])</f>
        <v>303516</v>
      </c>
      <c r="BB441" s="4" t="str">
        <f>CONCATENATE(TEXT(NitB[[#This Row],[Hora]],"00"),":",TEXT(NitB[[#This Row],[Min]],"00"))</f>
        <v>05:16</v>
      </c>
      <c r="BC441" s="12" t="str">
        <f>IFERROR(VLOOKUP(NitB[[#This Row],[CONCATENA]],Dades[[#All],[Columna1]:[LAT]],3,FALSE),"")</f>
        <v/>
      </c>
      <c r="BD441" s="12" t="str">
        <f>IFERROR(10^(NitB[[#This Row],[LAT]]/10),"")</f>
        <v/>
      </c>
      <c r="BF441" s="1">
        <f>Resultats!C$37</f>
        <v>30</v>
      </c>
      <c r="BG441" s="1">
        <f>Resultats!E$37</f>
        <v>3</v>
      </c>
      <c r="BH441" s="1">
        <v>14</v>
      </c>
      <c r="BI441" s="1">
        <v>16</v>
      </c>
      <c r="BJ441" s="1" t="str">
        <f>CONCATENATE(DiaC[[#This Row],[Dia]],DiaC[[#This Row],[Mes]],DiaC[[#This Row],[Hora]],DiaC[[#This Row],[Min]])</f>
        <v>3031416</v>
      </c>
      <c r="BK441" s="1" t="str">
        <f>CONCATENATE(TEXT(DiaC[[#This Row],[Hora]],"00"),":",TEXT(DiaC[[#This Row],[Min]],"00"))</f>
        <v>14:16</v>
      </c>
      <c r="BL441" s="1" t="str">
        <f>IFERROR(VLOOKUP(DiaC[[#This Row],[CONCATENA]],Dades[[#All],[Columna1]:[LAT]],3,FALSE),"")</f>
        <v/>
      </c>
      <c r="BM441" s="1" t="str">
        <f>IFERROR(10^(DiaC[[#This Row],[LAT]]/10),"")</f>
        <v/>
      </c>
      <c r="BX441" s="4">
        <f>Resultats!C$37</f>
        <v>30</v>
      </c>
      <c r="BY441" s="12">
        <f>Resultats!E$37</f>
        <v>3</v>
      </c>
      <c r="BZ441" s="3">
        <v>5</v>
      </c>
      <c r="CA441" s="4">
        <v>16</v>
      </c>
      <c r="CB441" s="4" t="str">
        <f>CONCATENATE(NitC[[#This Row],[Dia]],NitC[[#This Row],[Mes]],NitC[[#This Row],[Hora]],NitC[[#This Row],[Min]])</f>
        <v>303516</v>
      </c>
      <c r="CC441" s="4" t="str">
        <f>CONCATENATE(TEXT(NitC[[#This Row],[Hora]],"00"),":",TEXT(NitC[[#This Row],[Min]],"00"))</f>
        <v>05:16</v>
      </c>
      <c r="CD441" s="12" t="str">
        <f>IFERROR(VLOOKUP(NitC[[#This Row],[CONCATENA]],Dades[[#All],[Columna1]:[LAT]],3,FALSE),"")</f>
        <v/>
      </c>
      <c r="CE441" s="12" t="str">
        <f>IFERROR(10^(NitC[[#This Row],[LAT]]/10),"")</f>
        <v/>
      </c>
    </row>
    <row r="442" spans="4:83" x14ac:dyDescent="0.35">
      <c r="D442" s="1">
        <f>Resultats!C$7</f>
        <v>30</v>
      </c>
      <c r="E442" s="1">
        <f>Resultats!E$7</f>
        <v>3</v>
      </c>
      <c r="F442" s="1">
        <v>14</v>
      </c>
      <c r="G442" s="1">
        <v>17</v>
      </c>
      <c r="H442" s="1" t="str">
        <f>CONCATENATE(DiaA[[#This Row],[Dia]],DiaA[[#This Row],[Mes]],DiaA[[#This Row],[Hora]],DiaA[[#This Row],[Min]])</f>
        <v>3031417</v>
      </c>
      <c r="I442" s="1" t="str">
        <f>CONCATENATE(TEXT(DiaA[[#This Row],[Hora]],"00"),":",TEXT(DiaA[[#This Row],[Min]],"00"))</f>
        <v>14:17</v>
      </c>
      <c r="J442" s="1" t="str">
        <f>IFERROR(VLOOKUP(DiaA[[#This Row],[CONCATENA]],Dades[[#All],[Columna1]:[LAT]],3,FALSE),"")</f>
        <v/>
      </c>
      <c r="K442" s="1" t="str">
        <f>IFERROR(10^(DiaA[[#This Row],[LAT]]/10),"")</f>
        <v/>
      </c>
      <c r="V442" s="4">
        <f>Resultats!C$7</f>
        <v>30</v>
      </c>
      <c r="W442" s="12">
        <f>Resultats!E$7</f>
        <v>3</v>
      </c>
      <c r="X442" s="3">
        <v>5</v>
      </c>
      <c r="Y442" s="4">
        <v>17</v>
      </c>
      <c r="Z442" s="4" t="str">
        <f>CONCATENATE(NitA[[#This Row],[Dia]],NitA[[#This Row],[Mes]],NitA[[#This Row],[Hora]],NitA[[#This Row],[Min]])</f>
        <v>303517</v>
      </c>
      <c r="AA442" s="4" t="str">
        <f>CONCATENATE(TEXT(NitA[[#This Row],[Hora]],"00"),":",TEXT(NitA[[#This Row],[Min]],"00"))</f>
        <v>05:17</v>
      </c>
      <c r="AB442" s="12" t="str">
        <f>IFERROR(VLOOKUP(NitA[[#This Row],[CONCATENA]],Dades[[#All],[Columna1]:[LAT]],3,FALSE),"")</f>
        <v/>
      </c>
      <c r="AC442" s="12" t="str">
        <f>IFERROR(10^(NitA[[#This Row],[LAT]]/10),"")</f>
        <v/>
      </c>
      <c r="AE442" s="1">
        <f>Resultats!C$22</f>
        <v>30</v>
      </c>
      <c r="AF442" s="1">
        <f>Resultats!E$22</f>
        <v>3</v>
      </c>
      <c r="AG442" s="1">
        <v>14</v>
      </c>
      <c r="AH442" s="1">
        <v>17</v>
      </c>
      <c r="AI442" s="1" t="str">
        <f>CONCATENATE(DiaB[[#This Row],[Dia]],DiaB[[#This Row],[Mes]],DiaB[[#This Row],[Hora]],DiaB[[#This Row],[Min]])</f>
        <v>3031417</v>
      </c>
      <c r="AJ442" s="1" t="str">
        <f>CONCATENATE(TEXT(DiaB[[#This Row],[Hora]],"00"),":",TEXT(DiaB[[#This Row],[Min]],"00"))</f>
        <v>14:17</v>
      </c>
      <c r="AK442" s="1" t="str">
        <f>IFERROR(VLOOKUP(DiaB[[#This Row],[CONCATENA]],Dades[[#All],[Columna1]:[LAT]],3,FALSE),"")</f>
        <v/>
      </c>
      <c r="AL442" s="1" t="str">
        <f>IFERROR(10^(DiaB[[#This Row],[LAT]]/10),"")</f>
        <v/>
      </c>
      <c r="AW442" s="4">
        <f>Resultats!C$22</f>
        <v>30</v>
      </c>
      <c r="AX442" s="12">
        <f>Resultats!E$22</f>
        <v>3</v>
      </c>
      <c r="AY442" s="3">
        <v>5</v>
      </c>
      <c r="AZ442" s="4">
        <v>17</v>
      </c>
      <c r="BA442" s="4" t="str">
        <f>CONCATENATE(NitB[[#This Row],[Dia]],NitB[[#This Row],[Mes]],NitB[[#This Row],[Hora]],NitB[[#This Row],[Min]])</f>
        <v>303517</v>
      </c>
      <c r="BB442" s="4" t="str">
        <f>CONCATENATE(TEXT(NitB[[#This Row],[Hora]],"00"),":",TEXT(NitB[[#This Row],[Min]],"00"))</f>
        <v>05:17</v>
      </c>
      <c r="BC442" s="12" t="str">
        <f>IFERROR(VLOOKUP(NitB[[#This Row],[CONCATENA]],Dades[[#All],[Columna1]:[LAT]],3,FALSE),"")</f>
        <v/>
      </c>
      <c r="BD442" s="12" t="str">
        <f>IFERROR(10^(NitB[[#This Row],[LAT]]/10),"")</f>
        <v/>
      </c>
      <c r="BF442" s="1">
        <f>Resultats!C$37</f>
        <v>30</v>
      </c>
      <c r="BG442" s="1">
        <f>Resultats!E$37</f>
        <v>3</v>
      </c>
      <c r="BH442" s="1">
        <v>14</v>
      </c>
      <c r="BI442" s="1">
        <v>17</v>
      </c>
      <c r="BJ442" s="1" t="str">
        <f>CONCATENATE(DiaC[[#This Row],[Dia]],DiaC[[#This Row],[Mes]],DiaC[[#This Row],[Hora]],DiaC[[#This Row],[Min]])</f>
        <v>3031417</v>
      </c>
      <c r="BK442" s="1" t="str">
        <f>CONCATENATE(TEXT(DiaC[[#This Row],[Hora]],"00"),":",TEXT(DiaC[[#This Row],[Min]],"00"))</f>
        <v>14:17</v>
      </c>
      <c r="BL442" s="1" t="str">
        <f>IFERROR(VLOOKUP(DiaC[[#This Row],[CONCATENA]],Dades[[#All],[Columna1]:[LAT]],3,FALSE),"")</f>
        <v/>
      </c>
      <c r="BM442" s="1" t="str">
        <f>IFERROR(10^(DiaC[[#This Row],[LAT]]/10),"")</f>
        <v/>
      </c>
      <c r="BX442" s="4">
        <f>Resultats!C$37</f>
        <v>30</v>
      </c>
      <c r="BY442" s="12">
        <f>Resultats!E$37</f>
        <v>3</v>
      </c>
      <c r="BZ442" s="3">
        <v>5</v>
      </c>
      <c r="CA442" s="4">
        <v>17</v>
      </c>
      <c r="CB442" s="4" t="str">
        <f>CONCATENATE(NitC[[#This Row],[Dia]],NitC[[#This Row],[Mes]],NitC[[#This Row],[Hora]],NitC[[#This Row],[Min]])</f>
        <v>303517</v>
      </c>
      <c r="CC442" s="4" t="str">
        <f>CONCATENATE(TEXT(NitC[[#This Row],[Hora]],"00"),":",TEXT(NitC[[#This Row],[Min]],"00"))</f>
        <v>05:17</v>
      </c>
      <c r="CD442" s="12" t="str">
        <f>IFERROR(VLOOKUP(NitC[[#This Row],[CONCATENA]],Dades[[#All],[Columna1]:[LAT]],3,FALSE),"")</f>
        <v/>
      </c>
      <c r="CE442" s="12" t="str">
        <f>IFERROR(10^(NitC[[#This Row],[LAT]]/10),"")</f>
        <v/>
      </c>
    </row>
    <row r="443" spans="4:83" x14ac:dyDescent="0.35">
      <c r="D443" s="1">
        <f>Resultats!C$7</f>
        <v>30</v>
      </c>
      <c r="E443" s="1">
        <f>Resultats!E$7</f>
        <v>3</v>
      </c>
      <c r="F443" s="1">
        <v>14</v>
      </c>
      <c r="G443" s="1">
        <v>18</v>
      </c>
      <c r="H443" s="1" t="str">
        <f>CONCATENATE(DiaA[[#This Row],[Dia]],DiaA[[#This Row],[Mes]],DiaA[[#This Row],[Hora]],DiaA[[#This Row],[Min]])</f>
        <v>3031418</v>
      </c>
      <c r="I443" s="1" t="str">
        <f>CONCATENATE(TEXT(DiaA[[#This Row],[Hora]],"00"),":",TEXT(DiaA[[#This Row],[Min]],"00"))</f>
        <v>14:18</v>
      </c>
      <c r="J443" s="1" t="str">
        <f>IFERROR(VLOOKUP(DiaA[[#This Row],[CONCATENA]],Dades[[#All],[Columna1]:[LAT]],3,FALSE),"")</f>
        <v/>
      </c>
      <c r="K443" s="1" t="str">
        <f>IFERROR(10^(DiaA[[#This Row],[LAT]]/10),"")</f>
        <v/>
      </c>
      <c r="V443" s="4">
        <f>Resultats!C$7</f>
        <v>30</v>
      </c>
      <c r="W443" s="12">
        <f>Resultats!E$7</f>
        <v>3</v>
      </c>
      <c r="X443" s="3">
        <v>5</v>
      </c>
      <c r="Y443" s="4">
        <v>18</v>
      </c>
      <c r="Z443" s="4" t="str">
        <f>CONCATENATE(NitA[[#This Row],[Dia]],NitA[[#This Row],[Mes]],NitA[[#This Row],[Hora]],NitA[[#This Row],[Min]])</f>
        <v>303518</v>
      </c>
      <c r="AA443" s="4" t="str">
        <f>CONCATENATE(TEXT(NitA[[#This Row],[Hora]],"00"),":",TEXT(NitA[[#This Row],[Min]],"00"))</f>
        <v>05:18</v>
      </c>
      <c r="AB443" s="12" t="str">
        <f>IFERROR(VLOOKUP(NitA[[#This Row],[CONCATENA]],Dades[[#All],[Columna1]:[LAT]],3,FALSE),"")</f>
        <v/>
      </c>
      <c r="AC443" s="12" t="str">
        <f>IFERROR(10^(NitA[[#This Row],[LAT]]/10),"")</f>
        <v/>
      </c>
      <c r="AE443" s="1">
        <f>Resultats!C$22</f>
        <v>30</v>
      </c>
      <c r="AF443" s="1">
        <f>Resultats!E$22</f>
        <v>3</v>
      </c>
      <c r="AG443" s="1">
        <v>14</v>
      </c>
      <c r="AH443" s="1">
        <v>18</v>
      </c>
      <c r="AI443" s="1" t="str">
        <f>CONCATENATE(DiaB[[#This Row],[Dia]],DiaB[[#This Row],[Mes]],DiaB[[#This Row],[Hora]],DiaB[[#This Row],[Min]])</f>
        <v>3031418</v>
      </c>
      <c r="AJ443" s="1" t="str">
        <f>CONCATENATE(TEXT(DiaB[[#This Row],[Hora]],"00"),":",TEXT(DiaB[[#This Row],[Min]],"00"))</f>
        <v>14:18</v>
      </c>
      <c r="AK443" s="1" t="str">
        <f>IFERROR(VLOOKUP(DiaB[[#This Row],[CONCATENA]],Dades[[#All],[Columna1]:[LAT]],3,FALSE),"")</f>
        <v/>
      </c>
      <c r="AL443" s="1" t="str">
        <f>IFERROR(10^(DiaB[[#This Row],[LAT]]/10),"")</f>
        <v/>
      </c>
      <c r="AW443" s="4">
        <f>Resultats!C$22</f>
        <v>30</v>
      </c>
      <c r="AX443" s="12">
        <f>Resultats!E$22</f>
        <v>3</v>
      </c>
      <c r="AY443" s="3">
        <v>5</v>
      </c>
      <c r="AZ443" s="4">
        <v>18</v>
      </c>
      <c r="BA443" s="4" t="str">
        <f>CONCATENATE(NitB[[#This Row],[Dia]],NitB[[#This Row],[Mes]],NitB[[#This Row],[Hora]],NitB[[#This Row],[Min]])</f>
        <v>303518</v>
      </c>
      <c r="BB443" s="4" t="str">
        <f>CONCATENATE(TEXT(NitB[[#This Row],[Hora]],"00"),":",TEXT(NitB[[#This Row],[Min]],"00"))</f>
        <v>05:18</v>
      </c>
      <c r="BC443" s="12" t="str">
        <f>IFERROR(VLOOKUP(NitB[[#This Row],[CONCATENA]],Dades[[#All],[Columna1]:[LAT]],3,FALSE),"")</f>
        <v/>
      </c>
      <c r="BD443" s="12" t="str">
        <f>IFERROR(10^(NitB[[#This Row],[LAT]]/10),"")</f>
        <v/>
      </c>
      <c r="BF443" s="1">
        <f>Resultats!C$37</f>
        <v>30</v>
      </c>
      <c r="BG443" s="1">
        <f>Resultats!E$37</f>
        <v>3</v>
      </c>
      <c r="BH443" s="1">
        <v>14</v>
      </c>
      <c r="BI443" s="1">
        <v>18</v>
      </c>
      <c r="BJ443" s="1" t="str">
        <f>CONCATENATE(DiaC[[#This Row],[Dia]],DiaC[[#This Row],[Mes]],DiaC[[#This Row],[Hora]],DiaC[[#This Row],[Min]])</f>
        <v>3031418</v>
      </c>
      <c r="BK443" s="1" t="str">
        <f>CONCATENATE(TEXT(DiaC[[#This Row],[Hora]],"00"),":",TEXT(DiaC[[#This Row],[Min]],"00"))</f>
        <v>14:18</v>
      </c>
      <c r="BL443" s="1" t="str">
        <f>IFERROR(VLOOKUP(DiaC[[#This Row],[CONCATENA]],Dades[[#All],[Columna1]:[LAT]],3,FALSE),"")</f>
        <v/>
      </c>
      <c r="BM443" s="1" t="str">
        <f>IFERROR(10^(DiaC[[#This Row],[LAT]]/10),"")</f>
        <v/>
      </c>
      <c r="BX443" s="4">
        <f>Resultats!C$37</f>
        <v>30</v>
      </c>
      <c r="BY443" s="12">
        <f>Resultats!E$37</f>
        <v>3</v>
      </c>
      <c r="BZ443" s="3">
        <v>5</v>
      </c>
      <c r="CA443" s="4">
        <v>18</v>
      </c>
      <c r="CB443" s="4" t="str">
        <f>CONCATENATE(NitC[[#This Row],[Dia]],NitC[[#This Row],[Mes]],NitC[[#This Row],[Hora]],NitC[[#This Row],[Min]])</f>
        <v>303518</v>
      </c>
      <c r="CC443" s="4" t="str">
        <f>CONCATENATE(TEXT(NitC[[#This Row],[Hora]],"00"),":",TEXT(NitC[[#This Row],[Min]],"00"))</f>
        <v>05:18</v>
      </c>
      <c r="CD443" s="12" t="str">
        <f>IFERROR(VLOOKUP(NitC[[#This Row],[CONCATENA]],Dades[[#All],[Columna1]:[LAT]],3,FALSE),"")</f>
        <v/>
      </c>
      <c r="CE443" s="12" t="str">
        <f>IFERROR(10^(NitC[[#This Row],[LAT]]/10),"")</f>
        <v/>
      </c>
    </row>
    <row r="444" spans="4:83" x14ac:dyDescent="0.35">
      <c r="D444" s="1">
        <f>Resultats!C$7</f>
        <v>30</v>
      </c>
      <c r="E444" s="1">
        <f>Resultats!E$7</f>
        <v>3</v>
      </c>
      <c r="F444" s="1">
        <v>14</v>
      </c>
      <c r="G444" s="1">
        <v>19</v>
      </c>
      <c r="H444" s="1" t="str">
        <f>CONCATENATE(DiaA[[#This Row],[Dia]],DiaA[[#This Row],[Mes]],DiaA[[#This Row],[Hora]],DiaA[[#This Row],[Min]])</f>
        <v>3031419</v>
      </c>
      <c r="I444" s="1" t="str">
        <f>CONCATENATE(TEXT(DiaA[[#This Row],[Hora]],"00"),":",TEXT(DiaA[[#This Row],[Min]],"00"))</f>
        <v>14:19</v>
      </c>
      <c r="J444" s="1" t="str">
        <f>IFERROR(VLOOKUP(DiaA[[#This Row],[CONCATENA]],Dades[[#All],[Columna1]:[LAT]],3,FALSE),"")</f>
        <v/>
      </c>
      <c r="K444" s="1" t="str">
        <f>IFERROR(10^(DiaA[[#This Row],[LAT]]/10),"")</f>
        <v/>
      </c>
      <c r="V444" s="4">
        <f>Resultats!C$7</f>
        <v>30</v>
      </c>
      <c r="W444" s="12">
        <f>Resultats!E$7</f>
        <v>3</v>
      </c>
      <c r="X444" s="3">
        <v>5</v>
      </c>
      <c r="Y444" s="4">
        <v>19</v>
      </c>
      <c r="Z444" s="4" t="str">
        <f>CONCATENATE(NitA[[#This Row],[Dia]],NitA[[#This Row],[Mes]],NitA[[#This Row],[Hora]],NitA[[#This Row],[Min]])</f>
        <v>303519</v>
      </c>
      <c r="AA444" s="4" t="str">
        <f>CONCATENATE(TEXT(NitA[[#This Row],[Hora]],"00"),":",TEXT(NitA[[#This Row],[Min]],"00"))</f>
        <v>05:19</v>
      </c>
      <c r="AB444" s="12" t="str">
        <f>IFERROR(VLOOKUP(NitA[[#This Row],[CONCATENA]],Dades[[#All],[Columna1]:[LAT]],3,FALSE),"")</f>
        <v/>
      </c>
      <c r="AC444" s="12" t="str">
        <f>IFERROR(10^(NitA[[#This Row],[LAT]]/10),"")</f>
        <v/>
      </c>
      <c r="AE444" s="1">
        <f>Resultats!C$22</f>
        <v>30</v>
      </c>
      <c r="AF444" s="1">
        <f>Resultats!E$22</f>
        <v>3</v>
      </c>
      <c r="AG444" s="1">
        <v>14</v>
      </c>
      <c r="AH444" s="1">
        <v>19</v>
      </c>
      <c r="AI444" s="1" t="str">
        <f>CONCATENATE(DiaB[[#This Row],[Dia]],DiaB[[#This Row],[Mes]],DiaB[[#This Row],[Hora]],DiaB[[#This Row],[Min]])</f>
        <v>3031419</v>
      </c>
      <c r="AJ444" s="1" t="str">
        <f>CONCATENATE(TEXT(DiaB[[#This Row],[Hora]],"00"),":",TEXT(DiaB[[#This Row],[Min]],"00"))</f>
        <v>14:19</v>
      </c>
      <c r="AK444" s="1" t="str">
        <f>IFERROR(VLOOKUP(DiaB[[#This Row],[CONCATENA]],Dades[[#All],[Columna1]:[LAT]],3,FALSE),"")</f>
        <v/>
      </c>
      <c r="AL444" s="1" t="str">
        <f>IFERROR(10^(DiaB[[#This Row],[LAT]]/10),"")</f>
        <v/>
      </c>
      <c r="AW444" s="4">
        <f>Resultats!C$22</f>
        <v>30</v>
      </c>
      <c r="AX444" s="12">
        <f>Resultats!E$22</f>
        <v>3</v>
      </c>
      <c r="AY444" s="3">
        <v>5</v>
      </c>
      <c r="AZ444" s="4">
        <v>19</v>
      </c>
      <c r="BA444" s="4" t="str">
        <f>CONCATENATE(NitB[[#This Row],[Dia]],NitB[[#This Row],[Mes]],NitB[[#This Row],[Hora]],NitB[[#This Row],[Min]])</f>
        <v>303519</v>
      </c>
      <c r="BB444" s="4" t="str">
        <f>CONCATENATE(TEXT(NitB[[#This Row],[Hora]],"00"),":",TEXT(NitB[[#This Row],[Min]],"00"))</f>
        <v>05:19</v>
      </c>
      <c r="BC444" s="12" t="str">
        <f>IFERROR(VLOOKUP(NitB[[#This Row],[CONCATENA]],Dades[[#All],[Columna1]:[LAT]],3,FALSE),"")</f>
        <v/>
      </c>
      <c r="BD444" s="12" t="str">
        <f>IFERROR(10^(NitB[[#This Row],[LAT]]/10),"")</f>
        <v/>
      </c>
      <c r="BF444" s="1">
        <f>Resultats!C$37</f>
        <v>30</v>
      </c>
      <c r="BG444" s="1">
        <f>Resultats!E$37</f>
        <v>3</v>
      </c>
      <c r="BH444" s="1">
        <v>14</v>
      </c>
      <c r="BI444" s="1">
        <v>19</v>
      </c>
      <c r="BJ444" s="1" t="str">
        <f>CONCATENATE(DiaC[[#This Row],[Dia]],DiaC[[#This Row],[Mes]],DiaC[[#This Row],[Hora]],DiaC[[#This Row],[Min]])</f>
        <v>3031419</v>
      </c>
      <c r="BK444" s="1" t="str">
        <f>CONCATENATE(TEXT(DiaC[[#This Row],[Hora]],"00"),":",TEXT(DiaC[[#This Row],[Min]],"00"))</f>
        <v>14:19</v>
      </c>
      <c r="BL444" s="1" t="str">
        <f>IFERROR(VLOOKUP(DiaC[[#This Row],[CONCATENA]],Dades[[#All],[Columna1]:[LAT]],3,FALSE),"")</f>
        <v/>
      </c>
      <c r="BM444" s="1" t="str">
        <f>IFERROR(10^(DiaC[[#This Row],[LAT]]/10),"")</f>
        <v/>
      </c>
      <c r="BX444" s="4">
        <f>Resultats!C$37</f>
        <v>30</v>
      </c>
      <c r="BY444" s="12">
        <f>Resultats!E$37</f>
        <v>3</v>
      </c>
      <c r="BZ444" s="3">
        <v>5</v>
      </c>
      <c r="CA444" s="4">
        <v>19</v>
      </c>
      <c r="CB444" s="4" t="str">
        <f>CONCATENATE(NitC[[#This Row],[Dia]],NitC[[#This Row],[Mes]],NitC[[#This Row],[Hora]],NitC[[#This Row],[Min]])</f>
        <v>303519</v>
      </c>
      <c r="CC444" s="4" t="str">
        <f>CONCATENATE(TEXT(NitC[[#This Row],[Hora]],"00"),":",TEXT(NitC[[#This Row],[Min]],"00"))</f>
        <v>05:19</v>
      </c>
      <c r="CD444" s="12" t="str">
        <f>IFERROR(VLOOKUP(NitC[[#This Row],[CONCATENA]],Dades[[#All],[Columna1]:[LAT]],3,FALSE),"")</f>
        <v/>
      </c>
      <c r="CE444" s="12" t="str">
        <f>IFERROR(10^(NitC[[#This Row],[LAT]]/10),"")</f>
        <v/>
      </c>
    </row>
    <row r="445" spans="4:83" x14ac:dyDescent="0.35">
      <c r="D445" s="1">
        <f>Resultats!C$7</f>
        <v>30</v>
      </c>
      <c r="E445" s="1">
        <f>Resultats!E$7</f>
        <v>3</v>
      </c>
      <c r="F445" s="1">
        <v>14</v>
      </c>
      <c r="G445" s="1">
        <v>20</v>
      </c>
      <c r="H445" s="1" t="str">
        <f>CONCATENATE(DiaA[[#This Row],[Dia]],DiaA[[#This Row],[Mes]],DiaA[[#This Row],[Hora]],DiaA[[#This Row],[Min]])</f>
        <v>3031420</v>
      </c>
      <c r="I445" s="1" t="str">
        <f>CONCATENATE(TEXT(DiaA[[#This Row],[Hora]],"00"),":",TEXT(DiaA[[#This Row],[Min]],"00"))</f>
        <v>14:20</v>
      </c>
      <c r="J445" s="1" t="str">
        <f>IFERROR(VLOOKUP(DiaA[[#This Row],[CONCATENA]],Dades[[#All],[Columna1]:[LAT]],3,FALSE),"")</f>
        <v/>
      </c>
      <c r="K445" s="1" t="str">
        <f>IFERROR(10^(DiaA[[#This Row],[LAT]]/10),"")</f>
        <v/>
      </c>
      <c r="V445" s="4">
        <f>Resultats!C$7</f>
        <v>30</v>
      </c>
      <c r="W445" s="12">
        <f>Resultats!E$7</f>
        <v>3</v>
      </c>
      <c r="X445" s="3">
        <v>5</v>
      </c>
      <c r="Y445" s="4">
        <v>20</v>
      </c>
      <c r="Z445" s="4" t="str">
        <f>CONCATENATE(NitA[[#This Row],[Dia]],NitA[[#This Row],[Mes]],NitA[[#This Row],[Hora]],NitA[[#This Row],[Min]])</f>
        <v>303520</v>
      </c>
      <c r="AA445" s="4" t="str">
        <f>CONCATENATE(TEXT(NitA[[#This Row],[Hora]],"00"),":",TEXT(NitA[[#This Row],[Min]],"00"))</f>
        <v>05:20</v>
      </c>
      <c r="AB445" s="12" t="str">
        <f>IFERROR(VLOOKUP(NitA[[#This Row],[CONCATENA]],Dades[[#All],[Columna1]:[LAT]],3,FALSE),"")</f>
        <v/>
      </c>
      <c r="AC445" s="12" t="str">
        <f>IFERROR(10^(NitA[[#This Row],[LAT]]/10),"")</f>
        <v/>
      </c>
      <c r="AE445" s="1">
        <f>Resultats!C$22</f>
        <v>30</v>
      </c>
      <c r="AF445" s="1">
        <f>Resultats!E$22</f>
        <v>3</v>
      </c>
      <c r="AG445" s="1">
        <v>14</v>
      </c>
      <c r="AH445" s="1">
        <v>20</v>
      </c>
      <c r="AI445" s="1" t="str">
        <f>CONCATENATE(DiaB[[#This Row],[Dia]],DiaB[[#This Row],[Mes]],DiaB[[#This Row],[Hora]],DiaB[[#This Row],[Min]])</f>
        <v>3031420</v>
      </c>
      <c r="AJ445" s="1" t="str">
        <f>CONCATENATE(TEXT(DiaB[[#This Row],[Hora]],"00"),":",TEXT(DiaB[[#This Row],[Min]],"00"))</f>
        <v>14:20</v>
      </c>
      <c r="AK445" s="1" t="str">
        <f>IFERROR(VLOOKUP(DiaB[[#This Row],[CONCATENA]],Dades[[#All],[Columna1]:[LAT]],3,FALSE),"")</f>
        <v/>
      </c>
      <c r="AL445" s="1" t="str">
        <f>IFERROR(10^(DiaB[[#This Row],[LAT]]/10),"")</f>
        <v/>
      </c>
      <c r="AW445" s="4">
        <f>Resultats!C$22</f>
        <v>30</v>
      </c>
      <c r="AX445" s="12">
        <f>Resultats!E$22</f>
        <v>3</v>
      </c>
      <c r="AY445" s="3">
        <v>5</v>
      </c>
      <c r="AZ445" s="4">
        <v>20</v>
      </c>
      <c r="BA445" s="4" t="str">
        <f>CONCATENATE(NitB[[#This Row],[Dia]],NitB[[#This Row],[Mes]],NitB[[#This Row],[Hora]],NitB[[#This Row],[Min]])</f>
        <v>303520</v>
      </c>
      <c r="BB445" s="4" t="str">
        <f>CONCATENATE(TEXT(NitB[[#This Row],[Hora]],"00"),":",TEXT(NitB[[#This Row],[Min]],"00"))</f>
        <v>05:20</v>
      </c>
      <c r="BC445" s="12" t="str">
        <f>IFERROR(VLOOKUP(NitB[[#This Row],[CONCATENA]],Dades[[#All],[Columna1]:[LAT]],3,FALSE),"")</f>
        <v/>
      </c>
      <c r="BD445" s="12" t="str">
        <f>IFERROR(10^(NitB[[#This Row],[LAT]]/10),"")</f>
        <v/>
      </c>
      <c r="BF445" s="1">
        <f>Resultats!C$37</f>
        <v>30</v>
      </c>
      <c r="BG445" s="1">
        <f>Resultats!E$37</f>
        <v>3</v>
      </c>
      <c r="BH445" s="1">
        <v>14</v>
      </c>
      <c r="BI445" s="1">
        <v>20</v>
      </c>
      <c r="BJ445" s="1" t="str">
        <f>CONCATENATE(DiaC[[#This Row],[Dia]],DiaC[[#This Row],[Mes]],DiaC[[#This Row],[Hora]],DiaC[[#This Row],[Min]])</f>
        <v>3031420</v>
      </c>
      <c r="BK445" s="1" t="str">
        <f>CONCATENATE(TEXT(DiaC[[#This Row],[Hora]],"00"),":",TEXT(DiaC[[#This Row],[Min]],"00"))</f>
        <v>14:20</v>
      </c>
      <c r="BL445" s="1" t="str">
        <f>IFERROR(VLOOKUP(DiaC[[#This Row],[CONCATENA]],Dades[[#All],[Columna1]:[LAT]],3,FALSE),"")</f>
        <v/>
      </c>
      <c r="BM445" s="1" t="str">
        <f>IFERROR(10^(DiaC[[#This Row],[LAT]]/10),"")</f>
        <v/>
      </c>
      <c r="BX445" s="4">
        <f>Resultats!C$37</f>
        <v>30</v>
      </c>
      <c r="BY445" s="12">
        <f>Resultats!E$37</f>
        <v>3</v>
      </c>
      <c r="BZ445" s="3">
        <v>5</v>
      </c>
      <c r="CA445" s="4">
        <v>20</v>
      </c>
      <c r="CB445" s="4" t="str">
        <f>CONCATENATE(NitC[[#This Row],[Dia]],NitC[[#This Row],[Mes]],NitC[[#This Row],[Hora]],NitC[[#This Row],[Min]])</f>
        <v>303520</v>
      </c>
      <c r="CC445" s="4" t="str">
        <f>CONCATENATE(TEXT(NitC[[#This Row],[Hora]],"00"),":",TEXT(NitC[[#This Row],[Min]],"00"))</f>
        <v>05:20</v>
      </c>
      <c r="CD445" s="12" t="str">
        <f>IFERROR(VLOOKUP(NitC[[#This Row],[CONCATENA]],Dades[[#All],[Columna1]:[LAT]],3,FALSE),"")</f>
        <v/>
      </c>
      <c r="CE445" s="12" t="str">
        <f>IFERROR(10^(NitC[[#This Row],[LAT]]/10),"")</f>
        <v/>
      </c>
    </row>
    <row r="446" spans="4:83" x14ac:dyDescent="0.35">
      <c r="D446" s="1">
        <f>Resultats!C$7</f>
        <v>30</v>
      </c>
      <c r="E446" s="1">
        <f>Resultats!E$7</f>
        <v>3</v>
      </c>
      <c r="F446" s="1">
        <v>14</v>
      </c>
      <c r="G446" s="1">
        <v>21</v>
      </c>
      <c r="H446" s="1" t="str">
        <f>CONCATENATE(DiaA[[#This Row],[Dia]],DiaA[[#This Row],[Mes]],DiaA[[#This Row],[Hora]],DiaA[[#This Row],[Min]])</f>
        <v>3031421</v>
      </c>
      <c r="I446" s="1" t="str">
        <f>CONCATENATE(TEXT(DiaA[[#This Row],[Hora]],"00"),":",TEXT(DiaA[[#This Row],[Min]],"00"))</f>
        <v>14:21</v>
      </c>
      <c r="J446" s="1" t="str">
        <f>IFERROR(VLOOKUP(DiaA[[#This Row],[CONCATENA]],Dades[[#All],[Columna1]:[LAT]],3,FALSE),"")</f>
        <v/>
      </c>
      <c r="K446" s="1" t="str">
        <f>IFERROR(10^(DiaA[[#This Row],[LAT]]/10),"")</f>
        <v/>
      </c>
      <c r="V446" s="4">
        <f>Resultats!C$7</f>
        <v>30</v>
      </c>
      <c r="W446" s="12">
        <f>Resultats!E$7</f>
        <v>3</v>
      </c>
      <c r="X446" s="3">
        <v>5</v>
      </c>
      <c r="Y446" s="4">
        <v>21</v>
      </c>
      <c r="Z446" s="4" t="str">
        <f>CONCATENATE(NitA[[#This Row],[Dia]],NitA[[#This Row],[Mes]],NitA[[#This Row],[Hora]],NitA[[#This Row],[Min]])</f>
        <v>303521</v>
      </c>
      <c r="AA446" s="4" t="str">
        <f>CONCATENATE(TEXT(NitA[[#This Row],[Hora]],"00"),":",TEXT(NitA[[#This Row],[Min]],"00"))</f>
        <v>05:21</v>
      </c>
      <c r="AB446" s="12" t="str">
        <f>IFERROR(VLOOKUP(NitA[[#This Row],[CONCATENA]],Dades[[#All],[Columna1]:[LAT]],3,FALSE),"")</f>
        <v/>
      </c>
      <c r="AC446" s="12" t="str">
        <f>IFERROR(10^(NitA[[#This Row],[LAT]]/10),"")</f>
        <v/>
      </c>
      <c r="AE446" s="1">
        <f>Resultats!C$22</f>
        <v>30</v>
      </c>
      <c r="AF446" s="1">
        <f>Resultats!E$22</f>
        <v>3</v>
      </c>
      <c r="AG446" s="1">
        <v>14</v>
      </c>
      <c r="AH446" s="1">
        <v>21</v>
      </c>
      <c r="AI446" s="1" t="str">
        <f>CONCATENATE(DiaB[[#This Row],[Dia]],DiaB[[#This Row],[Mes]],DiaB[[#This Row],[Hora]],DiaB[[#This Row],[Min]])</f>
        <v>3031421</v>
      </c>
      <c r="AJ446" s="1" t="str">
        <f>CONCATENATE(TEXT(DiaB[[#This Row],[Hora]],"00"),":",TEXT(DiaB[[#This Row],[Min]],"00"))</f>
        <v>14:21</v>
      </c>
      <c r="AK446" s="1" t="str">
        <f>IFERROR(VLOOKUP(DiaB[[#This Row],[CONCATENA]],Dades[[#All],[Columna1]:[LAT]],3,FALSE),"")</f>
        <v/>
      </c>
      <c r="AL446" s="1" t="str">
        <f>IFERROR(10^(DiaB[[#This Row],[LAT]]/10),"")</f>
        <v/>
      </c>
      <c r="AW446" s="4">
        <f>Resultats!C$22</f>
        <v>30</v>
      </c>
      <c r="AX446" s="12">
        <f>Resultats!E$22</f>
        <v>3</v>
      </c>
      <c r="AY446" s="3">
        <v>5</v>
      </c>
      <c r="AZ446" s="4">
        <v>21</v>
      </c>
      <c r="BA446" s="4" t="str">
        <f>CONCATENATE(NitB[[#This Row],[Dia]],NitB[[#This Row],[Mes]],NitB[[#This Row],[Hora]],NitB[[#This Row],[Min]])</f>
        <v>303521</v>
      </c>
      <c r="BB446" s="4" t="str">
        <f>CONCATENATE(TEXT(NitB[[#This Row],[Hora]],"00"),":",TEXT(NitB[[#This Row],[Min]],"00"))</f>
        <v>05:21</v>
      </c>
      <c r="BC446" s="12" t="str">
        <f>IFERROR(VLOOKUP(NitB[[#This Row],[CONCATENA]],Dades[[#All],[Columna1]:[LAT]],3,FALSE),"")</f>
        <v/>
      </c>
      <c r="BD446" s="12" t="str">
        <f>IFERROR(10^(NitB[[#This Row],[LAT]]/10),"")</f>
        <v/>
      </c>
      <c r="BF446" s="1">
        <f>Resultats!C$37</f>
        <v>30</v>
      </c>
      <c r="BG446" s="1">
        <f>Resultats!E$37</f>
        <v>3</v>
      </c>
      <c r="BH446" s="1">
        <v>14</v>
      </c>
      <c r="BI446" s="1">
        <v>21</v>
      </c>
      <c r="BJ446" s="1" t="str">
        <f>CONCATENATE(DiaC[[#This Row],[Dia]],DiaC[[#This Row],[Mes]],DiaC[[#This Row],[Hora]],DiaC[[#This Row],[Min]])</f>
        <v>3031421</v>
      </c>
      <c r="BK446" s="1" t="str">
        <f>CONCATENATE(TEXT(DiaC[[#This Row],[Hora]],"00"),":",TEXT(DiaC[[#This Row],[Min]],"00"))</f>
        <v>14:21</v>
      </c>
      <c r="BL446" s="1" t="str">
        <f>IFERROR(VLOOKUP(DiaC[[#This Row],[CONCATENA]],Dades[[#All],[Columna1]:[LAT]],3,FALSE),"")</f>
        <v/>
      </c>
      <c r="BM446" s="1" t="str">
        <f>IFERROR(10^(DiaC[[#This Row],[LAT]]/10),"")</f>
        <v/>
      </c>
      <c r="BX446" s="4">
        <f>Resultats!C$37</f>
        <v>30</v>
      </c>
      <c r="BY446" s="12">
        <f>Resultats!E$37</f>
        <v>3</v>
      </c>
      <c r="BZ446" s="3">
        <v>5</v>
      </c>
      <c r="CA446" s="4">
        <v>21</v>
      </c>
      <c r="CB446" s="4" t="str">
        <f>CONCATENATE(NitC[[#This Row],[Dia]],NitC[[#This Row],[Mes]],NitC[[#This Row],[Hora]],NitC[[#This Row],[Min]])</f>
        <v>303521</v>
      </c>
      <c r="CC446" s="4" t="str">
        <f>CONCATENATE(TEXT(NitC[[#This Row],[Hora]],"00"),":",TEXT(NitC[[#This Row],[Min]],"00"))</f>
        <v>05:21</v>
      </c>
      <c r="CD446" s="12" t="str">
        <f>IFERROR(VLOOKUP(NitC[[#This Row],[CONCATENA]],Dades[[#All],[Columna1]:[LAT]],3,FALSE),"")</f>
        <v/>
      </c>
      <c r="CE446" s="12" t="str">
        <f>IFERROR(10^(NitC[[#This Row],[LAT]]/10),"")</f>
        <v/>
      </c>
    </row>
    <row r="447" spans="4:83" x14ac:dyDescent="0.35">
      <c r="D447" s="1">
        <f>Resultats!C$7</f>
        <v>30</v>
      </c>
      <c r="E447" s="1">
        <f>Resultats!E$7</f>
        <v>3</v>
      </c>
      <c r="F447" s="1">
        <v>14</v>
      </c>
      <c r="G447" s="1">
        <v>22</v>
      </c>
      <c r="H447" s="1" t="str">
        <f>CONCATENATE(DiaA[[#This Row],[Dia]],DiaA[[#This Row],[Mes]],DiaA[[#This Row],[Hora]],DiaA[[#This Row],[Min]])</f>
        <v>3031422</v>
      </c>
      <c r="I447" s="1" t="str">
        <f>CONCATENATE(TEXT(DiaA[[#This Row],[Hora]],"00"),":",TEXT(DiaA[[#This Row],[Min]],"00"))</f>
        <v>14:22</v>
      </c>
      <c r="J447" s="1" t="str">
        <f>IFERROR(VLOOKUP(DiaA[[#This Row],[CONCATENA]],Dades[[#All],[Columna1]:[LAT]],3,FALSE),"")</f>
        <v/>
      </c>
      <c r="K447" s="1" t="str">
        <f>IFERROR(10^(DiaA[[#This Row],[LAT]]/10),"")</f>
        <v/>
      </c>
      <c r="V447" s="4">
        <f>Resultats!C$7</f>
        <v>30</v>
      </c>
      <c r="W447" s="12">
        <f>Resultats!E$7</f>
        <v>3</v>
      </c>
      <c r="X447" s="3">
        <v>5</v>
      </c>
      <c r="Y447" s="4">
        <v>22</v>
      </c>
      <c r="Z447" s="4" t="str">
        <f>CONCATENATE(NitA[[#This Row],[Dia]],NitA[[#This Row],[Mes]],NitA[[#This Row],[Hora]],NitA[[#This Row],[Min]])</f>
        <v>303522</v>
      </c>
      <c r="AA447" s="4" t="str">
        <f>CONCATENATE(TEXT(NitA[[#This Row],[Hora]],"00"),":",TEXT(NitA[[#This Row],[Min]],"00"))</f>
        <v>05:22</v>
      </c>
      <c r="AB447" s="12" t="str">
        <f>IFERROR(VLOOKUP(NitA[[#This Row],[CONCATENA]],Dades[[#All],[Columna1]:[LAT]],3,FALSE),"")</f>
        <v/>
      </c>
      <c r="AC447" s="12" t="str">
        <f>IFERROR(10^(NitA[[#This Row],[LAT]]/10),"")</f>
        <v/>
      </c>
      <c r="AE447" s="1">
        <f>Resultats!C$22</f>
        <v>30</v>
      </c>
      <c r="AF447" s="1">
        <f>Resultats!E$22</f>
        <v>3</v>
      </c>
      <c r="AG447" s="1">
        <v>14</v>
      </c>
      <c r="AH447" s="1">
        <v>22</v>
      </c>
      <c r="AI447" s="1" t="str">
        <f>CONCATENATE(DiaB[[#This Row],[Dia]],DiaB[[#This Row],[Mes]],DiaB[[#This Row],[Hora]],DiaB[[#This Row],[Min]])</f>
        <v>3031422</v>
      </c>
      <c r="AJ447" s="1" t="str">
        <f>CONCATENATE(TEXT(DiaB[[#This Row],[Hora]],"00"),":",TEXT(DiaB[[#This Row],[Min]],"00"))</f>
        <v>14:22</v>
      </c>
      <c r="AK447" s="1" t="str">
        <f>IFERROR(VLOOKUP(DiaB[[#This Row],[CONCATENA]],Dades[[#All],[Columna1]:[LAT]],3,FALSE),"")</f>
        <v/>
      </c>
      <c r="AL447" s="1" t="str">
        <f>IFERROR(10^(DiaB[[#This Row],[LAT]]/10),"")</f>
        <v/>
      </c>
      <c r="AW447" s="4">
        <f>Resultats!C$22</f>
        <v>30</v>
      </c>
      <c r="AX447" s="12">
        <f>Resultats!E$22</f>
        <v>3</v>
      </c>
      <c r="AY447" s="3">
        <v>5</v>
      </c>
      <c r="AZ447" s="4">
        <v>22</v>
      </c>
      <c r="BA447" s="4" t="str">
        <f>CONCATENATE(NitB[[#This Row],[Dia]],NitB[[#This Row],[Mes]],NitB[[#This Row],[Hora]],NitB[[#This Row],[Min]])</f>
        <v>303522</v>
      </c>
      <c r="BB447" s="4" t="str">
        <f>CONCATENATE(TEXT(NitB[[#This Row],[Hora]],"00"),":",TEXT(NitB[[#This Row],[Min]],"00"))</f>
        <v>05:22</v>
      </c>
      <c r="BC447" s="12" t="str">
        <f>IFERROR(VLOOKUP(NitB[[#This Row],[CONCATENA]],Dades[[#All],[Columna1]:[LAT]],3,FALSE),"")</f>
        <v/>
      </c>
      <c r="BD447" s="12" t="str">
        <f>IFERROR(10^(NitB[[#This Row],[LAT]]/10),"")</f>
        <v/>
      </c>
      <c r="BF447" s="1">
        <f>Resultats!C$37</f>
        <v>30</v>
      </c>
      <c r="BG447" s="1">
        <f>Resultats!E$37</f>
        <v>3</v>
      </c>
      <c r="BH447" s="1">
        <v>14</v>
      </c>
      <c r="BI447" s="1">
        <v>22</v>
      </c>
      <c r="BJ447" s="1" t="str">
        <f>CONCATENATE(DiaC[[#This Row],[Dia]],DiaC[[#This Row],[Mes]],DiaC[[#This Row],[Hora]],DiaC[[#This Row],[Min]])</f>
        <v>3031422</v>
      </c>
      <c r="BK447" s="1" t="str">
        <f>CONCATENATE(TEXT(DiaC[[#This Row],[Hora]],"00"),":",TEXT(DiaC[[#This Row],[Min]],"00"))</f>
        <v>14:22</v>
      </c>
      <c r="BL447" s="1" t="str">
        <f>IFERROR(VLOOKUP(DiaC[[#This Row],[CONCATENA]],Dades[[#All],[Columna1]:[LAT]],3,FALSE),"")</f>
        <v/>
      </c>
      <c r="BM447" s="1" t="str">
        <f>IFERROR(10^(DiaC[[#This Row],[LAT]]/10),"")</f>
        <v/>
      </c>
      <c r="BX447" s="4">
        <f>Resultats!C$37</f>
        <v>30</v>
      </c>
      <c r="BY447" s="12">
        <f>Resultats!E$37</f>
        <v>3</v>
      </c>
      <c r="BZ447" s="3">
        <v>5</v>
      </c>
      <c r="CA447" s="4">
        <v>22</v>
      </c>
      <c r="CB447" s="4" t="str">
        <f>CONCATENATE(NitC[[#This Row],[Dia]],NitC[[#This Row],[Mes]],NitC[[#This Row],[Hora]],NitC[[#This Row],[Min]])</f>
        <v>303522</v>
      </c>
      <c r="CC447" s="4" t="str">
        <f>CONCATENATE(TEXT(NitC[[#This Row],[Hora]],"00"),":",TEXT(NitC[[#This Row],[Min]],"00"))</f>
        <v>05:22</v>
      </c>
      <c r="CD447" s="12" t="str">
        <f>IFERROR(VLOOKUP(NitC[[#This Row],[CONCATENA]],Dades[[#All],[Columna1]:[LAT]],3,FALSE),"")</f>
        <v/>
      </c>
      <c r="CE447" s="12" t="str">
        <f>IFERROR(10^(NitC[[#This Row],[LAT]]/10),"")</f>
        <v/>
      </c>
    </row>
    <row r="448" spans="4:83" x14ac:dyDescent="0.35">
      <c r="D448" s="1">
        <f>Resultats!C$7</f>
        <v>30</v>
      </c>
      <c r="E448" s="1">
        <f>Resultats!E$7</f>
        <v>3</v>
      </c>
      <c r="F448" s="1">
        <v>14</v>
      </c>
      <c r="G448" s="1">
        <v>23</v>
      </c>
      <c r="H448" s="1" t="str">
        <f>CONCATENATE(DiaA[[#This Row],[Dia]],DiaA[[#This Row],[Mes]],DiaA[[#This Row],[Hora]],DiaA[[#This Row],[Min]])</f>
        <v>3031423</v>
      </c>
      <c r="I448" s="1" t="str">
        <f>CONCATENATE(TEXT(DiaA[[#This Row],[Hora]],"00"),":",TEXT(DiaA[[#This Row],[Min]],"00"))</f>
        <v>14:23</v>
      </c>
      <c r="J448" s="1" t="str">
        <f>IFERROR(VLOOKUP(DiaA[[#This Row],[CONCATENA]],Dades[[#All],[Columna1]:[LAT]],3,FALSE),"")</f>
        <v/>
      </c>
      <c r="K448" s="1" t="str">
        <f>IFERROR(10^(DiaA[[#This Row],[LAT]]/10),"")</f>
        <v/>
      </c>
      <c r="V448" s="4">
        <f>Resultats!C$7</f>
        <v>30</v>
      </c>
      <c r="W448" s="12">
        <f>Resultats!E$7</f>
        <v>3</v>
      </c>
      <c r="X448" s="3">
        <v>5</v>
      </c>
      <c r="Y448" s="4">
        <v>23</v>
      </c>
      <c r="Z448" s="4" t="str">
        <f>CONCATENATE(NitA[[#This Row],[Dia]],NitA[[#This Row],[Mes]],NitA[[#This Row],[Hora]],NitA[[#This Row],[Min]])</f>
        <v>303523</v>
      </c>
      <c r="AA448" s="4" t="str">
        <f>CONCATENATE(TEXT(NitA[[#This Row],[Hora]],"00"),":",TEXT(NitA[[#This Row],[Min]],"00"))</f>
        <v>05:23</v>
      </c>
      <c r="AB448" s="12" t="str">
        <f>IFERROR(VLOOKUP(NitA[[#This Row],[CONCATENA]],Dades[[#All],[Columna1]:[LAT]],3,FALSE),"")</f>
        <v/>
      </c>
      <c r="AC448" s="12" t="str">
        <f>IFERROR(10^(NitA[[#This Row],[LAT]]/10),"")</f>
        <v/>
      </c>
      <c r="AE448" s="1">
        <f>Resultats!C$22</f>
        <v>30</v>
      </c>
      <c r="AF448" s="1">
        <f>Resultats!E$22</f>
        <v>3</v>
      </c>
      <c r="AG448" s="1">
        <v>14</v>
      </c>
      <c r="AH448" s="1">
        <v>23</v>
      </c>
      <c r="AI448" s="1" t="str">
        <f>CONCATENATE(DiaB[[#This Row],[Dia]],DiaB[[#This Row],[Mes]],DiaB[[#This Row],[Hora]],DiaB[[#This Row],[Min]])</f>
        <v>3031423</v>
      </c>
      <c r="AJ448" s="1" t="str">
        <f>CONCATENATE(TEXT(DiaB[[#This Row],[Hora]],"00"),":",TEXT(DiaB[[#This Row],[Min]],"00"))</f>
        <v>14:23</v>
      </c>
      <c r="AK448" s="1" t="str">
        <f>IFERROR(VLOOKUP(DiaB[[#This Row],[CONCATENA]],Dades[[#All],[Columna1]:[LAT]],3,FALSE),"")</f>
        <v/>
      </c>
      <c r="AL448" s="1" t="str">
        <f>IFERROR(10^(DiaB[[#This Row],[LAT]]/10),"")</f>
        <v/>
      </c>
      <c r="AW448" s="4">
        <f>Resultats!C$22</f>
        <v>30</v>
      </c>
      <c r="AX448" s="12">
        <f>Resultats!E$22</f>
        <v>3</v>
      </c>
      <c r="AY448" s="3">
        <v>5</v>
      </c>
      <c r="AZ448" s="4">
        <v>23</v>
      </c>
      <c r="BA448" s="4" t="str">
        <f>CONCATENATE(NitB[[#This Row],[Dia]],NitB[[#This Row],[Mes]],NitB[[#This Row],[Hora]],NitB[[#This Row],[Min]])</f>
        <v>303523</v>
      </c>
      <c r="BB448" s="4" t="str">
        <f>CONCATENATE(TEXT(NitB[[#This Row],[Hora]],"00"),":",TEXT(NitB[[#This Row],[Min]],"00"))</f>
        <v>05:23</v>
      </c>
      <c r="BC448" s="12" t="str">
        <f>IFERROR(VLOOKUP(NitB[[#This Row],[CONCATENA]],Dades[[#All],[Columna1]:[LAT]],3,FALSE),"")</f>
        <v/>
      </c>
      <c r="BD448" s="12" t="str">
        <f>IFERROR(10^(NitB[[#This Row],[LAT]]/10),"")</f>
        <v/>
      </c>
      <c r="BF448" s="1">
        <f>Resultats!C$37</f>
        <v>30</v>
      </c>
      <c r="BG448" s="1">
        <f>Resultats!E$37</f>
        <v>3</v>
      </c>
      <c r="BH448" s="1">
        <v>14</v>
      </c>
      <c r="BI448" s="1">
        <v>23</v>
      </c>
      <c r="BJ448" s="1" t="str">
        <f>CONCATENATE(DiaC[[#This Row],[Dia]],DiaC[[#This Row],[Mes]],DiaC[[#This Row],[Hora]],DiaC[[#This Row],[Min]])</f>
        <v>3031423</v>
      </c>
      <c r="BK448" s="1" t="str">
        <f>CONCATENATE(TEXT(DiaC[[#This Row],[Hora]],"00"),":",TEXT(DiaC[[#This Row],[Min]],"00"))</f>
        <v>14:23</v>
      </c>
      <c r="BL448" s="1" t="str">
        <f>IFERROR(VLOOKUP(DiaC[[#This Row],[CONCATENA]],Dades[[#All],[Columna1]:[LAT]],3,FALSE),"")</f>
        <v/>
      </c>
      <c r="BM448" s="1" t="str">
        <f>IFERROR(10^(DiaC[[#This Row],[LAT]]/10),"")</f>
        <v/>
      </c>
      <c r="BX448" s="4">
        <f>Resultats!C$37</f>
        <v>30</v>
      </c>
      <c r="BY448" s="12">
        <f>Resultats!E$37</f>
        <v>3</v>
      </c>
      <c r="BZ448" s="3">
        <v>5</v>
      </c>
      <c r="CA448" s="4">
        <v>23</v>
      </c>
      <c r="CB448" s="4" t="str">
        <f>CONCATENATE(NitC[[#This Row],[Dia]],NitC[[#This Row],[Mes]],NitC[[#This Row],[Hora]],NitC[[#This Row],[Min]])</f>
        <v>303523</v>
      </c>
      <c r="CC448" s="4" t="str">
        <f>CONCATENATE(TEXT(NitC[[#This Row],[Hora]],"00"),":",TEXT(NitC[[#This Row],[Min]],"00"))</f>
        <v>05:23</v>
      </c>
      <c r="CD448" s="12" t="str">
        <f>IFERROR(VLOOKUP(NitC[[#This Row],[CONCATENA]],Dades[[#All],[Columna1]:[LAT]],3,FALSE),"")</f>
        <v/>
      </c>
      <c r="CE448" s="12" t="str">
        <f>IFERROR(10^(NitC[[#This Row],[LAT]]/10),"")</f>
        <v/>
      </c>
    </row>
    <row r="449" spans="4:83" x14ac:dyDescent="0.35">
      <c r="D449" s="1">
        <f>Resultats!C$7</f>
        <v>30</v>
      </c>
      <c r="E449" s="1">
        <f>Resultats!E$7</f>
        <v>3</v>
      </c>
      <c r="F449" s="1">
        <v>14</v>
      </c>
      <c r="G449" s="1">
        <v>24</v>
      </c>
      <c r="H449" s="1" t="str">
        <f>CONCATENATE(DiaA[[#This Row],[Dia]],DiaA[[#This Row],[Mes]],DiaA[[#This Row],[Hora]],DiaA[[#This Row],[Min]])</f>
        <v>3031424</v>
      </c>
      <c r="I449" s="1" t="str">
        <f>CONCATENATE(TEXT(DiaA[[#This Row],[Hora]],"00"),":",TEXT(DiaA[[#This Row],[Min]],"00"))</f>
        <v>14:24</v>
      </c>
      <c r="J449" s="1" t="str">
        <f>IFERROR(VLOOKUP(DiaA[[#This Row],[CONCATENA]],Dades[[#All],[Columna1]:[LAT]],3,FALSE),"")</f>
        <v/>
      </c>
      <c r="K449" s="1" t="str">
        <f>IFERROR(10^(DiaA[[#This Row],[LAT]]/10),"")</f>
        <v/>
      </c>
      <c r="V449" s="4">
        <f>Resultats!C$7</f>
        <v>30</v>
      </c>
      <c r="W449" s="12">
        <f>Resultats!E$7</f>
        <v>3</v>
      </c>
      <c r="X449" s="3">
        <v>5</v>
      </c>
      <c r="Y449" s="4">
        <v>24</v>
      </c>
      <c r="Z449" s="4" t="str">
        <f>CONCATENATE(NitA[[#This Row],[Dia]],NitA[[#This Row],[Mes]],NitA[[#This Row],[Hora]],NitA[[#This Row],[Min]])</f>
        <v>303524</v>
      </c>
      <c r="AA449" s="4" t="str">
        <f>CONCATENATE(TEXT(NitA[[#This Row],[Hora]],"00"),":",TEXT(NitA[[#This Row],[Min]],"00"))</f>
        <v>05:24</v>
      </c>
      <c r="AB449" s="12" t="str">
        <f>IFERROR(VLOOKUP(NitA[[#This Row],[CONCATENA]],Dades[[#All],[Columna1]:[LAT]],3,FALSE),"")</f>
        <v/>
      </c>
      <c r="AC449" s="12" t="str">
        <f>IFERROR(10^(NitA[[#This Row],[LAT]]/10),"")</f>
        <v/>
      </c>
      <c r="AE449" s="1">
        <f>Resultats!C$22</f>
        <v>30</v>
      </c>
      <c r="AF449" s="1">
        <f>Resultats!E$22</f>
        <v>3</v>
      </c>
      <c r="AG449" s="1">
        <v>14</v>
      </c>
      <c r="AH449" s="1">
        <v>24</v>
      </c>
      <c r="AI449" s="1" t="str">
        <f>CONCATENATE(DiaB[[#This Row],[Dia]],DiaB[[#This Row],[Mes]],DiaB[[#This Row],[Hora]],DiaB[[#This Row],[Min]])</f>
        <v>3031424</v>
      </c>
      <c r="AJ449" s="1" t="str">
        <f>CONCATENATE(TEXT(DiaB[[#This Row],[Hora]],"00"),":",TEXT(DiaB[[#This Row],[Min]],"00"))</f>
        <v>14:24</v>
      </c>
      <c r="AK449" s="1" t="str">
        <f>IFERROR(VLOOKUP(DiaB[[#This Row],[CONCATENA]],Dades[[#All],[Columna1]:[LAT]],3,FALSE),"")</f>
        <v/>
      </c>
      <c r="AL449" s="1" t="str">
        <f>IFERROR(10^(DiaB[[#This Row],[LAT]]/10),"")</f>
        <v/>
      </c>
      <c r="AW449" s="4">
        <f>Resultats!C$22</f>
        <v>30</v>
      </c>
      <c r="AX449" s="12">
        <f>Resultats!E$22</f>
        <v>3</v>
      </c>
      <c r="AY449" s="3">
        <v>5</v>
      </c>
      <c r="AZ449" s="4">
        <v>24</v>
      </c>
      <c r="BA449" s="4" t="str">
        <f>CONCATENATE(NitB[[#This Row],[Dia]],NitB[[#This Row],[Mes]],NitB[[#This Row],[Hora]],NitB[[#This Row],[Min]])</f>
        <v>303524</v>
      </c>
      <c r="BB449" s="4" t="str">
        <f>CONCATENATE(TEXT(NitB[[#This Row],[Hora]],"00"),":",TEXT(NitB[[#This Row],[Min]],"00"))</f>
        <v>05:24</v>
      </c>
      <c r="BC449" s="12" t="str">
        <f>IFERROR(VLOOKUP(NitB[[#This Row],[CONCATENA]],Dades[[#All],[Columna1]:[LAT]],3,FALSE),"")</f>
        <v/>
      </c>
      <c r="BD449" s="12" t="str">
        <f>IFERROR(10^(NitB[[#This Row],[LAT]]/10),"")</f>
        <v/>
      </c>
      <c r="BF449" s="1">
        <f>Resultats!C$37</f>
        <v>30</v>
      </c>
      <c r="BG449" s="1">
        <f>Resultats!E$37</f>
        <v>3</v>
      </c>
      <c r="BH449" s="1">
        <v>14</v>
      </c>
      <c r="BI449" s="1">
        <v>24</v>
      </c>
      <c r="BJ449" s="1" t="str">
        <f>CONCATENATE(DiaC[[#This Row],[Dia]],DiaC[[#This Row],[Mes]],DiaC[[#This Row],[Hora]],DiaC[[#This Row],[Min]])</f>
        <v>3031424</v>
      </c>
      <c r="BK449" s="1" t="str">
        <f>CONCATENATE(TEXT(DiaC[[#This Row],[Hora]],"00"),":",TEXT(DiaC[[#This Row],[Min]],"00"))</f>
        <v>14:24</v>
      </c>
      <c r="BL449" s="1" t="str">
        <f>IFERROR(VLOOKUP(DiaC[[#This Row],[CONCATENA]],Dades[[#All],[Columna1]:[LAT]],3,FALSE),"")</f>
        <v/>
      </c>
      <c r="BM449" s="1" t="str">
        <f>IFERROR(10^(DiaC[[#This Row],[LAT]]/10),"")</f>
        <v/>
      </c>
      <c r="BX449" s="4">
        <f>Resultats!C$37</f>
        <v>30</v>
      </c>
      <c r="BY449" s="12">
        <f>Resultats!E$37</f>
        <v>3</v>
      </c>
      <c r="BZ449" s="3">
        <v>5</v>
      </c>
      <c r="CA449" s="4">
        <v>24</v>
      </c>
      <c r="CB449" s="4" t="str">
        <f>CONCATENATE(NitC[[#This Row],[Dia]],NitC[[#This Row],[Mes]],NitC[[#This Row],[Hora]],NitC[[#This Row],[Min]])</f>
        <v>303524</v>
      </c>
      <c r="CC449" s="4" t="str">
        <f>CONCATENATE(TEXT(NitC[[#This Row],[Hora]],"00"),":",TEXT(NitC[[#This Row],[Min]],"00"))</f>
        <v>05:24</v>
      </c>
      <c r="CD449" s="12" t="str">
        <f>IFERROR(VLOOKUP(NitC[[#This Row],[CONCATENA]],Dades[[#All],[Columna1]:[LAT]],3,FALSE),"")</f>
        <v/>
      </c>
      <c r="CE449" s="12" t="str">
        <f>IFERROR(10^(NitC[[#This Row],[LAT]]/10),"")</f>
        <v/>
      </c>
    </row>
    <row r="450" spans="4:83" x14ac:dyDescent="0.35">
      <c r="D450" s="1">
        <f>Resultats!C$7</f>
        <v>30</v>
      </c>
      <c r="E450" s="1">
        <f>Resultats!E$7</f>
        <v>3</v>
      </c>
      <c r="F450" s="1">
        <v>14</v>
      </c>
      <c r="G450" s="1">
        <v>25</v>
      </c>
      <c r="H450" s="1" t="str">
        <f>CONCATENATE(DiaA[[#This Row],[Dia]],DiaA[[#This Row],[Mes]],DiaA[[#This Row],[Hora]],DiaA[[#This Row],[Min]])</f>
        <v>3031425</v>
      </c>
      <c r="I450" s="1" t="str">
        <f>CONCATENATE(TEXT(DiaA[[#This Row],[Hora]],"00"),":",TEXT(DiaA[[#This Row],[Min]],"00"))</f>
        <v>14:25</v>
      </c>
      <c r="J450" s="1" t="str">
        <f>IFERROR(VLOOKUP(DiaA[[#This Row],[CONCATENA]],Dades[[#All],[Columna1]:[LAT]],3,FALSE),"")</f>
        <v/>
      </c>
      <c r="K450" s="1" t="str">
        <f>IFERROR(10^(DiaA[[#This Row],[LAT]]/10),"")</f>
        <v/>
      </c>
      <c r="V450" s="4">
        <f>Resultats!C$7</f>
        <v>30</v>
      </c>
      <c r="W450" s="12">
        <f>Resultats!E$7</f>
        <v>3</v>
      </c>
      <c r="X450" s="3">
        <v>5</v>
      </c>
      <c r="Y450" s="4">
        <v>25</v>
      </c>
      <c r="Z450" s="4" t="str">
        <f>CONCATENATE(NitA[[#This Row],[Dia]],NitA[[#This Row],[Mes]],NitA[[#This Row],[Hora]],NitA[[#This Row],[Min]])</f>
        <v>303525</v>
      </c>
      <c r="AA450" s="4" t="str">
        <f>CONCATENATE(TEXT(NitA[[#This Row],[Hora]],"00"),":",TEXT(NitA[[#This Row],[Min]],"00"))</f>
        <v>05:25</v>
      </c>
      <c r="AB450" s="12" t="str">
        <f>IFERROR(VLOOKUP(NitA[[#This Row],[CONCATENA]],Dades[[#All],[Columna1]:[LAT]],3,FALSE),"")</f>
        <v/>
      </c>
      <c r="AC450" s="12" t="str">
        <f>IFERROR(10^(NitA[[#This Row],[LAT]]/10),"")</f>
        <v/>
      </c>
      <c r="AE450" s="1">
        <f>Resultats!C$22</f>
        <v>30</v>
      </c>
      <c r="AF450" s="1">
        <f>Resultats!E$22</f>
        <v>3</v>
      </c>
      <c r="AG450" s="1">
        <v>14</v>
      </c>
      <c r="AH450" s="1">
        <v>25</v>
      </c>
      <c r="AI450" s="1" t="str">
        <f>CONCATENATE(DiaB[[#This Row],[Dia]],DiaB[[#This Row],[Mes]],DiaB[[#This Row],[Hora]],DiaB[[#This Row],[Min]])</f>
        <v>3031425</v>
      </c>
      <c r="AJ450" s="1" t="str">
        <f>CONCATENATE(TEXT(DiaB[[#This Row],[Hora]],"00"),":",TEXT(DiaB[[#This Row],[Min]],"00"))</f>
        <v>14:25</v>
      </c>
      <c r="AK450" s="1" t="str">
        <f>IFERROR(VLOOKUP(DiaB[[#This Row],[CONCATENA]],Dades[[#All],[Columna1]:[LAT]],3,FALSE),"")</f>
        <v/>
      </c>
      <c r="AL450" s="1" t="str">
        <f>IFERROR(10^(DiaB[[#This Row],[LAT]]/10),"")</f>
        <v/>
      </c>
      <c r="AW450" s="4">
        <f>Resultats!C$22</f>
        <v>30</v>
      </c>
      <c r="AX450" s="12">
        <f>Resultats!E$22</f>
        <v>3</v>
      </c>
      <c r="AY450" s="3">
        <v>5</v>
      </c>
      <c r="AZ450" s="4">
        <v>25</v>
      </c>
      <c r="BA450" s="4" t="str">
        <f>CONCATENATE(NitB[[#This Row],[Dia]],NitB[[#This Row],[Mes]],NitB[[#This Row],[Hora]],NitB[[#This Row],[Min]])</f>
        <v>303525</v>
      </c>
      <c r="BB450" s="4" t="str">
        <f>CONCATENATE(TEXT(NitB[[#This Row],[Hora]],"00"),":",TEXT(NitB[[#This Row],[Min]],"00"))</f>
        <v>05:25</v>
      </c>
      <c r="BC450" s="12" t="str">
        <f>IFERROR(VLOOKUP(NitB[[#This Row],[CONCATENA]],Dades[[#All],[Columna1]:[LAT]],3,FALSE),"")</f>
        <v/>
      </c>
      <c r="BD450" s="12" t="str">
        <f>IFERROR(10^(NitB[[#This Row],[LAT]]/10),"")</f>
        <v/>
      </c>
      <c r="BF450" s="1">
        <f>Resultats!C$37</f>
        <v>30</v>
      </c>
      <c r="BG450" s="1">
        <f>Resultats!E$37</f>
        <v>3</v>
      </c>
      <c r="BH450" s="1">
        <v>14</v>
      </c>
      <c r="BI450" s="1">
        <v>25</v>
      </c>
      <c r="BJ450" s="1" t="str">
        <f>CONCATENATE(DiaC[[#This Row],[Dia]],DiaC[[#This Row],[Mes]],DiaC[[#This Row],[Hora]],DiaC[[#This Row],[Min]])</f>
        <v>3031425</v>
      </c>
      <c r="BK450" s="1" t="str">
        <f>CONCATENATE(TEXT(DiaC[[#This Row],[Hora]],"00"),":",TEXT(DiaC[[#This Row],[Min]],"00"))</f>
        <v>14:25</v>
      </c>
      <c r="BL450" s="1" t="str">
        <f>IFERROR(VLOOKUP(DiaC[[#This Row],[CONCATENA]],Dades[[#All],[Columna1]:[LAT]],3,FALSE),"")</f>
        <v/>
      </c>
      <c r="BM450" s="1" t="str">
        <f>IFERROR(10^(DiaC[[#This Row],[LAT]]/10),"")</f>
        <v/>
      </c>
      <c r="BX450" s="4">
        <f>Resultats!C$37</f>
        <v>30</v>
      </c>
      <c r="BY450" s="12">
        <f>Resultats!E$37</f>
        <v>3</v>
      </c>
      <c r="BZ450" s="3">
        <v>5</v>
      </c>
      <c r="CA450" s="4">
        <v>25</v>
      </c>
      <c r="CB450" s="4" t="str">
        <f>CONCATENATE(NitC[[#This Row],[Dia]],NitC[[#This Row],[Mes]],NitC[[#This Row],[Hora]],NitC[[#This Row],[Min]])</f>
        <v>303525</v>
      </c>
      <c r="CC450" s="4" t="str">
        <f>CONCATENATE(TEXT(NitC[[#This Row],[Hora]],"00"),":",TEXT(NitC[[#This Row],[Min]],"00"))</f>
        <v>05:25</v>
      </c>
      <c r="CD450" s="12" t="str">
        <f>IFERROR(VLOOKUP(NitC[[#This Row],[CONCATENA]],Dades[[#All],[Columna1]:[LAT]],3,FALSE),"")</f>
        <v/>
      </c>
      <c r="CE450" s="12" t="str">
        <f>IFERROR(10^(NitC[[#This Row],[LAT]]/10),"")</f>
        <v/>
      </c>
    </row>
    <row r="451" spans="4:83" x14ac:dyDescent="0.35">
      <c r="D451" s="1">
        <f>Resultats!C$7</f>
        <v>30</v>
      </c>
      <c r="E451" s="1">
        <f>Resultats!E$7</f>
        <v>3</v>
      </c>
      <c r="F451" s="1">
        <v>14</v>
      </c>
      <c r="G451" s="1">
        <v>26</v>
      </c>
      <c r="H451" s="1" t="str">
        <f>CONCATENATE(DiaA[[#This Row],[Dia]],DiaA[[#This Row],[Mes]],DiaA[[#This Row],[Hora]],DiaA[[#This Row],[Min]])</f>
        <v>3031426</v>
      </c>
      <c r="I451" s="1" t="str">
        <f>CONCATENATE(TEXT(DiaA[[#This Row],[Hora]],"00"),":",TEXT(DiaA[[#This Row],[Min]],"00"))</f>
        <v>14:26</v>
      </c>
      <c r="J451" s="1" t="str">
        <f>IFERROR(VLOOKUP(DiaA[[#This Row],[CONCATENA]],Dades[[#All],[Columna1]:[LAT]],3,FALSE),"")</f>
        <v/>
      </c>
      <c r="K451" s="1" t="str">
        <f>IFERROR(10^(DiaA[[#This Row],[LAT]]/10),"")</f>
        <v/>
      </c>
      <c r="V451" s="4">
        <f>Resultats!C$7</f>
        <v>30</v>
      </c>
      <c r="W451" s="12">
        <f>Resultats!E$7</f>
        <v>3</v>
      </c>
      <c r="X451" s="3">
        <v>5</v>
      </c>
      <c r="Y451" s="4">
        <v>26</v>
      </c>
      <c r="Z451" s="4" t="str">
        <f>CONCATENATE(NitA[[#This Row],[Dia]],NitA[[#This Row],[Mes]],NitA[[#This Row],[Hora]],NitA[[#This Row],[Min]])</f>
        <v>303526</v>
      </c>
      <c r="AA451" s="4" t="str">
        <f>CONCATENATE(TEXT(NitA[[#This Row],[Hora]],"00"),":",TEXT(NitA[[#This Row],[Min]],"00"))</f>
        <v>05:26</v>
      </c>
      <c r="AB451" s="12" t="str">
        <f>IFERROR(VLOOKUP(NitA[[#This Row],[CONCATENA]],Dades[[#All],[Columna1]:[LAT]],3,FALSE),"")</f>
        <v/>
      </c>
      <c r="AC451" s="12" t="str">
        <f>IFERROR(10^(NitA[[#This Row],[LAT]]/10),"")</f>
        <v/>
      </c>
      <c r="AE451" s="1">
        <f>Resultats!C$22</f>
        <v>30</v>
      </c>
      <c r="AF451" s="1">
        <f>Resultats!E$22</f>
        <v>3</v>
      </c>
      <c r="AG451" s="1">
        <v>14</v>
      </c>
      <c r="AH451" s="1">
        <v>26</v>
      </c>
      <c r="AI451" s="1" t="str">
        <f>CONCATENATE(DiaB[[#This Row],[Dia]],DiaB[[#This Row],[Mes]],DiaB[[#This Row],[Hora]],DiaB[[#This Row],[Min]])</f>
        <v>3031426</v>
      </c>
      <c r="AJ451" s="1" t="str">
        <f>CONCATENATE(TEXT(DiaB[[#This Row],[Hora]],"00"),":",TEXT(DiaB[[#This Row],[Min]],"00"))</f>
        <v>14:26</v>
      </c>
      <c r="AK451" s="1" t="str">
        <f>IFERROR(VLOOKUP(DiaB[[#This Row],[CONCATENA]],Dades[[#All],[Columna1]:[LAT]],3,FALSE),"")</f>
        <v/>
      </c>
      <c r="AL451" s="1" t="str">
        <f>IFERROR(10^(DiaB[[#This Row],[LAT]]/10),"")</f>
        <v/>
      </c>
      <c r="AW451" s="4">
        <f>Resultats!C$22</f>
        <v>30</v>
      </c>
      <c r="AX451" s="12">
        <f>Resultats!E$22</f>
        <v>3</v>
      </c>
      <c r="AY451" s="3">
        <v>5</v>
      </c>
      <c r="AZ451" s="4">
        <v>26</v>
      </c>
      <c r="BA451" s="4" t="str">
        <f>CONCATENATE(NitB[[#This Row],[Dia]],NitB[[#This Row],[Mes]],NitB[[#This Row],[Hora]],NitB[[#This Row],[Min]])</f>
        <v>303526</v>
      </c>
      <c r="BB451" s="4" t="str">
        <f>CONCATENATE(TEXT(NitB[[#This Row],[Hora]],"00"),":",TEXT(NitB[[#This Row],[Min]],"00"))</f>
        <v>05:26</v>
      </c>
      <c r="BC451" s="12" t="str">
        <f>IFERROR(VLOOKUP(NitB[[#This Row],[CONCATENA]],Dades[[#All],[Columna1]:[LAT]],3,FALSE),"")</f>
        <v/>
      </c>
      <c r="BD451" s="12" t="str">
        <f>IFERROR(10^(NitB[[#This Row],[LAT]]/10),"")</f>
        <v/>
      </c>
      <c r="BF451" s="1">
        <f>Resultats!C$37</f>
        <v>30</v>
      </c>
      <c r="BG451" s="1">
        <f>Resultats!E$37</f>
        <v>3</v>
      </c>
      <c r="BH451" s="1">
        <v>14</v>
      </c>
      <c r="BI451" s="1">
        <v>26</v>
      </c>
      <c r="BJ451" s="1" t="str">
        <f>CONCATENATE(DiaC[[#This Row],[Dia]],DiaC[[#This Row],[Mes]],DiaC[[#This Row],[Hora]],DiaC[[#This Row],[Min]])</f>
        <v>3031426</v>
      </c>
      <c r="BK451" s="1" t="str">
        <f>CONCATENATE(TEXT(DiaC[[#This Row],[Hora]],"00"),":",TEXT(DiaC[[#This Row],[Min]],"00"))</f>
        <v>14:26</v>
      </c>
      <c r="BL451" s="1" t="str">
        <f>IFERROR(VLOOKUP(DiaC[[#This Row],[CONCATENA]],Dades[[#All],[Columna1]:[LAT]],3,FALSE),"")</f>
        <v/>
      </c>
      <c r="BM451" s="1" t="str">
        <f>IFERROR(10^(DiaC[[#This Row],[LAT]]/10),"")</f>
        <v/>
      </c>
      <c r="BX451" s="4">
        <f>Resultats!C$37</f>
        <v>30</v>
      </c>
      <c r="BY451" s="12">
        <f>Resultats!E$37</f>
        <v>3</v>
      </c>
      <c r="BZ451" s="3">
        <v>5</v>
      </c>
      <c r="CA451" s="4">
        <v>26</v>
      </c>
      <c r="CB451" s="4" t="str">
        <f>CONCATENATE(NitC[[#This Row],[Dia]],NitC[[#This Row],[Mes]],NitC[[#This Row],[Hora]],NitC[[#This Row],[Min]])</f>
        <v>303526</v>
      </c>
      <c r="CC451" s="4" t="str">
        <f>CONCATENATE(TEXT(NitC[[#This Row],[Hora]],"00"),":",TEXT(NitC[[#This Row],[Min]],"00"))</f>
        <v>05:26</v>
      </c>
      <c r="CD451" s="12" t="str">
        <f>IFERROR(VLOOKUP(NitC[[#This Row],[CONCATENA]],Dades[[#All],[Columna1]:[LAT]],3,FALSE),"")</f>
        <v/>
      </c>
      <c r="CE451" s="12" t="str">
        <f>IFERROR(10^(NitC[[#This Row],[LAT]]/10),"")</f>
        <v/>
      </c>
    </row>
    <row r="452" spans="4:83" x14ac:dyDescent="0.35">
      <c r="D452" s="1">
        <f>Resultats!C$7</f>
        <v>30</v>
      </c>
      <c r="E452" s="1">
        <f>Resultats!E$7</f>
        <v>3</v>
      </c>
      <c r="F452" s="1">
        <v>14</v>
      </c>
      <c r="G452" s="1">
        <v>27</v>
      </c>
      <c r="H452" s="1" t="str">
        <f>CONCATENATE(DiaA[[#This Row],[Dia]],DiaA[[#This Row],[Mes]],DiaA[[#This Row],[Hora]],DiaA[[#This Row],[Min]])</f>
        <v>3031427</v>
      </c>
      <c r="I452" s="1" t="str">
        <f>CONCATENATE(TEXT(DiaA[[#This Row],[Hora]],"00"),":",TEXT(DiaA[[#This Row],[Min]],"00"))</f>
        <v>14:27</v>
      </c>
      <c r="J452" s="1" t="str">
        <f>IFERROR(VLOOKUP(DiaA[[#This Row],[CONCATENA]],Dades[[#All],[Columna1]:[LAT]],3,FALSE),"")</f>
        <v/>
      </c>
      <c r="K452" s="1" t="str">
        <f>IFERROR(10^(DiaA[[#This Row],[LAT]]/10),"")</f>
        <v/>
      </c>
      <c r="V452" s="4">
        <f>Resultats!C$7</f>
        <v>30</v>
      </c>
      <c r="W452" s="12">
        <f>Resultats!E$7</f>
        <v>3</v>
      </c>
      <c r="X452" s="3">
        <v>5</v>
      </c>
      <c r="Y452" s="4">
        <v>27</v>
      </c>
      <c r="Z452" s="4" t="str">
        <f>CONCATENATE(NitA[[#This Row],[Dia]],NitA[[#This Row],[Mes]],NitA[[#This Row],[Hora]],NitA[[#This Row],[Min]])</f>
        <v>303527</v>
      </c>
      <c r="AA452" s="4" t="str">
        <f>CONCATENATE(TEXT(NitA[[#This Row],[Hora]],"00"),":",TEXT(NitA[[#This Row],[Min]],"00"))</f>
        <v>05:27</v>
      </c>
      <c r="AB452" s="12" t="str">
        <f>IFERROR(VLOOKUP(NitA[[#This Row],[CONCATENA]],Dades[[#All],[Columna1]:[LAT]],3,FALSE),"")</f>
        <v/>
      </c>
      <c r="AC452" s="12" t="str">
        <f>IFERROR(10^(NitA[[#This Row],[LAT]]/10),"")</f>
        <v/>
      </c>
      <c r="AE452" s="1">
        <f>Resultats!C$22</f>
        <v>30</v>
      </c>
      <c r="AF452" s="1">
        <f>Resultats!E$22</f>
        <v>3</v>
      </c>
      <c r="AG452" s="1">
        <v>14</v>
      </c>
      <c r="AH452" s="1">
        <v>27</v>
      </c>
      <c r="AI452" s="1" t="str">
        <f>CONCATENATE(DiaB[[#This Row],[Dia]],DiaB[[#This Row],[Mes]],DiaB[[#This Row],[Hora]],DiaB[[#This Row],[Min]])</f>
        <v>3031427</v>
      </c>
      <c r="AJ452" s="1" t="str">
        <f>CONCATENATE(TEXT(DiaB[[#This Row],[Hora]],"00"),":",TEXT(DiaB[[#This Row],[Min]],"00"))</f>
        <v>14:27</v>
      </c>
      <c r="AK452" s="1" t="str">
        <f>IFERROR(VLOOKUP(DiaB[[#This Row],[CONCATENA]],Dades[[#All],[Columna1]:[LAT]],3,FALSE),"")</f>
        <v/>
      </c>
      <c r="AL452" s="1" t="str">
        <f>IFERROR(10^(DiaB[[#This Row],[LAT]]/10),"")</f>
        <v/>
      </c>
      <c r="AW452" s="4">
        <f>Resultats!C$22</f>
        <v>30</v>
      </c>
      <c r="AX452" s="12">
        <f>Resultats!E$22</f>
        <v>3</v>
      </c>
      <c r="AY452" s="3">
        <v>5</v>
      </c>
      <c r="AZ452" s="4">
        <v>27</v>
      </c>
      <c r="BA452" s="4" t="str">
        <f>CONCATENATE(NitB[[#This Row],[Dia]],NitB[[#This Row],[Mes]],NitB[[#This Row],[Hora]],NitB[[#This Row],[Min]])</f>
        <v>303527</v>
      </c>
      <c r="BB452" s="4" t="str">
        <f>CONCATENATE(TEXT(NitB[[#This Row],[Hora]],"00"),":",TEXT(NitB[[#This Row],[Min]],"00"))</f>
        <v>05:27</v>
      </c>
      <c r="BC452" s="12" t="str">
        <f>IFERROR(VLOOKUP(NitB[[#This Row],[CONCATENA]],Dades[[#All],[Columna1]:[LAT]],3,FALSE),"")</f>
        <v/>
      </c>
      <c r="BD452" s="12" t="str">
        <f>IFERROR(10^(NitB[[#This Row],[LAT]]/10),"")</f>
        <v/>
      </c>
      <c r="BF452" s="1">
        <f>Resultats!C$37</f>
        <v>30</v>
      </c>
      <c r="BG452" s="1">
        <f>Resultats!E$37</f>
        <v>3</v>
      </c>
      <c r="BH452" s="1">
        <v>14</v>
      </c>
      <c r="BI452" s="1">
        <v>27</v>
      </c>
      <c r="BJ452" s="1" t="str">
        <f>CONCATENATE(DiaC[[#This Row],[Dia]],DiaC[[#This Row],[Mes]],DiaC[[#This Row],[Hora]],DiaC[[#This Row],[Min]])</f>
        <v>3031427</v>
      </c>
      <c r="BK452" s="1" t="str">
        <f>CONCATENATE(TEXT(DiaC[[#This Row],[Hora]],"00"),":",TEXT(DiaC[[#This Row],[Min]],"00"))</f>
        <v>14:27</v>
      </c>
      <c r="BL452" s="1" t="str">
        <f>IFERROR(VLOOKUP(DiaC[[#This Row],[CONCATENA]],Dades[[#All],[Columna1]:[LAT]],3,FALSE),"")</f>
        <v/>
      </c>
      <c r="BM452" s="1" t="str">
        <f>IFERROR(10^(DiaC[[#This Row],[LAT]]/10),"")</f>
        <v/>
      </c>
      <c r="BX452" s="4">
        <f>Resultats!C$37</f>
        <v>30</v>
      </c>
      <c r="BY452" s="12">
        <f>Resultats!E$37</f>
        <v>3</v>
      </c>
      <c r="BZ452" s="3">
        <v>5</v>
      </c>
      <c r="CA452" s="4">
        <v>27</v>
      </c>
      <c r="CB452" s="4" t="str">
        <f>CONCATENATE(NitC[[#This Row],[Dia]],NitC[[#This Row],[Mes]],NitC[[#This Row],[Hora]],NitC[[#This Row],[Min]])</f>
        <v>303527</v>
      </c>
      <c r="CC452" s="4" t="str">
        <f>CONCATENATE(TEXT(NitC[[#This Row],[Hora]],"00"),":",TEXT(NitC[[#This Row],[Min]],"00"))</f>
        <v>05:27</v>
      </c>
      <c r="CD452" s="12" t="str">
        <f>IFERROR(VLOOKUP(NitC[[#This Row],[CONCATENA]],Dades[[#All],[Columna1]:[LAT]],3,FALSE),"")</f>
        <v/>
      </c>
      <c r="CE452" s="12" t="str">
        <f>IFERROR(10^(NitC[[#This Row],[LAT]]/10),"")</f>
        <v/>
      </c>
    </row>
    <row r="453" spans="4:83" x14ac:dyDescent="0.35">
      <c r="D453" s="1">
        <f>Resultats!C$7</f>
        <v>30</v>
      </c>
      <c r="E453" s="1">
        <f>Resultats!E$7</f>
        <v>3</v>
      </c>
      <c r="F453" s="1">
        <v>14</v>
      </c>
      <c r="G453" s="1">
        <v>28</v>
      </c>
      <c r="H453" s="1" t="str">
        <f>CONCATENATE(DiaA[[#This Row],[Dia]],DiaA[[#This Row],[Mes]],DiaA[[#This Row],[Hora]],DiaA[[#This Row],[Min]])</f>
        <v>3031428</v>
      </c>
      <c r="I453" s="1" t="str">
        <f>CONCATENATE(TEXT(DiaA[[#This Row],[Hora]],"00"),":",TEXT(DiaA[[#This Row],[Min]],"00"))</f>
        <v>14:28</v>
      </c>
      <c r="J453" s="1" t="str">
        <f>IFERROR(VLOOKUP(DiaA[[#This Row],[CONCATENA]],Dades[[#All],[Columna1]:[LAT]],3,FALSE),"")</f>
        <v/>
      </c>
      <c r="K453" s="1" t="str">
        <f>IFERROR(10^(DiaA[[#This Row],[LAT]]/10),"")</f>
        <v/>
      </c>
      <c r="V453" s="4">
        <f>Resultats!C$7</f>
        <v>30</v>
      </c>
      <c r="W453" s="12">
        <f>Resultats!E$7</f>
        <v>3</v>
      </c>
      <c r="X453" s="3">
        <v>5</v>
      </c>
      <c r="Y453" s="4">
        <v>28</v>
      </c>
      <c r="Z453" s="4" t="str">
        <f>CONCATENATE(NitA[[#This Row],[Dia]],NitA[[#This Row],[Mes]],NitA[[#This Row],[Hora]],NitA[[#This Row],[Min]])</f>
        <v>303528</v>
      </c>
      <c r="AA453" s="4" t="str">
        <f>CONCATENATE(TEXT(NitA[[#This Row],[Hora]],"00"),":",TEXT(NitA[[#This Row],[Min]],"00"))</f>
        <v>05:28</v>
      </c>
      <c r="AB453" s="12" t="str">
        <f>IFERROR(VLOOKUP(NitA[[#This Row],[CONCATENA]],Dades[[#All],[Columna1]:[LAT]],3,FALSE),"")</f>
        <v/>
      </c>
      <c r="AC453" s="12" t="str">
        <f>IFERROR(10^(NitA[[#This Row],[LAT]]/10),"")</f>
        <v/>
      </c>
      <c r="AE453" s="1">
        <f>Resultats!C$22</f>
        <v>30</v>
      </c>
      <c r="AF453" s="1">
        <f>Resultats!E$22</f>
        <v>3</v>
      </c>
      <c r="AG453" s="1">
        <v>14</v>
      </c>
      <c r="AH453" s="1">
        <v>28</v>
      </c>
      <c r="AI453" s="1" t="str">
        <f>CONCATENATE(DiaB[[#This Row],[Dia]],DiaB[[#This Row],[Mes]],DiaB[[#This Row],[Hora]],DiaB[[#This Row],[Min]])</f>
        <v>3031428</v>
      </c>
      <c r="AJ453" s="1" t="str">
        <f>CONCATENATE(TEXT(DiaB[[#This Row],[Hora]],"00"),":",TEXT(DiaB[[#This Row],[Min]],"00"))</f>
        <v>14:28</v>
      </c>
      <c r="AK453" s="1" t="str">
        <f>IFERROR(VLOOKUP(DiaB[[#This Row],[CONCATENA]],Dades[[#All],[Columna1]:[LAT]],3,FALSE),"")</f>
        <v/>
      </c>
      <c r="AL453" s="1" t="str">
        <f>IFERROR(10^(DiaB[[#This Row],[LAT]]/10),"")</f>
        <v/>
      </c>
      <c r="AW453" s="4">
        <f>Resultats!C$22</f>
        <v>30</v>
      </c>
      <c r="AX453" s="12">
        <f>Resultats!E$22</f>
        <v>3</v>
      </c>
      <c r="AY453" s="3">
        <v>5</v>
      </c>
      <c r="AZ453" s="4">
        <v>28</v>
      </c>
      <c r="BA453" s="4" t="str">
        <f>CONCATENATE(NitB[[#This Row],[Dia]],NitB[[#This Row],[Mes]],NitB[[#This Row],[Hora]],NitB[[#This Row],[Min]])</f>
        <v>303528</v>
      </c>
      <c r="BB453" s="4" t="str">
        <f>CONCATENATE(TEXT(NitB[[#This Row],[Hora]],"00"),":",TEXT(NitB[[#This Row],[Min]],"00"))</f>
        <v>05:28</v>
      </c>
      <c r="BC453" s="12" t="str">
        <f>IFERROR(VLOOKUP(NitB[[#This Row],[CONCATENA]],Dades[[#All],[Columna1]:[LAT]],3,FALSE),"")</f>
        <v/>
      </c>
      <c r="BD453" s="12" t="str">
        <f>IFERROR(10^(NitB[[#This Row],[LAT]]/10),"")</f>
        <v/>
      </c>
      <c r="BF453" s="1">
        <f>Resultats!C$37</f>
        <v>30</v>
      </c>
      <c r="BG453" s="1">
        <f>Resultats!E$37</f>
        <v>3</v>
      </c>
      <c r="BH453" s="1">
        <v>14</v>
      </c>
      <c r="BI453" s="1">
        <v>28</v>
      </c>
      <c r="BJ453" s="1" t="str">
        <f>CONCATENATE(DiaC[[#This Row],[Dia]],DiaC[[#This Row],[Mes]],DiaC[[#This Row],[Hora]],DiaC[[#This Row],[Min]])</f>
        <v>3031428</v>
      </c>
      <c r="BK453" s="1" t="str">
        <f>CONCATENATE(TEXT(DiaC[[#This Row],[Hora]],"00"),":",TEXT(DiaC[[#This Row],[Min]],"00"))</f>
        <v>14:28</v>
      </c>
      <c r="BL453" s="1" t="str">
        <f>IFERROR(VLOOKUP(DiaC[[#This Row],[CONCATENA]],Dades[[#All],[Columna1]:[LAT]],3,FALSE),"")</f>
        <v/>
      </c>
      <c r="BM453" s="1" t="str">
        <f>IFERROR(10^(DiaC[[#This Row],[LAT]]/10),"")</f>
        <v/>
      </c>
      <c r="BX453" s="4">
        <f>Resultats!C$37</f>
        <v>30</v>
      </c>
      <c r="BY453" s="12">
        <f>Resultats!E$37</f>
        <v>3</v>
      </c>
      <c r="BZ453" s="3">
        <v>5</v>
      </c>
      <c r="CA453" s="4">
        <v>28</v>
      </c>
      <c r="CB453" s="4" t="str">
        <f>CONCATENATE(NitC[[#This Row],[Dia]],NitC[[#This Row],[Mes]],NitC[[#This Row],[Hora]],NitC[[#This Row],[Min]])</f>
        <v>303528</v>
      </c>
      <c r="CC453" s="4" t="str">
        <f>CONCATENATE(TEXT(NitC[[#This Row],[Hora]],"00"),":",TEXT(NitC[[#This Row],[Min]],"00"))</f>
        <v>05:28</v>
      </c>
      <c r="CD453" s="12" t="str">
        <f>IFERROR(VLOOKUP(NitC[[#This Row],[CONCATENA]],Dades[[#All],[Columna1]:[LAT]],3,FALSE),"")</f>
        <v/>
      </c>
      <c r="CE453" s="12" t="str">
        <f>IFERROR(10^(NitC[[#This Row],[LAT]]/10),"")</f>
        <v/>
      </c>
    </row>
    <row r="454" spans="4:83" x14ac:dyDescent="0.35">
      <c r="D454" s="1">
        <f>Resultats!C$7</f>
        <v>30</v>
      </c>
      <c r="E454" s="1">
        <f>Resultats!E$7</f>
        <v>3</v>
      </c>
      <c r="F454" s="1">
        <v>14</v>
      </c>
      <c r="G454" s="1">
        <v>29</v>
      </c>
      <c r="H454" s="1" t="str">
        <f>CONCATENATE(DiaA[[#This Row],[Dia]],DiaA[[#This Row],[Mes]],DiaA[[#This Row],[Hora]],DiaA[[#This Row],[Min]])</f>
        <v>3031429</v>
      </c>
      <c r="I454" s="1" t="str">
        <f>CONCATENATE(TEXT(DiaA[[#This Row],[Hora]],"00"),":",TEXT(DiaA[[#This Row],[Min]],"00"))</f>
        <v>14:29</v>
      </c>
      <c r="J454" s="1" t="str">
        <f>IFERROR(VLOOKUP(DiaA[[#This Row],[CONCATENA]],Dades[[#All],[Columna1]:[LAT]],3,FALSE),"")</f>
        <v/>
      </c>
      <c r="K454" s="1" t="str">
        <f>IFERROR(10^(DiaA[[#This Row],[LAT]]/10),"")</f>
        <v/>
      </c>
      <c r="V454" s="4">
        <f>Resultats!C$7</f>
        <v>30</v>
      </c>
      <c r="W454" s="12">
        <f>Resultats!E$7</f>
        <v>3</v>
      </c>
      <c r="X454" s="3">
        <v>5</v>
      </c>
      <c r="Y454" s="4">
        <v>29</v>
      </c>
      <c r="Z454" s="4" t="str">
        <f>CONCATENATE(NitA[[#This Row],[Dia]],NitA[[#This Row],[Mes]],NitA[[#This Row],[Hora]],NitA[[#This Row],[Min]])</f>
        <v>303529</v>
      </c>
      <c r="AA454" s="4" t="str">
        <f>CONCATENATE(TEXT(NitA[[#This Row],[Hora]],"00"),":",TEXT(NitA[[#This Row],[Min]],"00"))</f>
        <v>05:29</v>
      </c>
      <c r="AB454" s="12" t="str">
        <f>IFERROR(VLOOKUP(NitA[[#This Row],[CONCATENA]],Dades[[#All],[Columna1]:[LAT]],3,FALSE),"")</f>
        <v/>
      </c>
      <c r="AC454" s="12" t="str">
        <f>IFERROR(10^(NitA[[#This Row],[LAT]]/10),"")</f>
        <v/>
      </c>
      <c r="AE454" s="1">
        <f>Resultats!C$22</f>
        <v>30</v>
      </c>
      <c r="AF454" s="1">
        <f>Resultats!E$22</f>
        <v>3</v>
      </c>
      <c r="AG454" s="1">
        <v>14</v>
      </c>
      <c r="AH454" s="1">
        <v>29</v>
      </c>
      <c r="AI454" s="1" t="str">
        <f>CONCATENATE(DiaB[[#This Row],[Dia]],DiaB[[#This Row],[Mes]],DiaB[[#This Row],[Hora]],DiaB[[#This Row],[Min]])</f>
        <v>3031429</v>
      </c>
      <c r="AJ454" s="1" t="str">
        <f>CONCATENATE(TEXT(DiaB[[#This Row],[Hora]],"00"),":",TEXT(DiaB[[#This Row],[Min]],"00"))</f>
        <v>14:29</v>
      </c>
      <c r="AK454" s="1" t="str">
        <f>IFERROR(VLOOKUP(DiaB[[#This Row],[CONCATENA]],Dades[[#All],[Columna1]:[LAT]],3,FALSE),"")</f>
        <v/>
      </c>
      <c r="AL454" s="1" t="str">
        <f>IFERROR(10^(DiaB[[#This Row],[LAT]]/10),"")</f>
        <v/>
      </c>
      <c r="AW454" s="4">
        <f>Resultats!C$22</f>
        <v>30</v>
      </c>
      <c r="AX454" s="12">
        <f>Resultats!E$22</f>
        <v>3</v>
      </c>
      <c r="AY454" s="3">
        <v>5</v>
      </c>
      <c r="AZ454" s="4">
        <v>29</v>
      </c>
      <c r="BA454" s="4" t="str">
        <f>CONCATENATE(NitB[[#This Row],[Dia]],NitB[[#This Row],[Mes]],NitB[[#This Row],[Hora]],NitB[[#This Row],[Min]])</f>
        <v>303529</v>
      </c>
      <c r="BB454" s="4" t="str">
        <f>CONCATENATE(TEXT(NitB[[#This Row],[Hora]],"00"),":",TEXT(NitB[[#This Row],[Min]],"00"))</f>
        <v>05:29</v>
      </c>
      <c r="BC454" s="12" t="str">
        <f>IFERROR(VLOOKUP(NitB[[#This Row],[CONCATENA]],Dades[[#All],[Columna1]:[LAT]],3,FALSE),"")</f>
        <v/>
      </c>
      <c r="BD454" s="12" t="str">
        <f>IFERROR(10^(NitB[[#This Row],[LAT]]/10),"")</f>
        <v/>
      </c>
      <c r="BF454" s="1">
        <f>Resultats!C$37</f>
        <v>30</v>
      </c>
      <c r="BG454" s="1">
        <f>Resultats!E$37</f>
        <v>3</v>
      </c>
      <c r="BH454" s="1">
        <v>14</v>
      </c>
      <c r="BI454" s="1">
        <v>29</v>
      </c>
      <c r="BJ454" s="1" t="str">
        <f>CONCATENATE(DiaC[[#This Row],[Dia]],DiaC[[#This Row],[Mes]],DiaC[[#This Row],[Hora]],DiaC[[#This Row],[Min]])</f>
        <v>3031429</v>
      </c>
      <c r="BK454" s="1" t="str">
        <f>CONCATENATE(TEXT(DiaC[[#This Row],[Hora]],"00"),":",TEXT(DiaC[[#This Row],[Min]],"00"))</f>
        <v>14:29</v>
      </c>
      <c r="BL454" s="1" t="str">
        <f>IFERROR(VLOOKUP(DiaC[[#This Row],[CONCATENA]],Dades[[#All],[Columna1]:[LAT]],3,FALSE),"")</f>
        <v/>
      </c>
      <c r="BM454" s="1" t="str">
        <f>IFERROR(10^(DiaC[[#This Row],[LAT]]/10),"")</f>
        <v/>
      </c>
      <c r="BX454" s="4">
        <f>Resultats!C$37</f>
        <v>30</v>
      </c>
      <c r="BY454" s="12">
        <f>Resultats!E$37</f>
        <v>3</v>
      </c>
      <c r="BZ454" s="3">
        <v>5</v>
      </c>
      <c r="CA454" s="4">
        <v>29</v>
      </c>
      <c r="CB454" s="4" t="str">
        <f>CONCATENATE(NitC[[#This Row],[Dia]],NitC[[#This Row],[Mes]],NitC[[#This Row],[Hora]],NitC[[#This Row],[Min]])</f>
        <v>303529</v>
      </c>
      <c r="CC454" s="4" t="str">
        <f>CONCATENATE(TEXT(NitC[[#This Row],[Hora]],"00"),":",TEXT(NitC[[#This Row],[Min]],"00"))</f>
        <v>05:29</v>
      </c>
      <c r="CD454" s="12" t="str">
        <f>IFERROR(VLOOKUP(NitC[[#This Row],[CONCATENA]],Dades[[#All],[Columna1]:[LAT]],3,FALSE),"")</f>
        <v/>
      </c>
      <c r="CE454" s="12" t="str">
        <f>IFERROR(10^(NitC[[#This Row],[LAT]]/10),"")</f>
        <v/>
      </c>
    </row>
    <row r="455" spans="4:83" x14ac:dyDescent="0.35">
      <c r="D455" s="1">
        <f>Resultats!C$7</f>
        <v>30</v>
      </c>
      <c r="E455" s="1">
        <f>Resultats!E$7</f>
        <v>3</v>
      </c>
      <c r="F455" s="1">
        <v>14</v>
      </c>
      <c r="G455" s="1">
        <v>30</v>
      </c>
      <c r="H455" s="1" t="str">
        <f>CONCATENATE(DiaA[[#This Row],[Dia]],DiaA[[#This Row],[Mes]],DiaA[[#This Row],[Hora]],DiaA[[#This Row],[Min]])</f>
        <v>3031430</v>
      </c>
      <c r="I455" s="1" t="str">
        <f>CONCATENATE(TEXT(DiaA[[#This Row],[Hora]],"00"),":",TEXT(DiaA[[#This Row],[Min]],"00"))</f>
        <v>14:30</v>
      </c>
      <c r="J455" s="1" t="str">
        <f>IFERROR(VLOOKUP(DiaA[[#This Row],[CONCATENA]],Dades[[#All],[Columna1]:[LAT]],3,FALSE),"")</f>
        <v/>
      </c>
      <c r="K455" s="1" t="str">
        <f>IFERROR(10^(DiaA[[#This Row],[LAT]]/10),"")</f>
        <v/>
      </c>
      <c r="V455" s="4">
        <f>Resultats!C$7</f>
        <v>30</v>
      </c>
      <c r="W455" s="12">
        <f>Resultats!E$7</f>
        <v>3</v>
      </c>
      <c r="X455" s="3">
        <v>5</v>
      </c>
      <c r="Y455" s="4">
        <v>30</v>
      </c>
      <c r="Z455" s="4" t="str">
        <f>CONCATENATE(NitA[[#This Row],[Dia]],NitA[[#This Row],[Mes]],NitA[[#This Row],[Hora]],NitA[[#This Row],[Min]])</f>
        <v>303530</v>
      </c>
      <c r="AA455" s="4" t="str">
        <f>CONCATENATE(TEXT(NitA[[#This Row],[Hora]],"00"),":",TEXT(NitA[[#This Row],[Min]],"00"))</f>
        <v>05:30</v>
      </c>
      <c r="AB455" s="12" t="str">
        <f>IFERROR(VLOOKUP(NitA[[#This Row],[CONCATENA]],Dades[[#All],[Columna1]:[LAT]],3,FALSE),"")</f>
        <v/>
      </c>
      <c r="AC455" s="12" t="str">
        <f>IFERROR(10^(NitA[[#This Row],[LAT]]/10),"")</f>
        <v/>
      </c>
      <c r="AE455" s="1">
        <f>Resultats!C$22</f>
        <v>30</v>
      </c>
      <c r="AF455" s="1">
        <f>Resultats!E$22</f>
        <v>3</v>
      </c>
      <c r="AG455" s="1">
        <v>14</v>
      </c>
      <c r="AH455" s="1">
        <v>30</v>
      </c>
      <c r="AI455" s="1" t="str">
        <f>CONCATENATE(DiaB[[#This Row],[Dia]],DiaB[[#This Row],[Mes]],DiaB[[#This Row],[Hora]],DiaB[[#This Row],[Min]])</f>
        <v>3031430</v>
      </c>
      <c r="AJ455" s="1" t="str">
        <f>CONCATENATE(TEXT(DiaB[[#This Row],[Hora]],"00"),":",TEXT(DiaB[[#This Row],[Min]],"00"))</f>
        <v>14:30</v>
      </c>
      <c r="AK455" s="1" t="str">
        <f>IFERROR(VLOOKUP(DiaB[[#This Row],[CONCATENA]],Dades[[#All],[Columna1]:[LAT]],3,FALSE),"")</f>
        <v/>
      </c>
      <c r="AL455" s="1" t="str">
        <f>IFERROR(10^(DiaB[[#This Row],[LAT]]/10),"")</f>
        <v/>
      </c>
      <c r="AW455" s="4">
        <f>Resultats!C$22</f>
        <v>30</v>
      </c>
      <c r="AX455" s="12">
        <f>Resultats!E$22</f>
        <v>3</v>
      </c>
      <c r="AY455" s="3">
        <v>5</v>
      </c>
      <c r="AZ455" s="4">
        <v>30</v>
      </c>
      <c r="BA455" s="4" t="str">
        <f>CONCATENATE(NitB[[#This Row],[Dia]],NitB[[#This Row],[Mes]],NitB[[#This Row],[Hora]],NitB[[#This Row],[Min]])</f>
        <v>303530</v>
      </c>
      <c r="BB455" s="4" t="str">
        <f>CONCATENATE(TEXT(NitB[[#This Row],[Hora]],"00"),":",TEXT(NitB[[#This Row],[Min]],"00"))</f>
        <v>05:30</v>
      </c>
      <c r="BC455" s="12" t="str">
        <f>IFERROR(VLOOKUP(NitB[[#This Row],[CONCATENA]],Dades[[#All],[Columna1]:[LAT]],3,FALSE),"")</f>
        <v/>
      </c>
      <c r="BD455" s="12" t="str">
        <f>IFERROR(10^(NitB[[#This Row],[LAT]]/10),"")</f>
        <v/>
      </c>
      <c r="BF455" s="1">
        <f>Resultats!C$37</f>
        <v>30</v>
      </c>
      <c r="BG455" s="1">
        <f>Resultats!E$37</f>
        <v>3</v>
      </c>
      <c r="BH455" s="1">
        <v>14</v>
      </c>
      <c r="BI455" s="1">
        <v>30</v>
      </c>
      <c r="BJ455" s="1" t="str">
        <f>CONCATENATE(DiaC[[#This Row],[Dia]],DiaC[[#This Row],[Mes]],DiaC[[#This Row],[Hora]],DiaC[[#This Row],[Min]])</f>
        <v>3031430</v>
      </c>
      <c r="BK455" s="1" t="str">
        <f>CONCATENATE(TEXT(DiaC[[#This Row],[Hora]],"00"),":",TEXT(DiaC[[#This Row],[Min]],"00"))</f>
        <v>14:30</v>
      </c>
      <c r="BL455" s="1" t="str">
        <f>IFERROR(VLOOKUP(DiaC[[#This Row],[CONCATENA]],Dades[[#All],[Columna1]:[LAT]],3,FALSE),"")</f>
        <v/>
      </c>
      <c r="BM455" s="1" t="str">
        <f>IFERROR(10^(DiaC[[#This Row],[LAT]]/10),"")</f>
        <v/>
      </c>
      <c r="BX455" s="4">
        <f>Resultats!C$37</f>
        <v>30</v>
      </c>
      <c r="BY455" s="12">
        <f>Resultats!E$37</f>
        <v>3</v>
      </c>
      <c r="BZ455" s="3">
        <v>5</v>
      </c>
      <c r="CA455" s="4">
        <v>30</v>
      </c>
      <c r="CB455" s="4" t="str">
        <f>CONCATENATE(NitC[[#This Row],[Dia]],NitC[[#This Row],[Mes]],NitC[[#This Row],[Hora]],NitC[[#This Row],[Min]])</f>
        <v>303530</v>
      </c>
      <c r="CC455" s="4" t="str">
        <f>CONCATENATE(TEXT(NitC[[#This Row],[Hora]],"00"),":",TEXT(NitC[[#This Row],[Min]],"00"))</f>
        <v>05:30</v>
      </c>
      <c r="CD455" s="12" t="str">
        <f>IFERROR(VLOOKUP(NitC[[#This Row],[CONCATENA]],Dades[[#All],[Columna1]:[LAT]],3,FALSE),"")</f>
        <v/>
      </c>
      <c r="CE455" s="12" t="str">
        <f>IFERROR(10^(NitC[[#This Row],[LAT]]/10),"")</f>
        <v/>
      </c>
    </row>
    <row r="456" spans="4:83" x14ac:dyDescent="0.35">
      <c r="D456" s="1">
        <f>Resultats!C$7</f>
        <v>30</v>
      </c>
      <c r="E456" s="1">
        <f>Resultats!E$7</f>
        <v>3</v>
      </c>
      <c r="F456" s="1">
        <v>14</v>
      </c>
      <c r="G456" s="1">
        <v>31</v>
      </c>
      <c r="H456" s="1" t="str">
        <f>CONCATENATE(DiaA[[#This Row],[Dia]],DiaA[[#This Row],[Mes]],DiaA[[#This Row],[Hora]],DiaA[[#This Row],[Min]])</f>
        <v>3031431</v>
      </c>
      <c r="I456" s="1" t="str">
        <f>CONCATENATE(TEXT(DiaA[[#This Row],[Hora]],"00"),":",TEXT(DiaA[[#This Row],[Min]],"00"))</f>
        <v>14:31</v>
      </c>
      <c r="J456" s="1" t="str">
        <f>IFERROR(VLOOKUP(DiaA[[#This Row],[CONCATENA]],Dades[[#All],[Columna1]:[LAT]],3,FALSE),"")</f>
        <v/>
      </c>
      <c r="K456" s="1" t="str">
        <f>IFERROR(10^(DiaA[[#This Row],[LAT]]/10),"")</f>
        <v/>
      </c>
      <c r="V456" s="4">
        <f>Resultats!C$7</f>
        <v>30</v>
      </c>
      <c r="W456" s="12">
        <f>Resultats!E$7</f>
        <v>3</v>
      </c>
      <c r="X456" s="3">
        <v>5</v>
      </c>
      <c r="Y456" s="4">
        <v>31</v>
      </c>
      <c r="Z456" s="4" t="str">
        <f>CONCATENATE(NitA[[#This Row],[Dia]],NitA[[#This Row],[Mes]],NitA[[#This Row],[Hora]],NitA[[#This Row],[Min]])</f>
        <v>303531</v>
      </c>
      <c r="AA456" s="4" t="str">
        <f>CONCATENATE(TEXT(NitA[[#This Row],[Hora]],"00"),":",TEXT(NitA[[#This Row],[Min]],"00"))</f>
        <v>05:31</v>
      </c>
      <c r="AB456" s="12" t="str">
        <f>IFERROR(VLOOKUP(NitA[[#This Row],[CONCATENA]],Dades[[#All],[Columna1]:[LAT]],3,FALSE),"")</f>
        <v/>
      </c>
      <c r="AC456" s="12" t="str">
        <f>IFERROR(10^(NitA[[#This Row],[LAT]]/10),"")</f>
        <v/>
      </c>
      <c r="AE456" s="1">
        <f>Resultats!C$22</f>
        <v>30</v>
      </c>
      <c r="AF456" s="1">
        <f>Resultats!E$22</f>
        <v>3</v>
      </c>
      <c r="AG456" s="1">
        <v>14</v>
      </c>
      <c r="AH456" s="1">
        <v>31</v>
      </c>
      <c r="AI456" s="1" t="str">
        <f>CONCATENATE(DiaB[[#This Row],[Dia]],DiaB[[#This Row],[Mes]],DiaB[[#This Row],[Hora]],DiaB[[#This Row],[Min]])</f>
        <v>3031431</v>
      </c>
      <c r="AJ456" s="1" t="str">
        <f>CONCATENATE(TEXT(DiaB[[#This Row],[Hora]],"00"),":",TEXT(DiaB[[#This Row],[Min]],"00"))</f>
        <v>14:31</v>
      </c>
      <c r="AK456" s="1" t="str">
        <f>IFERROR(VLOOKUP(DiaB[[#This Row],[CONCATENA]],Dades[[#All],[Columna1]:[LAT]],3,FALSE),"")</f>
        <v/>
      </c>
      <c r="AL456" s="1" t="str">
        <f>IFERROR(10^(DiaB[[#This Row],[LAT]]/10),"")</f>
        <v/>
      </c>
      <c r="AW456" s="4">
        <f>Resultats!C$22</f>
        <v>30</v>
      </c>
      <c r="AX456" s="12">
        <f>Resultats!E$22</f>
        <v>3</v>
      </c>
      <c r="AY456" s="3">
        <v>5</v>
      </c>
      <c r="AZ456" s="4">
        <v>31</v>
      </c>
      <c r="BA456" s="4" t="str">
        <f>CONCATENATE(NitB[[#This Row],[Dia]],NitB[[#This Row],[Mes]],NitB[[#This Row],[Hora]],NitB[[#This Row],[Min]])</f>
        <v>303531</v>
      </c>
      <c r="BB456" s="4" t="str">
        <f>CONCATENATE(TEXT(NitB[[#This Row],[Hora]],"00"),":",TEXT(NitB[[#This Row],[Min]],"00"))</f>
        <v>05:31</v>
      </c>
      <c r="BC456" s="12" t="str">
        <f>IFERROR(VLOOKUP(NitB[[#This Row],[CONCATENA]],Dades[[#All],[Columna1]:[LAT]],3,FALSE),"")</f>
        <v/>
      </c>
      <c r="BD456" s="12" t="str">
        <f>IFERROR(10^(NitB[[#This Row],[LAT]]/10),"")</f>
        <v/>
      </c>
      <c r="BF456" s="1">
        <f>Resultats!C$37</f>
        <v>30</v>
      </c>
      <c r="BG456" s="1">
        <f>Resultats!E$37</f>
        <v>3</v>
      </c>
      <c r="BH456" s="1">
        <v>14</v>
      </c>
      <c r="BI456" s="1">
        <v>31</v>
      </c>
      <c r="BJ456" s="1" t="str">
        <f>CONCATENATE(DiaC[[#This Row],[Dia]],DiaC[[#This Row],[Mes]],DiaC[[#This Row],[Hora]],DiaC[[#This Row],[Min]])</f>
        <v>3031431</v>
      </c>
      <c r="BK456" s="1" t="str">
        <f>CONCATENATE(TEXT(DiaC[[#This Row],[Hora]],"00"),":",TEXT(DiaC[[#This Row],[Min]],"00"))</f>
        <v>14:31</v>
      </c>
      <c r="BL456" s="1" t="str">
        <f>IFERROR(VLOOKUP(DiaC[[#This Row],[CONCATENA]],Dades[[#All],[Columna1]:[LAT]],3,FALSE),"")</f>
        <v/>
      </c>
      <c r="BM456" s="1" t="str">
        <f>IFERROR(10^(DiaC[[#This Row],[LAT]]/10),"")</f>
        <v/>
      </c>
      <c r="BX456" s="4">
        <f>Resultats!C$37</f>
        <v>30</v>
      </c>
      <c r="BY456" s="12">
        <f>Resultats!E$37</f>
        <v>3</v>
      </c>
      <c r="BZ456" s="3">
        <v>5</v>
      </c>
      <c r="CA456" s="4">
        <v>31</v>
      </c>
      <c r="CB456" s="4" t="str">
        <f>CONCATENATE(NitC[[#This Row],[Dia]],NitC[[#This Row],[Mes]],NitC[[#This Row],[Hora]],NitC[[#This Row],[Min]])</f>
        <v>303531</v>
      </c>
      <c r="CC456" s="4" t="str">
        <f>CONCATENATE(TEXT(NitC[[#This Row],[Hora]],"00"),":",TEXT(NitC[[#This Row],[Min]],"00"))</f>
        <v>05:31</v>
      </c>
      <c r="CD456" s="12" t="str">
        <f>IFERROR(VLOOKUP(NitC[[#This Row],[CONCATENA]],Dades[[#All],[Columna1]:[LAT]],3,FALSE),"")</f>
        <v/>
      </c>
      <c r="CE456" s="12" t="str">
        <f>IFERROR(10^(NitC[[#This Row],[LAT]]/10),"")</f>
        <v/>
      </c>
    </row>
    <row r="457" spans="4:83" x14ac:dyDescent="0.35">
      <c r="D457" s="1">
        <f>Resultats!C$7</f>
        <v>30</v>
      </c>
      <c r="E457" s="1">
        <f>Resultats!E$7</f>
        <v>3</v>
      </c>
      <c r="F457" s="1">
        <v>14</v>
      </c>
      <c r="G457" s="1">
        <v>32</v>
      </c>
      <c r="H457" s="1" t="str">
        <f>CONCATENATE(DiaA[[#This Row],[Dia]],DiaA[[#This Row],[Mes]],DiaA[[#This Row],[Hora]],DiaA[[#This Row],[Min]])</f>
        <v>3031432</v>
      </c>
      <c r="I457" s="1" t="str">
        <f>CONCATENATE(TEXT(DiaA[[#This Row],[Hora]],"00"),":",TEXT(DiaA[[#This Row],[Min]],"00"))</f>
        <v>14:32</v>
      </c>
      <c r="J457" s="1" t="str">
        <f>IFERROR(VLOOKUP(DiaA[[#This Row],[CONCATENA]],Dades[[#All],[Columna1]:[LAT]],3,FALSE),"")</f>
        <v/>
      </c>
      <c r="K457" s="1" t="str">
        <f>IFERROR(10^(DiaA[[#This Row],[LAT]]/10),"")</f>
        <v/>
      </c>
      <c r="V457" s="4">
        <f>Resultats!C$7</f>
        <v>30</v>
      </c>
      <c r="W457" s="12">
        <f>Resultats!E$7</f>
        <v>3</v>
      </c>
      <c r="X457" s="3">
        <v>5</v>
      </c>
      <c r="Y457" s="4">
        <v>32</v>
      </c>
      <c r="Z457" s="4" t="str">
        <f>CONCATENATE(NitA[[#This Row],[Dia]],NitA[[#This Row],[Mes]],NitA[[#This Row],[Hora]],NitA[[#This Row],[Min]])</f>
        <v>303532</v>
      </c>
      <c r="AA457" s="4" t="str">
        <f>CONCATENATE(TEXT(NitA[[#This Row],[Hora]],"00"),":",TEXT(NitA[[#This Row],[Min]],"00"))</f>
        <v>05:32</v>
      </c>
      <c r="AB457" s="12" t="str">
        <f>IFERROR(VLOOKUP(NitA[[#This Row],[CONCATENA]],Dades[[#All],[Columna1]:[LAT]],3,FALSE),"")</f>
        <v/>
      </c>
      <c r="AC457" s="12" t="str">
        <f>IFERROR(10^(NitA[[#This Row],[LAT]]/10),"")</f>
        <v/>
      </c>
      <c r="AE457" s="1">
        <f>Resultats!C$22</f>
        <v>30</v>
      </c>
      <c r="AF457" s="1">
        <f>Resultats!E$22</f>
        <v>3</v>
      </c>
      <c r="AG457" s="1">
        <v>14</v>
      </c>
      <c r="AH457" s="1">
        <v>32</v>
      </c>
      <c r="AI457" s="1" t="str">
        <f>CONCATENATE(DiaB[[#This Row],[Dia]],DiaB[[#This Row],[Mes]],DiaB[[#This Row],[Hora]],DiaB[[#This Row],[Min]])</f>
        <v>3031432</v>
      </c>
      <c r="AJ457" s="1" t="str">
        <f>CONCATENATE(TEXT(DiaB[[#This Row],[Hora]],"00"),":",TEXT(DiaB[[#This Row],[Min]],"00"))</f>
        <v>14:32</v>
      </c>
      <c r="AK457" s="1" t="str">
        <f>IFERROR(VLOOKUP(DiaB[[#This Row],[CONCATENA]],Dades[[#All],[Columna1]:[LAT]],3,FALSE),"")</f>
        <v/>
      </c>
      <c r="AL457" s="1" t="str">
        <f>IFERROR(10^(DiaB[[#This Row],[LAT]]/10),"")</f>
        <v/>
      </c>
      <c r="AW457" s="4">
        <f>Resultats!C$22</f>
        <v>30</v>
      </c>
      <c r="AX457" s="12">
        <f>Resultats!E$22</f>
        <v>3</v>
      </c>
      <c r="AY457" s="3">
        <v>5</v>
      </c>
      <c r="AZ457" s="4">
        <v>32</v>
      </c>
      <c r="BA457" s="4" t="str">
        <f>CONCATENATE(NitB[[#This Row],[Dia]],NitB[[#This Row],[Mes]],NitB[[#This Row],[Hora]],NitB[[#This Row],[Min]])</f>
        <v>303532</v>
      </c>
      <c r="BB457" s="4" t="str">
        <f>CONCATENATE(TEXT(NitB[[#This Row],[Hora]],"00"),":",TEXT(NitB[[#This Row],[Min]],"00"))</f>
        <v>05:32</v>
      </c>
      <c r="BC457" s="12" t="str">
        <f>IFERROR(VLOOKUP(NitB[[#This Row],[CONCATENA]],Dades[[#All],[Columna1]:[LAT]],3,FALSE),"")</f>
        <v/>
      </c>
      <c r="BD457" s="12" t="str">
        <f>IFERROR(10^(NitB[[#This Row],[LAT]]/10),"")</f>
        <v/>
      </c>
      <c r="BF457" s="1">
        <f>Resultats!C$37</f>
        <v>30</v>
      </c>
      <c r="BG457" s="1">
        <f>Resultats!E$37</f>
        <v>3</v>
      </c>
      <c r="BH457" s="1">
        <v>14</v>
      </c>
      <c r="BI457" s="1">
        <v>32</v>
      </c>
      <c r="BJ457" s="1" t="str">
        <f>CONCATENATE(DiaC[[#This Row],[Dia]],DiaC[[#This Row],[Mes]],DiaC[[#This Row],[Hora]],DiaC[[#This Row],[Min]])</f>
        <v>3031432</v>
      </c>
      <c r="BK457" s="1" t="str">
        <f>CONCATENATE(TEXT(DiaC[[#This Row],[Hora]],"00"),":",TEXT(DiaC[[#This Row],[Min]],"00"))</f>
        <v>14:32</v>
      </c>
      <c r="BL457" s="1" t="str">
        <f>IFERROR(VLOOKUP(DiaC[[#This Row],[CONCATENA]],Dades[[#All],[Columna1]:[LAT]],3,FALSE),"")</f>
        <v/>
      </c>
      <c r="BM457" s="1" t="str">
        <f>IFERROR(10^(DiaC[[#This Row],[LAT]]/10),"")</f>
        <v/>
      </c>
      <c r="BX457" s="4">
        <f>Resultats!C$37</f>
        <v>30</v>
      </c>
      <c r="BY457" s="12">
        <f>Resultats!E$37</f>
        <v>3</v>
      </c>
      <c r="BZ457" s="3">
        <v>5</v>
      </c>
      <c r="CA457" s="4">
        <v>32</v>
      </c>
      <c r="CB457" s="4" t="str">
        <f>CONCATENATE(NitC[[#This Row],[Dia]],NitC[[#This Row],[Mes]],NitC[[#This Row],[Hora]],NitC[[#This Row],[Min]])</f>
        <v>303532</v>
      </c>
      <c r="CC457" s="4" t="str">
        <f>CONCATENATE(TEXT(NitC[[#This Row],[Hora]],"00"),":",TEXT(NitC[[#This Row],[Min]],"00"))</f>
        <v>05:32</v>
      </c>
      <c r="CD457" s="12" t="str">
        <f>IFERROR(VLOOKUP(NitC[[#This Row],[CONCATENA]],Dades[[#All],[Columna1]:[LAT]],3,FALSE),"")</f>
        <v/>
      </c>
      <c r="CE457" s="12" t="str">
        <f>IFERROR(10^(NitC[[#This Row],[LAT]]/10),"")</f>
        <v/>
      </c>
    </row>
    <row r="458" spans="4:83" x14ac:dyDescent="0.35">
      <c r="D458" s="1">
        <f>Resultats!C$7</f>
        <v>30</v>
      </c>
      <c r="E458" s="1">
        <f>Resultats!E$7</f>
        <v>3</v>
      </c>
      <c r="F458" s="1">
        <v>14</v>
      </c>
      <c r="G458" s="1">
        <v>33</v>
      </c>
      <c r="H458" s="1" t="str">
        <f>CONCATENATE(DiaA[[#This Row],[Dia]],DiaA[[#This Row],[Mes]],DiaA[[#This Row],[Hora]],DiaA[[#This Row],[Min]])</f>
        <v>3031433</v>
      </c>
      <c r="I458" s="1" t="str">
        <f>CONCATENATE(TEXT(DiaA[[#This Row],[Hora]],"00"),":",TEXT(DiaA[[#This Row],[Min]],"00"))</f>
        <v>14:33</v>
      </c>
      <c r="J458" s="1" t="str">
        <f>IFERROR(VLOOKUP(DiaA[[#This Row],[CONCATENA]],Dades[[#All],[Columna1]:[LAT]],3,FALSE),"")</f>
        <v/>
      </c>
      <c r="K458" s="1" t="str">
        <f>IFERROR(10^(DiaA[[#This Row],[LAT]]/10),"")</f>
        <v/>
      </c>
      <c r="V458" s="4">
        <f>Resultats!C$7</f>
        <v>30</v>
      </c>
      <c r="W458" s="12">
        <f>Resultats!E$7</f>
        <v>3</v>
      </c>
      <c r="X458" s="3">
        <v>5</v>
      </c>
      <c r="Y458" s="4">
        <v>33</v>
      </c>
      <c r="Z458" s="4" t="str">
        <f>CONCATENATE(NitA[[#This Row],[Dia]],NitA[[#This Row],[Mes]],NitA[[#This Row],[Hora]],NitA[[#This Row],[Min]])</f>
        <v>303533</v>
      </c>
      <c r="AA458" s="4" t="str">
        <f>CONCATENATE(TEXT(NitA[[#This Row],[Hora]],"00"),":",TEXT(NitA[[#This Row],[Min]],"00"))</f>
        <v>05:33</v>
      </c>
      <c r="AB458" s="12" t="str">
        <f>IFERROR(VLOOKUP(NitA[[#This Row],[CONCATENA]],Dades[[#All],[Columna1]:[LAT]],3,FALSE),"")</f>
        <v/>
      </c>
      <c r="AC458" s="12" t="str">
        <f>IFERROR(10^(NitA[[#This Row],[LAT]]/10),"")</f>
        <v/>
      </c>
      <c r="AE458" s="1">
        <f>Resultats!C$22</f>
        <v>30</v>
      </c>
      <c r="AF458" s="1">
        <f>Resultats!E$22</f>
        <v>3</v>
      </c>
      <c r="AG458" s="1">
        <v>14</v>
      </c>
      <c r="AH458" s="1">
        <v>33</v>
      </c>
      <c r="AI458" s="1" t="str">
        <f>CONCATENATE(DiaB[[#This Row],[Dia]],DiaB[[#This Row],[Mes]],DiaB[[#This Row],[Hora]],DiaB[[#This Row],[Min]])</f>
        <v>3031433</v>
      </c>
      <c r="AJ458" s="1" t="str">
        <f>CONCATENATE(TEXT(DiaB[[#This Row],[Hora]],"00"),":",TEXT(DiaB[[#This Row],[Min]],"00"))</f>
        <v>14:33</v>
      </c>
      <c r="AK458" s="1" t="str">
        <f>IFERROR(VLOOKUP(DiaB[[#This Row],[CONCATENA]],Dades[[#All],[Columna1]:[LAT]],3,FALSE),"")</f>
        <v/>
      </c>
      <c r="AL458" s="1" t="str">
        <f>IFERROR(10^(DiaB[[#This Row],[LAT]]/10),"")</f>
        <v/>
      </c>
      <c r="AW458" s="4">
        <f>Resultats!C$22</f>
        <v>30</v>
      </c>
      <c r="AX458" s="12">
        <f>Resultats!E$22</f>
        <v>3</v>
      </c>
      <c r="AY458" s="3">
        <v>5</v>
      </c>
      <c r="AZ458" s="4">
        <v>33</v>
      </c>
      <c r="BA458" s="4" t="str">
        <f>CONCATENATE(NitB[[#This Row],[Dia]],NitB[[#This Row],[Mes]],NitB[[#This Row],[Hora]],NitB[[#This Row],[Min]])</f>
        <v>303533</v>
      </c>
      <c r="BB458" s="4" t="str">
        <f>CONCATENATE(TEXT(NitB[[#This Row],[Hora]],"00"),":",TEXT(NitB[[#This Row],[Min]],"00"))</f>
        <v>05:33</v>
      </c>
      <c r="BC458" s="12" t="str">
        <f>IFERROR(VLOOKUP(NitB[[#This Row],[CONCATENA]],Dades[[#All],[Columna1]:[LAT]],3,FALSE),"")</f>
        <v/>
      </c>
      <c r="BD458" s="12" t="str">
        <f>IFERROR(10^(NitB[[#This Row],[LAT]]/10),"")</f>
        <v/>
      </c>
      <c r="BF458" s="1">
        <f>Resultats!C$37</f>
        <v>30</v>
      </c>
      <c r="BG458" s="1">
        <f>Resultats!E$37</f>
        <v>3</v>
      </c>
      <c r="BH458" s="1">
        <v>14</v>
      </c>
      <c r="BI458" s="1">
        <v>33</v>
      </c>
      <c r="BJ458" s="1" t="str">
        <f>CONCATENATE(DiaC[[#This Row],[Dia]],DiaC[[#This Row],[Mes]],DiaC[[#This Row],[Hora]],DiaC[[#This Row],[Min]])</f>
        <v>3031433</v>
      </c>
      <c r="BK458" s="1" t="str">
        <f>CONCATENATE(TEXT(DiaC[[#This Row],[Hora]],"00"),":",TEXT(DiaC[[#This Row],[Min]],"00"))</f>
        <v>14:33</v>
      </c>
      <c r="BL458" s="1" t="str">
        <f>IFERROR(VLOOKUP(DiaC[[#This Row],[CONCATENA]],Dades[[#All],[Columna1]:[LAT]],3,FALSE),"")</f>
        <v/>
      </c>
      <c r="BM458" s="1" t="str">
        <f>IFERROR(10^(DiaC[[#This Row],[LAT]]/10),"")</f>
        <v/>
      </c>
      <c r="BX458" s="4">
        <f>Resultats!C$37</f>
        <v>30</v>
      </c>
      <c r="BY458" s="12">
        <f>Resultats!E$37</f>
        <v>3</v>
      </c>
      <c r="BZ458" s="3">
        <v>5</v>
      </c>
      <c r="CA458" s="4">
        <v>33</v>
      </c>
      <c r="CB458" s="4" t="str">
        <f>CONCATENATE(NitC[[#This Row],[Dia]],NitC[[#This Row],[Mes]],NitC[[#This Row],[Hora]],NitC[[#This Row],[Min]])</f>
        <v>303533</v>
      </c>
      <c r="CC458" s="4" t="str">
        <f>CONCATENATE(TEXT(NitC[[#This Row],[Hora]],"00"),":",TEXT(NitC[[#This Row],[Min]],"00"))</f>
        <v>05:33</v>
      </c>
      <c r="CD458" s="12" t="str">
        <f>IFERROR(VLOOKUP(NitC[[#This Row],[CONCATENA]],Dades[[#All],[Columna1]:[LAT]],3,FALSE),"")</f>
        <v/>
      </c>
      <c r="CE458" s="12" t="str">
        <f>IFERROR(10^(NitC[[#This Row],[LAT]]/10),"")</f>
        <v/>
      </c>
    </row>
    <row r="459" spans="4:83" x14ac:dyDescent="0.35">
      <c r="D459" s="1">
        <f>Resultats!C$7</f>
        <v>30</v>
      </c>
      <c r="E459" s="1">
        <f>Resultats!E$7</f>
        <v>3</v>
      </c>
      <c r="F459" s="1">
        <v>14</v>
      </c>
      <c r="G459" s="1">
        <v>34</v>
      </c>
      <c r="H459" s="1" t="str">
        <f>CONCATENATE(DiaA[[#This Row],[Dia]],DiaA[[#This Row],[Mes]],DiaA[[#This Row],[Hora]],DiaA[[#This Row],[Min]])</f>
        <v>3031434</v>
      </c>
      <c r="I459" s="1" t="str">
        <f>CONCATENATE(TEXT(DiaA[[#This Row],[Hora]],"00"),":",TEXT(DiaA[[#This Row],[Min]],"00"))</f>
        <v>14:34</v>
      </c>
      <c r="J459" s="1" t="str">
        <f>IFERROR(VLOOKUP(DiaA[[#This Row],[CONCATENA]],Dades[[#All],[Columna1]:[LAT]],3,FALSE),"")</f>
        <v/>
      </c>
      <c r="K459" s="1" t="str">
        <f>IFERROR(10^(DiaA[[#This Row],[LAT]]/10),"")</f>
        <v/>
      </c>
      <c r="V459" s="4">
        <f>Resultats!C$7</f>
        <v>30</v>
      </c>
      <c r="W459" s="12">
        <f>Resultats!E$7</f>
        <v>3</v>
      </c>
      <c r="X459" s="3">
        <v>5</v>
      </c>
      <c r="Y459" s="4">
        <v>34</v>
      </c>
      <c r="Z459" s="4" t="str">
        <f>CONCATENATE(NitA[[#This Row],[Dia]],NitA[[#This Row],[Mes]],NitA[[#This Row],[Hora]],NitA[[#This Row],[Min]])</f>
        <v>303534</v>
      </c>
      <c r="AA459" s="4" t="str">
        <f>CONCATENATE(TEXT(NitA[[#This Row],[Hora]],"00"),":",TEXT(NitA[[#This Row],[Min]],"00"))</f>
        <v>05:34</v>
      </c>
      <c r="AB459" s="12" t="str">
        <f>IFERROR(VLOOKUP(NitA[[#This Row],[CONCATENA]],Dades[[#All],[Columna1]:[LAT]],3,FALSE),"")</f>
        <v/>
      </c>
      <c r="AC459" s="12" t="str">
        <f>IFERROR(10^(NitA[[#This Row],[LAT]]/10),"")</f>
        <v/>
      </c>
      <c r="AE459" s="1">
        <f>Resultats!C$22</f>
        <v>30</v>
      </c>
      <c r="AF459" s="1">
        <f>Resultats!E$22</f>
        <v>3</v>
      </c>
      <c r="AG459" s="1">
        <v>14</v>
      </c>
      <c r="AH459" s="1">
        <v>34</v>
      </c>
      <c r="AI459" s="1" t="str">
        <f>CONCATENATE(DiaB[[#This Row],[Dia]],DiaB[[#This Row],[Mes]],DiaB[[#This Row],[Hora]],DiaB[[#This Row],[Min]])</f>
        <v>3031434</v>
      </c>
      <c r="AJ459" s="1" t="str">
        <f>CONCATENATE(TEXT(DiaB[[#This Row],[Hora]],"00"),":",TEXT(DiaB[[#This Row],[Min]],"00"))</f>
        <v>14:34</v>
      </c>
      <c r="AK459" s="1" t="str">
        <f>IFERROR(VLOOKUP(DiaB[[#This Row],[CONCATENA]],Dades[[#All],[Columna1]:[LAT]],3,FALSE),"")</f>
        <v/>
      </c>
      <c r="AL459" s="1" t="str">
        <f>IFERROR(10^(DiaB[[#This Row],[LAT]]/10),"")</f>
        <v/>
      </c>
      <c r="AW459" s="4">
        <f>Resultats!C$22</f>
        <v>30</v>
      </c>
      <c r="AX459" s="12">
        <f>Resultats!E$22</f>
        <v>3</v>
      </c>
      <c r="AY459" s="3">
        <v>5</v>
      </c>
      <c r="AZ459" s="4">
        <v>34</v>
      </c>
      <c r="BA459" s="4" t="str">
        <f>CONCATENATE(NitB[[#This Row],[Dia]],NitB[[#This Row],[Mes]],NitB[[#This Row],[Hora]],NitB[[#This Row],[Min]])</f>
        <v>303534</v>
      </c>
      <c r="BB459" s="4" t="str">
        <f>CONCATENATE(TEXT(NitB[[#This Row],[Hora]],"00"),":",TEXT(NitB[[#This Row],[Min]],"00"))</f>
        <v>05:34</v>
      </c>
      <c r="BC459" s="12" t="str">
        <f>IFERROR(VLOOKUP(NitB[[#This Row],[CONCATENA]],Dades[[#All],[Columna1]:[LAT]],3,FALSE),"")</f>
        <v/>
      </c>
      <c r="BD459" s="12" t="str">
        <f>IFERROR(10^(NitB[[#This Row],[LAT]]/10),"")</f>
        <v/>
      </c>
      <c r="BF459" s="1">
        <f>Resultats!C$37</f>
        <v>30</v>
      </c>
      <c r="BG459" s="1">
        <f>Resultats!E$37</f>
        <v>3</v>
      </c>
      <c r="BH459" s="1">
        <v>14</v>
      </c>
      <c r="BI459" s="1">
        <v>34</v>
      </c>
      <c r="BJ459" s="1" t="str">
        <f>CONCATENATE(DiaC[[#This Row],[Dia]],DiaC[[#This Row],[Mes]],DiaC[[#This Row],[Hora]],DiaC[[#This Row],[Min]])</f>
        <v>3031434</v>
      </c>
      <c r="BK459" s="1" t="str">
        <f>CONCATENATE(TEXT(DiaC[[#This Row],[Hora]],"00"),":",TEXT(DiaC[[#This Row],[Min]],"00"))</f>
        <v>14:34</v>
      </c>
      <c r="BL459" s="1" t="str">
        <f>IFERROR(VLOOKUP(DiaC[[#This Row],[CONCATENA]],Dades[[#All],[Columna1]:[LAT]],3,FALSE),"")</f>
        <v/>
      </c>
      <c r="BM459" s="1" t="str">
        <f>IFERROR(10^(DiaC[[#This Row],[LAT]]/10),"")</f>
        <v/>
      </c>
      <c r="BX459" s="4">
        <f>Resultats!C$37</f>
        <v>30</v>
      </c>
      <c r="BY459" s="12">
        <f>Resultats!E$37</f>
        <v>3</v>
      </c>
      <c r="BZ459" s="3">
        <v>5</v>
      </c>
      <c r="CA459" s="4">
        <v>34</v>
      </c>
      <c r="CB459" s="4" t="str">
        <f>CONCATENATE(NitC[[#This Row],[Dia]],NitC[[#This Row],[Mes]],NitC[[#This Row],[Hora]],NitC[[#This Row],[Min]])</f>
        <v>303534</v>
      </c>
      <c r="CC459" s="4" t="str">
        <f>CONCATENATE(TEXT(NitC[[#This Row],[Hora]],"00"),":",TEXT(NitC[[#This Row],[Min]],"00"))</f>
        <v>05:34</v>
      </c>
      <c r="CD459" s="12" t="str">
        <f>IFERROR(VLOOKUP(NitC[[#This Row],[CONCATENA]],Dades[[#All],[Columna1]:[LAT]],3,FALSE),"")</f>
        <v/>
      </c>
      <c r="CE459" s="12" t="str">
        <f>IFERROR(10^(NitC[[#This Row],[LAT]]/10),"")</f>
        <v/>
      </c>
    </row>
    <row r="460" spans="4:83" x14ac:dyDescent="0.35">
      <c r="D460" s="1">
        <f>Resultats!C$7</f>
        <v>30</v>
      </c>
      <c r="E460" s="1">
        <f>Resultats!E$7</f>
        <v>3</v>
      </c>
      <c r="F460" s="1">
        <v>14</v>
      </c>
      <c r="G460" s="1">
        <v>35</v>
      </c>
      <c r="H460" s="1" t="str">
        <f>CONCATENATE(DiaA[[#This Row],[Dia]],DiaA[[#This Row],[Mes]],DiaA[[#This Row],[Hora]],DiaA[[#This Row],[Min]])</f>
        <v>3031435</v>
      </c>
      <c r="I460" s="1" t="str">
        <f>CONCATENATE(TEXT(DiaA[[#This Row],[Hora]],"00"),":",TEXT(DiaA[[#This Row],[Min]],"00"))</f>
        <v>14:35</v>
      </c>
      <c r="J460" s="1" t="str">
        <f>IFERROR(VLOOKUP(DiaA[[#This Row],[CONCATENA]],Dades[[#All],[Columna1]:[LAT]],3,FALSE),"")</f>
        <v/>
      </c>
      <c r="K460" s="1" t="str">
        <f>IFERROR(10^(DiaA[[#This Row],[LAT]]/10),"")</f>
        <v/>
      </c>
      <c r="V460" s="4">
        <f>Resultats!C$7</f>
        <v>30</v>
      </c>
      <c r="W460" s="12">
        <f>Resultats!E$7</f>
        <v>3</v>
      </c>
      <c r="X460" s="3">
        <v>5</v>
      </c>
      <c r="Y460" s="4">
        <v>35</v>
      </c>
      <c r="Z460" s="4" t="str">
        <f>CONCATENATE(NitA[[#This Row],[Dia]],NitA[[#This Row],[Mes]],NitA[[#This Row],[Hora]],NitA[[#This Row],[Min]])</f>
        <v>303535</v>
      </c>
      <c r="AA460" s="4" t="str">
        <f>CONCATENATE(TEXT(NitA[[#This Row],[Hora]],"00"),":",TEXT(NitA[[#This Row],[Min]],"00"))</f>
        <v>05:35</v>
      </c>
      <c r="AB460" s="12" t="str">
        <f>IFERROR(VLOOKUP(NitA[[#This Row],[CONCATENA]],Dades[[#All],[Columna1]:[LAT]],3,FALSE),"")</f>
        <v/>
      </c>
      <c r="AC460" s="12" t="str">
        <f>IFERROR(10^(NitA[[#This Row],[LAT]]/10),"")</f>
        <v/>
      </c>
      <c r="AE460" s="1">
        <f>Resultats!C$22</f>
        <v>30</v>
      </c>
      <c r="AF460" s="1">
        <f>Resultats!E$22</f>
        <v>3</v>
      </c>
      <c r="AG460" s="1">
        <v>14</v>
      </c>
      <c r="AH460" s="1">
        <v>35</v>
      </c>
      <c r="AI460" s="1" t="str">
        <f>CONCATENATE(DiaB[[#This Row],[Dia]],DiaB[[#This Row],[Mes]],DiaB[[#This Row],[Hora]],DiaB[[#This Row],[Min]])</f>
        <v>3031435</v>
      </c>
      <c r="AJ460" s="1" t="str">
        <f>CONCATENATE(TEXT(DiaB[[#This Row],[Hora]],"00"),":",TEXT(DiaB[[#This Row],[Min]],"00"))</f>
        <v>14:35</v>
      </c>
      <c r="AK460" s="1" t="str">
        <f>IFERROR(VLOOKUP(DiaB[[#This Row],[CONCATENA]],Dades[[#All],[Columna1]:[LAT]],3,FALSE),"")</f>
        <v/>
      </c>
      <c r="AL460" s="1" t="str">
        <f>IFERROR(10^(DiaB[[#This Row],[LAT]]/10),"")</f>
        <v/>
      </c>
      <c r="AW460" s="4">
        <f>Resultats!C$22</f>
        <v>30</v>
      </c>
      <c r="AX460" s="12">
        <f>Resultats!E$22</f>
        <v>3</v>
      </c>
      <c r="AY460" s="3">
        <v>5</v>
      </c>
      <c r="AZ460" s="4">
        <v>35</v>
      </c>
      <c r="BA460" s="4" t="str">
        <f>CONCATENATE(NitB[[#This Row],[Dia]],NitB[[#This Row],[Mes]],NitB[[#This Row],[Hora]],NitB[[#This Row],[Min]])</f>
        <v>303535</v>
      </c>
      <c r="BB460" s="4" t="str">
        <f>CONCATENATE(TEXT(NitB[[#This Row],[Hora]],"00"),":",TEXT(NitB[[#This Row],[Min]],"00"))</f>
        <v>05:35</v>
      </c>
      <c r="BC460" s="12" t="str">
        <f>IFERROR(VLOOKUP(NitB[[#This Row],[CONCATENA]],Dades[[#All],[Columna1]:[LAT]],3,FALSE),"")</f>
        <v/>
      </c>
      <c r="BD460" s="12" t="str">
        <f>IFERROR(10^(NitB[[#This Row],[LAT]]/10),"")</f>
        <v/>
      </c>
      <c r="BF460" s="1">
        <f>Resultats!C$37</f>
        <v>30</v>
      </c>
      <c r="BG460" s="1">
        <f>Resultats!E$37</f>
        <v>3</v>
      </c>
      <c r="BH460" s="1">
        <v>14</v>
      </c>
      <c r="BI460" s="1">
        <v>35</v>
      </c>
      <c r="BJ460" s="1" t="str">
        <f>CONCATENATE(DiaC[[#This Row],[Dia]],DiaC[[#This Row],[Mes]],DiaC[[#This Row],[Hora]],DiaC[[#This Row],[Min]])</f>
        <v>3031435</v>
      </c>
      <c r="BK460" s="1" t="str">
        <f>CONCATENATE(TEXT(DiaC[[#This Row],[Hora]],"00"),":",TEXT(DiaC[[#This Row],[Min]],"00"))</f>
        <v>14:35</v>
      </c>
      <c r="BL460" s="1" t="str">
        <f>IFERROR(VLOOKUP(DiaC[[#This Row],[CONCATENA]],Dades[[#All],[Columna1]:[LAT]],3,FALSE),"")</f>
        <v/>
      </c>
      <c r="BM460" s="1" t="str">
        <f>IFERROR(10^(DiaC[[#This Row],[LAT]]/10),"")</f>
        <v/>
      </c>
      <c r="BX460" s="4">
        <f>Resultats!C$37</f>
        <v>30</v>
      </c>
      <c r="BY460" s="12">
        <f>Resultats!E$37</f>
        <v>3</v>
      </c>
      <c r="BZ460" s="3">
        <v>5</v>
      </c>
      <c r="CA460" s="4">
        <v>35</v>
      </c>
      <c r="CB460" s="4" t="str">
        <f>CONCATENATE(NitC[[#This Row],[Dia]],NitC[[#This Row],[Mes]],NitC[[#This Row],[Hora]],NitC[[#This Row],[Min]])</f>
        <v>303535</v>
      </c>
      <c r="CC460" s="4" t="str">
        <f>CONCATENATE(TEXT(NitC[[#This Row],[Hora]],"00"),":",TEXT(NitC[[#This Row],[Min]],"00"))</f>
        <v>05:35</v>
      </c>
      <c r="CD460" s="12" t="str">
        <f>IFERROR(VLOOKUP(NitC[[#This Row],[CONCATENA]],Dades[[#All],[Columna1]:[LAT]],3,FALSE),"")</f>
        <v/>
      </c>
      <c r="CE460" s="12" t="str">
        <f>IFERROR(10^(NitC[[#This Row],[LAT]]/10),"")</f>
        <v/>
      </c>
    </row>
    <row r="461" spans="4:83" x14ac:dyDescent="0.35">
      <c r="D461" s="1">
        <f>Resultats!C$7</f>
        <v>30</v>
      </c>
      <c r="E461" s="1">
        <f>Resultats!E$7</f>
        <v>3</v>
      </c>
      <c r="F461" s="1">
        <v>14</v>
      </c>
      <c r="G461" s="1">
        <v>36</v>
      </c>
      <c r="H461" s="1" t="str">
        <f>CONCATENATE(DiaA[[#This Row],[Dia]],DiaA[[#This Row],[Mes]],DiaA[[#This Row],[Hora]],DiaA[[#This Row],[Min]])</f>
        <v>3031436</v>
      </c>
      <c r="I461" s="1" t="str">
        <f>CONCATENATE(TEXT(DiaA[[#This Row],[Hora]],"00"),":",TEXT(DiaA[[#This Row],[Min]],"00"))</f>
        <v>14:36</v>
      </c>
      <c r="J461" s="1" t="str">
        <f>IFERROR(VLOOKUP(DiaA[[#This Row],[CONCATENA]],Dades[[#All],[Columna1]:[LAT]],3,FALSE),"")</f>
        <v/>
      </c>
      <c r="K461" s="1" t="str">
        <f>IFERROR(10^(DiaA[[#This Row],[LAT]]/10),"")</f>
        <v/>
      </c>
      <c r="V461" s="4">
        <f>Resultats!C$7</f>
        <v>30</v>
      </c>
      <c r="W461" s="12">
        <f>Resultats!E$7</f>
        <v>3</v>
      </c>
      <c r="X461" s="3">
        <v>5</v>
      </c>
      <c r="Y461" s="4">
        <v>36</v>
      </c>
      <c r="Z461" s="4" t="str">
        <f>CONCATENATE(NitA[[#This Row],[Dia]],NitA[[#This Row],[Mes]],NitA[[#This Row],[Hora]],NitA[[#This Row],[Min]])</f>
        <v>303536</v>
      </c>
      <c r="AA461" s="4" t="str">
        <f>CONCATENATE(TEXT(NitA[[#This Row],[Hora]],"00"),":",TEXT(NitA[[#This Row],[Min]],"00"))</f>
        <v>05:36</v>
      </c>
      <c r="AB461" s="12" t="str">
        <f>IFERROR(VLOOKUP(NitA[[#This Row],[CONCATENA]],Dades[[#All],[Columna1]:[LAT]],3,FALSE),"")</f>
        <v/>
      </c>
      <c r="AC461" s="12" t="str">
        <f>IFERROR(10^(NitA[[#This Row],[LAT]]/10),"")</f>
        <v/>
      </c>
      <c r="AE461" s="1">
        <f>Resultats!C$22</f>
        <v>30</v>
      </c>
      <c r="AF461" s="1">
        <f>Resultats!E$22</f>
        <v>3</v>
      </c>
      <c r="AG461" s="1">
        <v>14</v>
      </c>
      <c r="AH461" s="1">
        <v>36</v>
      </c>
      <c r="AI461" s="1" t="str">
        <f>CONCATENATE(DiaB[[#This Row],[Dia]],DiaB[[#This Row],[Mes]],DiaB[[#This Row],[Hora]],DiaB[[#This Row],[Min]])</f>
        <v>3031436</v>
      </c>
      <c r="AJ461" s="1" t="str">
        <f>CONCATENATE(TEXT(DiaB[[#This Row],[Hora]],"00"),":",TEXT(DiaB[[#This Row],[Min]],"00"))</f>
        <v>14:36</v>
      </c>
      <c r="AK461" s="1" t="str">
        <f>IFERROR(VLOOKUP(DiaB[[#This Row],[CONCATENA]],Dades[[#All],[Columna1]:[LAT]],3,FALSE),"")</f>
        <v/>
      </c>
      <c r="AL461" s="1" t="str">
        <f>IFERROR(10^(DiaB[[#This Row],[LAT]]/10),"")</f>
        <v/>
      </c>
      <c r="AW461" s="4">
        <f>Resultats!C$22</f>
        <v>30</v>
      </c>
      <c r="AX461" s="12">
        <f>Resultats!E$22</f>
        <v>3</v>
      </c>
      <c r="AY461" s="3">
        <v>5</v>
      </c>
      <c r="AZ461" s="4">
        <v>36</v>
      </c>
      <c r="BA461" s="4" t="str">
        <f>CONCATENATE(NitB[[#This Row],[Dia]],NitB[[#This Row],[Mes]],NitB[[#This Row],[Hora]],NitB[[#This Row],[Min]])</f>
        <v>303536</v>
      </c>
      <c r="BB461" s="4" t="str">
        <f>CONCATENATE(TEXT(NitB[[#This Row],[Hora]],"00"),":",TEXT(NitB[[#This Row],[Min]],"00"))</f>
        <v>05:36</v>
      </c>
      <c r="BC461" s="12" t="str">
        <f>IFERROR(VLOOKUP(NitB[[#This Row],[CONCATENA]],Dades[[#All],[Columna1]:[LAT]],3,FALSE),"")</f>
        <v/>
      </c>
      <c r="BD461" s="12" t="str">
        <f>IFERROR(10^(NitB[[#This Row],[LAT]]/10),"")</f>
        <v/>
      </c>
      <c r="BF461" s="1">
        <f>Resultats!C$37</f>
        <v>30</v>
      </c>
      <c r="BG461" s="1">
        <f>Resultats!E$37</f>
        <v>3</v>
      </c>
      <c r="BH461" s="1">
        <v>14</v>
      </c>
      <c r="BI461" s="1">
        <v>36</v>
      </c>
      <c r="BJ461" s="1" t="str">
        <f>CONCATENATE(DiaC[[#This Row],[Dia]],DiaC[[#This Row],[Mes]],DiaC[[#This Row],[Hora]],DiaC[[#This Row],[Min]])</f>
        <v>3031436</v>
      </c>
      <c r="BK461" s="1" t="str">
        <f>CONCATENATE(TEXT(DiaC[[#This Row],[Hora]],"00"),":",TEXT(DiaC[[#This Row],[Min]],"00"))</f>
        <v>14:36</v>
      </c>
      <c r="BL461" s="1" t="str">
        <f>IFERROR(VLOOKUP(DiaC[[#This Row],[CONCATENA]],Dades[[#All],[Columna1]:[LAT]],3,FALSE),"")</f>
        <v/>
      </c>
      <c r="BM461" s="1" t="str">
        <f>IFERROR(10^(DiaC[[#This Row],[LAT]]/10),"")</f>
        <v/>
      </c>
      <c r="BX461" s="4">
        <f>Resultats!C$37</f>
        <v>30</v>
      </c>
      <c r="BY461" s="12">
        <f>Resultats!E$37</f>
        <v>3</v>
      </c>
      <c r="BZ461" s="3">
        <v>5</v>
      </c>
      <c r="CA461" s="4">
        <v>36</v>
      </c>
      <c r="CB461" s="4" t="str">
        <f>CONCATENATE(NitC[[#This Row],[Dia]],NitC[[#This Row],[Mes]],NitC[[#This Row],[Hora]],NitC[[#This Row],[Min]])</f>
        <v>303536</v>
      </c>
      <c r="CC461" s="4" t="str">
        <f>CONCATENATE(TEXT(NitC[[#This Row],[Hora]],"00"),":",TEXT(NitC[[#This Row],[Min]],"00"))</f>
        <v>05:36</v>
      </c>
      <c r="CD461" s="12" t="str">
        <f>IFERROR(VLOOKUP(NitC[[#This Row],[CONCATENA]],Dades[[#All],[Columna1]:[LAT]],3,FALSE),"")</f>
        <v/>
      </c>
      <c r="CE461" s="12" t="str">
        <f>IFERROR(10^(NitC[[#This Row],[LAT]]/10),"")</f>
        <v/>
      </c>
    </row>
    <row r="462" spans="4:83" x14ac:dyDescent="0.35">
      <c r="D462" s="1">
        <f>Resultats!C$7</f>
        <v>30</v>
      </c>
      <c r="E462" s="1">
        <f>Resultats!E$7</f>
        <v>3</v>
      </c>
      <c r="F462" s="1">
        <v>14</v>
      </c>
      <c r="G462" s="1">
        <v>37</v>
      </c>
      <c r="H462" s="1" t="str">
        <f>CONCATENATE(DiaA[[#This Row],[Dia]],DiaA[[#This Row],[Mes]],DiaA[[#This Row],[Hora]],DiaA[[#This Row],[Min]])</f>
        <v>3031437</v>
      </c>
      <c r="I462" s="1" t="str">
        <f>CONCATENATE(TEXT(DiaA[[#This Row],[Hora]],"00"),":",TEXT(DiaA[[#This Row],[Min]],"00"))</f>
        <v>14:37</v>
      </c>
      <c r="J462" s="1" t="str">
        <f>IFERROR(VLOOKUP(DiaA[[#This Row],[CONCATENA]],Dades[[#All],[Columna1]:[LAT]],3,FALSE),"")</f>
        <v/>
      </c>
      <c r="K462" s="1" t="str">
        <f>IFERROR(10^(DiaA[[#This Row],[LAT]]/10),"")</f>
        <v/>
      </c>
      <c r="V462" s="4">
        <f>Resultats!C$7</f>
        <v>30</v>
      </c>
      <c r="W462" s="12">
        <f>Resultats!E$7</f>
        <v>3</v>
      </c>
      <c r="X462" s="3">
        <v>5</v>
      </c>
      <c r="Y462" s="4">
        <v>37</v>
      </c>
      <c r="Z462" s="4" t="str">
        <f>CONCATENATE(NitA[[#This Row],[Dia]],NitA[[#This Row],[Mes]],NitA[[#This Row],[Hora]],NitA[[#This Row],[Min]])</f>
        <v>303537</v>
      </c>
      <c r="AA462" s="4" t="str">
        <f>CONCATENATE(TEXT(NitA[[#This Row],[Hora]],"00"),":",TEXT(NitA[[#This Row],[Min]],"00"))</f>
        <v>05:37</v>
      </c>
      <c r="AB462" s="12" t="str">
        <f>IFERROR(VLOOKUP(NitA[[#This Row],[CONCATENA]],Dades[[#All],[Columna1]:[LAT]],3,FALSE),"")</f>
        <v/>
      </c>
      <c r="AC462" s="12" t="str">
        <f>IFERROR(10^(NitA[[#This Row],[LAT]]/10),"")</f>
        <v/>
      </c>
      <c r="AE462" s="1">
        <f>Resultats!C$22</f>
        <v>30</v>
      </c>
      <c r="AF462" s="1">
        <f>Resultats!E$22</f>
        <v>3</v>
      </c>
      <c r="AG462" s="1">
        <v>14</v>
      </c>
      <c r="AH462" s="1">
        <v>37</v>
      </c>
      <c r="AI462" s="1" t="str">
        <f>CONCATENATE(DiaB[[#This Row],[Dia]],DiaB[[#This Row],[Mes]],DiaB[[#This Row],[Hora]],DiaB[[#This Row],[Min]])</f>
        <v>3031437</v>
      </c>
      <c r="AJ462" s="1" t="str">
        <f>CONCATENATE(TEXT(DiaB[[#This Row],[Hora]],"00"),":",TEXT(DiaB[[#This Row],[Min]],"00"))</f>
        <v>14:37</v>
      </c>
      <c r="AK462" s="1" t="str">
        <f>IFERROR(VLOOKUP(DiaB[[#This Row],[CONCATENA]],Dades[[#All],[Columna1]:[LAT]],3,FALSE),"")</f>
        <v/>
      </c>
      <c r="AL462" s="1" t="str">
        <f>IFERROR(10^(DiaB[[#This Row],[LAT]]/10),"")</f>
        <v/>
      </c>
      <c r="AW462" s="4">
        <f>Resultats!C$22</f>
        <v>30</v>
      </c>
      <c r="AX462" s="12">
        <f>Resultats!E$22</f>
        <v>3</v>
      </c>
      <c r="AY462" s="3">
        <v>5</v>
      </c>
      <c r="AZ462" s="4">
        <v>37</v>
      </c>
      <c r="BA462" s="4" t="str">
        <f>CONCATENATE(NitB[[#This Row],[Dia]],NitB[[#This Row],[Mes]],NitB[[#This Row],[Hora]],NitB[[#This Row],[Min]])</f>
        <v>303537</v>
      </c>
      <c r="BB462" s="4" t="str">
        <f>CONCATENATE(TEXT(NitB[[#This Row],[Hora]],"00"),":",TEXT(NitB[[#This Row],[Min]],"00"))</f>
        <v>05:37</v>
      </c>
      <c r="BC462" s="12" t="str">
        <f>IFERROR(VLOOKUP(NitB[[#This Row],[CONCATENA]],Dades[[#All],[Columna1]:[LAT]],3,FALSE),"")</f>
        <v/>
      </c>
      <c r="BD462" s="12" t="str">
        <f>IFERROR(10^(NitB[[#This Row],[LAT]]/10),"")</f>
        <v/>
      </c>
      <c r="BF462" s="1">
        <f>Resultats!C$37</f>
        <v>30</v>
      </c>
      <c r="BG462" s="1">
        <f>Resultats!E$37</f>
        <v>3</v>
      </c>
      <c r="BH462" s="1">
        <v>14</v>
      </c>
      <c r="BI462" s="1">
        <v>37</v>
      </c>
      <c r="BJ462" s="1" t="str">
        <f>CONCATENATE(DiaC[[#This Row],[Dia]],DiaC[[#This Row],[Mes]],DiaC[[#This Row],[Hora]],DiaC[[#This Row],[Min]])</f>
        <v>3031437</v>
      </c>
      <c r="BK462" s="1" t="str">
        <f>CONCATENATE(TEXT(DiaC[[#This Row],[Hora]],"00"),":",TEXT(DiaC[[#This Row],[Min]],"00"))</f>
        <v>14:37</v>
      </c>
      <c r="BL462" s="1" t="str">
        <f>IFERROR(VLOOKUP(DiaC[[#This Row],[CONCATENA]],Dades[[#All],[Columna1]:[LAT]],3,FALSE),"")</f>
        <v/>
      </c>
      <c r="BM462" s="1" t="str">
        <f>IFERROR(10^(DiaC[[#This Row],[LAT]]/10),"")</f>
        <v/>
      </c>
      <c r="BX462" s="4">
        <f>Resultats!C$37</f>
        <v>30</v>
      </c>
      <c r="BY462" s="12">
        <f>Resultats!E$37</f>
        <v>3</v>
      </c>
      <c r="BZ462" s="3">
        <v>5</v>
      </c>
      <c r="CA462" s="4">
        <v>37</v>
      </c>
      <c r="CB462" s="4" t="str">
        <f>CONCATENATE(NitC[[#This Row],[Dia]],NitC[[#This Row],[Mes]],NitC[[#This Row],[Hora]],NitC[[#This Row],[Min]])</f>
        <v>303537</v>
      </c>
      <c r="CC462" s="4" t="str">
        <f>CONCATENATE(TEXT(NitC[[#This Row],[Hora]],"00"),":",TEXT(NitC[[#This Row],[Min]],"00"))</f>
        <v>05:37</v>
      </c>
      <c r="CD462" s="12" t="str">
        <f>IFERROR(VLOOKUP(NitC[[#This Row],[CONCATENA]],Dades[[#All],[Columna1]:[LAT]],3,FALSE),"")</f>
        <v/>
      </c>
      <c r="CE462" s="12" t="str">
        <f>IFERROR(10^(NitC[[#This Row],[LAT]]/10),"")</f>
        <v/>
      </c>
    </row>
    <row r="463" spans="4:83" x14ac:dyDescent="0.35">
      <c r="D463" s="1">
        <f>Resultats!C$7</f>
        <v>30</v>
      </c>
      <c r="E463" s="1">
        <f>Resultats!E$7</f>
        <v>3</v>
      </c>
      <c r="F463" s="1">
        <v>14</v>
      </c>
      <c r="G463" s="1">
        <v>38</v>
      </c>
      <c r="H463" s="1" t="str">
        <f>CONCATENATE(DiaA[[#This Row],[Dia]],DiaA[[#This Row],[Mes]],DiaA[[#This Row],[Hora]],DiaA[[#This Row],[Min]])</f>
        <v>3031438</v>
      </c>
      <c r="I463" s="1" t="str">
        <f>CONCATENATE(TEXT(DiaA[[#This Row],[Hora]],"00"),":",TEXT(DiaA[[#This Row],[Min]],"00"))</f>
        <v>14:38</v>
      </c>
      <c r="J463" s="1" t="str">
        <f>IFERROR(VLOOKUP(DiaA[[#This Row],[CONCATENA]],Dades[[#All],[Columna1]:[LAT]],3,FALSE),"")</f>
        <v/>
      </c>
      <c r="K463" s="1" t="str">
        <f>IFERROR(10^(DiaA[[#This Row],[LAT]]/10),"")</f>
        <v/>
      </c>
      <c r="V463" s="4">
        <f>Resultats!C$7</f>
        <v>30</v>
      </c>
      <c r="W463" s="12">
        <f>Resultats!E$7</f>
        <v>3</v>
      </c>
      <c r="X463" s="3">
        <v>5</v>
      </c>
      <c r="Y463" s="4">
        <v>38</v>
      </c>
      <c r="Z463" s="4" t="str">
        <f>CONCATENATE(NitA[[#This Row],[Dia]],NitA[[#This Row],[Mes]],NitA[[#This Row],[Hora]],NitA[[#This Row],[Min]])</f>
        <v>303538</v>
      </c>
      <c r="AA463" s="4" t="str">
        <f>CONCATENATE(TEXT(NitA[[#This Row],[Hora]],"00"),":",TEXT(NitA[[#This Row],[Min]],"00"))</f>
        <v>05:38</v>
      </c>
      <c r="AB463" s="12" t="str">
        <f>IFERROR(VLOOKUP(NitA[[#This Row],[CONCATENA]],Dades[[#All],[Columna1]:[LAT]],3,FALSE),"")</f>
        <v/>
      </c>
      <c r="AC463" s="12" t="str">
        <f>IFERROR(10^(NitA[[#This Row],[LAT]]/10),"")</f>
        <v/>
      </c>
      <c r="AE463" s="1">
        <f>Resultats!C$22</f>
        <v>30</v>
      </c>
      <c r="AF463" s="1">
        <f>Resultats!E$22</f>
        <v>3</v>
      </c>
      <c r="AG463" s="1">
        <v>14</v>
      </c>
      <c r="AH463" s="1">
        <v>38</v>
      </c>
      <c r="AI463" s="1" t="str">
        <f>CONCATENATE(DiaB[[#This Row],[Dia]],DiaB[[#This Row],[Mes]],DiaB[[#This Row],[Hora]],DiaB[[#This Row],[Min]])</f>
        <v>3031438</v>
      </c>
      <c r="AJ463" s="1" t="str">
        <f>CONCATENATE(TEXT(DiaB[[#This Row],[Hora]],"00"),":",TEXT(DiaB[[#This Row],[Min]],"00"))</f>
        <v>14:38</v>
      </c>
      <c r="AK463" s="1" t="str">
        <f>IFERROR(VLOOKUP(DiaB[[#This Row],[CONCATENA]],Dades[[#All],[Columna1]:[LAT]],3,FALSE),"")</f>
        <v/>
      </c>
      <c r="AL463" s="1" t="str">
        <f>IFERROR(10^(DiaB[[#This Row],[LAT]]/10),"")</f>
        <v/>
      </c>
      <c r="AW463" s="4">
        <f>Resultats!C$22</f>
        <v>30</v>
      </c>
      <c r="AX463" s="12">
        <f>Resultats!E$22</f>
        <v>3</v>
      </c>
      <c r="AY463" s="3">
        <v>5</v>
      </c>
      <c r="AZ463" s="4">
        <v>38</v>
      </c>
      <c r="BA463" s="4" t="str">
        <f>CONCATENATE(NitB[[#This Row],[Dia]],NitB[[#This Row],[Mes]],NitB[[#This Row],[Hora]],NitB[[#This Row],[Min]])</f>
        <v>303538</v>
      </c>
      <c r="BB463" s="4" t="str">
        <f>CONCATENATE(TEXT(NitB[[#This Row],[Hora]],"00"),":",TEXT(NitB[[#This Row],[Min]],"00"))</f>
        <v>05:38</v>
      </c>
      <c r="BC463" s="12" t="str">
        <f>IFERROR(VLOOKUP(NitB[[#This Row],[CONCATENA]],Dades[[#All],[Columna1]:[LAT]],3,FALSE),"")</f>
        <v/>
      </c>
      <c r="BD463" s="12" t="str">
        <f>IFERROR(10^(NitB[[#This Row],[LAT]]/10),"")</f>
        <v/>
      </c>
      <c r="BF463" s="1">
        <f>Resultats!C$37</f>
        <v>30</v>
      </c>
      <c r="BG463" s="1">
        <f>Resultats!E$37</f>
        <v>3</v>
      </c>
      <c r="BH463" s="1">
        <v>14</v>
      </c>
      <c r="BI463" s="1">
        <v>38</v>
      </c>
      <c r="BJ463" s="1" t="str">
        <f>CONCATENATE(DiaC[[#This Row],[Dia]],DiaC[[#This Row],[Mes]],DiaC[[#This Row],[Hora]],DiaC[[#This Row],[Min]])</f>
        <v>3031438</v>
      </c>
      <c r="BK463" s="1" t="str">
        <f>CONCATENATE(TEXT(DiaC[[#This Row],[Hora]],"00"),":",TEXT(DiaC[[#This Row],[Min]],"00"))</f>
        <v>14:38</v>
      </c>
      <c r="BL463" s="1" t="str">
        <f>IFERROR(VLOOKUP(DiaC[[#This Row],[CONCATENA]],Dades[[#All],[Columna1]:[LAT]],3,FALSE),"")</f>
        <v/>
      </c>
      <c r="BM463" s="1" t="str">
        <f>IFERROR(10^(DiaC[[#This Row],[LAT]]/10),"")</f>
        <v/>
      </c>
      <c r="BX463" s="4">
        <f>Resultats!C$37</f>
        <v>30</v>
      </c>
      <c r="BY463" s="12">
        <f>Resultats!E$37</f>
        <v>3</v>
      </c>
      <c r="BZ463" s="3">
        <v>5</v>
      </c>
      <c r="CA463" s="4">
        <v>38</v>
      </c>
      <c r="CB463" s="4" t="str">
        <f>CONCATENATE(NitC[[#This Row],[Dia]],NitC[[#This Row],[Mes]],NitC[[#This Row],[Hora]],NitC[[#This Row],[Min]])</f>
        <v>303538</v>
      </c>
      <c r="CC463" s="4" t="str">
        <f>CONCATENATE(TEXT(NitC[[#This Row],[Hora]],"00"),":",TEXT(NitC[[#This Row],[Min]],"00"))</f>
        <v>05:38</v>
      </c>
      <c r="CD463" s="12" t="str">
        <f>IFERROR(VLOOKUP(NitC[[#This Row],[CONCATENA]],Dades[[#All],[Columna1]:[LAT]],3,FALSE),"")</f>
        <v/>
      </c>
      <c r="CE463" s="12" t="str">
        <f>IFERROR(10^(NitC[[#This Row],[LAT]]/10),"")</f>
        <v/>
      </c>
    </row>
    <row r="464" spans="4:83" x14ac:dyDescent="0.35">
      <c r="D464" s="1">
        <f>Resultats!C$7</f>
        <v>30</v>
      </c>
      <c r="E464" s="1">
        <f>Resultats!E$7</f>
        <v>3</v>
      </c>
      <c r="F464" s="1">
        <v>14</v>
      </c>
      <c r="G464" s="1">
        <v>39</v>
      </c>
      <c r="H464" s="1" t="str">
        <f>CONCATENATE(DiaA[[#This Row],[Dia]],DiaA[[#This Row],[Mes]],DiaA[[#This Row],[Hora]],DiaA[[#This Row],[Min]])</f>
        <v>3031439</v>
      </c>
      <c r="I464" s="1" t="str">
        <f>CONCATENATE(TEXT(DiaA[[#This Row],[Hora]],"00"),":",TEXT(DiaA[[#This Row],[Min]],"00"))</f>
        <v>14:39</v>
      </c>
      <c r="J464" s="1" t="str">
        <f>IFERROR(VLOOKUP(DiaA[[#This Row],[CONCATENA]],Dades[[#All],[Columna1]:[LAT]],3,FALSE),"")</f>
        <v/>
      </c>
      <c r="K464" s="1" t="str">
        <f>IFERROR(10^(DiaA[[#This Row],[LAT]]/10),"")</f>
        <v/>
      </c>
      <c r="V464" s="4">
        <f>Resultats!C$7</f>
        <v>30</v>
      </c>
      <c r="W464" s="12">
        <f>Resultats!E$7</f>
        <v>3</v>
      </c>
      <c r="X464" s="3">
        <v>5</v>
      </c>
      <c r="Y464" s="4">
        <v>39</v>
      </c>
      <c r="Z464" s="4" t="str">
        <f>CONCATENATE(NitA[[#This Row],[Dia]],NitA[[#This Row],[Mes]],NitA[[#This Row],[Hora]],NitA[[#This Row],[Min]])</f>
        <v>303539</v>
      </c>
      <c r="AA464" s="4" t="str">
        <f>CONCATENATE(TEXT(NitA[[#This Row],[Hora]],"00"),":",TEXT(NitA[[#This Row],[Min]],"00"))</f>
        <v>05:39</v>
      </c>
      <c r="AB464" s="12" t="str">
        <f>IFERROR(VLOOKUP(NitA[[#This Row],[CONCATENA]],Dades[[#All],[Columna1]:[LAT]],3,FALSE),"")</f>
        <v/>
      </c>
      <c r="AC464" s="12" t="str">
        <f>IFERROR(10^(NitA[[#This Row],[LAT]]/10),"")</f>
        <v/>
      </c>
      <c r="AE464" s="1">
        <f>Resultats!C$22</f>
        <v>30</v>
      </c>
      <c r="AF464" s="1">
        <f>Resultats!E$22</f>
        <v>3</v>
      </c>
      <c r="AG464" s="1">
        <v>14</v>
      </c>
      <c r="AH464" s="1">
        <v>39</v>
      </c>
      <c r="AI464" s="1" t="str">
        <f>CONCATENATE(DiaB[[#This Row],[Dia]],DiaB[[#This Row],[Mes]],DiaB[[#This Row],[Hora]],DiaB[[#This Row],[Min]])</f>
        <v>3031439</v>
      </c>
      <c r="AJ464" s="1" t="str">
        <f>CONCATENATE(TEXT(DiaB[[#This Row],[Hora]],"00"),":",TEXT(DiaB[[#This Row],[Min]],"00"))</f>
        <v>14:39</v>
      </c>
      <c r="AK464" s="1" t="str">
        <f>IFERROR(VLOOKUP(DiaB[[#This Row],[CONCATENA]],Dades[[#All],[Columna1]:[LAT]],3,FALSE),"")</f>
        <v/>
      </c>
      <c r="AL464" s="1" t="str">
        <f>IFERROR(10^(DiaB[[#This Row],[LAT]]/10),"")</f>
        <v/>
      </c>
      <c r="AW464" s="4">
        <f>Resultats!C$22</f>
        <v>30</v>
      </c>
      <c r="AX464" s="12">
        <f>Resultats!E$22</f>
        <v>3</v>
      </c>
      <c r="AY464" s="3">
        <v>5</v>
      </c>
      <c r="AZ464" s="4">
        <v>39</v>
      </c>
      <c r="BA464" s="4" t="str">
        <f>CONCATENATE(NitB[[#This Row],[Dia]],NitB[[#This Row],[Mes]],NitB[[#This Row],[Hora]],NitB[[#This Row],[Min]])</f>
        <v>303539</v>
      </c>
      <c r="BB464" s="4" t="str">
        <f>CONCATENATE(TEXT(NitB[[#This Row],[Hora]],"00"),":",TEXT(NitB[[#This Row],[Min]],"00"))</f>
        <v>05:39</v>
      </c>
      <c r="BC464" s="12" t="str">
        <f>IFERROR(VLOOKUP(NitB[[#This Row],[CONCATENA]],Dades[[#All],[Columna1]:[LAT]],3,FALSE),"")</f>
        <v/>
      </c>
      <c r="BD464" s="12" t="str">
        <f>IFERROR(10^(NitB[[#This Row],[LAT]]/10),"")</f>
        <v/>
      </c>
      <c r="BF464" s="1">
        <f>Resultats!C$37</f>
        <v>30</v>
      </c>
      <c r="BG464" s="1">
        <f>Resultats!E$37</f>
        <v>3</v>
      </c>
      <c r="BH464" s="1">
        <v>14</v>
      </c>
      <c r="BI464" s="1">
        <v>39</v>
      </c>
      <c r="BJ464" s="1" t="str">
        <f>CONCATENATE(DiaC[[#This Row],[Dia]],DiaC[[#This Row],[Mes]],DiaC[[#This Row],[Hora]],DiaC[[#This Row],[Min]])</f>
        <v>3031439</v>
      </c>
      <c r="BK464" s="1" t="str">
        <f>CONCATENATE(TEXT(DiaC[[#This Row],[Hora]],"00"),":",TEXT(DiaC[[#This Row],[Min]],"00"))</f>
        <v>14:39</v>
      </c>
      <c r="BL464" s="1" t="str">
        <f>IFERROR(VLOOKUP(DiaC[[#This Row],[CONCATENA]],Dades[[#All],[Columna1]:[LAT]],3,FALSE),"")</f>
        <v/>
      </c>
      <c r="BM464" s="1" t="str">
        <f>IFERROR(10^(DiaC[[#This Row],[LAT]]/10),"")</f>
        <v/>
      </c>
      <c r="BX464" s="4">
        <f>Resultats!C$37</f>
        <v>30</v>
      </c>
      <c r="BY464" s="12">
        <f>Resultats!E$37</f>
        <v>3</v>
      </c>
      <c r="BZ464" s="3">
        <v>5</v>
      </c>
      <c r="CA464" s="4">
        <v>39</v>
      </c>
      <c r="CB464" s="4" t="str">
        <f>CONCATENATE(NitC[[#This Row],[Dia]],NitC[[#This Row],[Mes]],NitC[[#This Row],[Hora]],NitC[[#This Row],[Min]])</f>
        <v>303539</v>
      </c>
      <c r="CC464" s="4" t="str">
        <f>CONCATENATE(TEXT(NitC[[#This Row],[Hora]],"00"),":",TEXT(NitC[[#This Row],[Min]],"00"))</f>
        <v>05:39</v>
      </c>
      <c r="CD464" s="12" t="str">
        <f>IFERROR(VLOOKUP(NitC[[#This Row],[CONCATENA]],Dades[[#All],[Columna1]:[LAT]],3,FALSE),"")</f>
        <v/>
      </c>
      <c r="CE464" s="12" t="str">
        <f>IFERROR(10^(NitC[[#This Row],[LAT]]/10),"")</f>
        <v/>
      </c>
    </row>
    <row r="465" spans="4:83" x14ac:dyDescent="0.35">
      <c r="D465" s="1">
        <f>Resultats!C$7</f>
        <v>30</v>
      </c>
      <c r="E465" s="1">
        <f>Resultats!E$7</f>
        <v>3</v>
      </c>
      <c r="F465" s="1">
        <v>14</v>
      </c>
      <c r="G465" s="1">
        <v>40</v>
      </c>
      <c r="H465" s="1" t="str">
        <f>CONCATENATE(DiaA[[#This Row],[Dia]],DiaA[[#This Row],[Mes]],DiaA[[#This Row],[Hora]],DiaA[[#This Row],[Min]])</f>
        <v>3031440</v>
      </c>
      <c r="I465" s="1" t="str">
        <f>CONCATENATE(TEXT(DiaA[[#This Row],[Hora]],"00"),":",TEXT(DiaA[[#This Row],[Min]],"00"))</f>
        <v>14:40</v>
      </c>
      <c r="J465" s="1" t="str">
        <f>IFERROR(VLOOKUP(DiaA[[#This Row],[CONCATENA]],Dades[[#All],[Columna1]:[LAT]],3,FALSE),"")</f>
        <v/>
      </c>
      <c r="K465" s="1" t="str">
        <f>IFERROR(10^(DiaA[[#This Row],[LAT]]/10),"")</f>
        <v/>
      </c>
      <c r="V465" s="4">
        <f>Resultats!C$7</f>
        <v>30</v>
      </c>
      <c r="W465" s="12">
        <f>Resultats!E$7</f>
        <v>3</v>
      </c>
      <c r="X465" s="3">
        <v>5</v>
      </c>
      <c r="Y465" s="4">
        <v>40</v>
      </c>
      <c r="Z465" s="4" t="str">
        <f>CONCATENATE(NitA[[#This Row],[Dia]],NitA[[#This Row],[Mes]],NitA[[#This Row],[Hora]],NitA[[#This Row],[Min]])</f>
        <v>303540</v>
      </c>
      <c r="AA465" s="4" t="str">
        <f>CONCATENATE(TEXT(NitA[[#This Row],[Hora]],"00"),":",TEXT(NitA[[#This Row],[Min]],"00"))</f>
        <v>05:40</v>
      </c>
      <c r="AB465" s="12" t="str">
        <f>IFERROR(VLOOKUP(NitA[[#This Row],[CONCATENA]],Dades[[#All],[Columna1]:[LAT]],3,FALSE),"")</f>
        <v/>
      </c>
      <c r="AC465" s="12" t="str">
        <f>IFERROR(10^(NitA[[#This Row],[LAT]]/10),"")</f>
        <v/>
      </c>
      <c r="AE465" s="1">
        <f>Resultats!C$22</f>
        <v>30</v>
      </c>
      <c r="AF465" s="1">
        <f>Resultats!E$22</f>
        <v>3</v>
      </c>
      <c r="AG465" s="1">
        <v>14</v>
      </c>
      <c r="AH465" s="1">
        <v>40</v>
      </c>
      <c r="AI465" s="1" t="str">
        <f>CONCATENATE(DiaB[[#This Row],[Dia]],DiaB[[#This Row],[Mes]],DiaB[[#This Row],[Hora]],DiaB[[#This Row],[Min]])</f>
        <v>3031440</v>
      </c>
      <c r="AJ465" s="1" t="str">
        <f>CONCATENATE(TEXT(DiaB[[#This Row],[Hora]],"00"),":",TEXT(DiaB[[#This Row],[Min]],"00"))</f>
        <v>14:40</v>
      </c>
      <c r="AK465" s="1" t="str">
        <f>IFERROR(VLOOKUP(DiaB[[#This Row],[CONCATENA]],Dades[[#All],[Columna1]:[LAT]],3,FALSE),"")</f>
        <v/>
      </c>
      <c r="AL465" s="1" t="str">
        <f>IFERROR(10^(DiaB[[#This Row],[LAT]]/10),"")</f>
        <v/>
      </c>
      <c r="AW465" s="4">
        <f>Resultats!C$22</f>
        <v>30</v>
      </c>
      <c r="AX465" s="12">
        <f>Resultats!E$22</f>
        <v>3</v>
      </c>
      <c r="AY465" s="3">
        <v>5</v>
      </c>
      <c r="AZ465" s="4">
        <v>40</v>
      </c>
      <c r="BA465" s="4" t="str">
        <f>CONCATENATE(NitB[[#This Row],[Dia]],NitB[[#This Row],[Mes]],NitB[[#This Row],[Hora]],NitB[[#This Row],[Min]])</f>
        <v>303540</v>
      </c>
      <c r="BB465" s="4" t="str">
        <f>CONCATENATE(TEXT(NitB[[#This Row],[Hora]],"00"),":",TEXT(NitB[[#This Row],[Min]],"00"))</f>
        <v>05:40</v>
      </c>
      <c r="BC465" s="12" t="str">
        <f>IFERROR(VLOOKUP(NitB[[#This Row],[CONCATENA]],Dades[[#All],[Columna1]:[LAT]],3,FALSE),"")</f>
        <v/>
      </c>
      <c r="BD465" s="12" t="str">
        <f>IFERROR(10^(NitB[[#This Row],[LAT]]/10),"")</f>
        <v/>
      </c>
      <c r="BF465" s="1">
        <f>Resultats!C$37</f>
        <v>30</v>
      </c>
      <c r="BG465" s="1">
        <f>Resultats!E$37</f>
        <v>3</v>
      </c>
      <c r="BH465" s="1">
        <v>14</v>
      </c>
      <c r="BI465" s="1">
        <v>40</v>
      </c>
      <c r="BJ465" s="1" t="str">
        <f>CONCATENATE(DiaC[[#This Row],[Dia]],DiaC[[#This Row],[Mes]],DiaC[[#This Row],[Hora]],DiaC[[#This Row],[Min]])</f>
        <v>3031440</v>
      </c>
      <c r="BK465" s="1" t="str">
        <f>CONCATENATE(TEXT(DiaC[[#This Row],[Hora]],"00"),":",TEXT(DiaC[[#This Row],[Min]],"00"))</f>
        <v>14:40</v>
      </c>
      <c r="BL465" s="1" t="str">
        <f>IFERROR(VLOOKUP(DiaC[[#This Row],[CONCATENA]],Dades[[#All],[Columna1]:[LAT]],3,FALSE),"")</f>
        <v/>
      </c>
      <c r="BM465" s="1" t="str">
        <f>IFERROR(10^(DiaC[[#This Row],[LAT]]/10),"")</f>
        <v/>
      </c>
      <c r="BX465" s="4">
        <f>Resultats!C$37</f>
        <v>30</v>
      </c>
      <c r="BY465" s="12">
        <f>Resultats!E$37</f>
        <v>3</v>
      </c>
      <c r="BZ465" s="3">
        <v>5</v>
      </c>
      <c r="CA465" s="4">
        <v>40</v>
      </c>
      <c r="CB465" s="4" t="str">
        <f>CONCATENATE(NitC[[#This Row],[Dia]],NitC[[#This Row],[Mes]],NitC[[#This Row],[Hora]],NitC[[#This Row],[Min]])</f>
        <v>303540</v>
      </c>
      <c r="CC465" s="4" t="str">
        <f>CONCATENATE(TEXT(NitC[[#This Row],[Hora]],"00"),":",TEXT(NitC[[#This Row],[Min]],"00"))</f>
        <v>05:40</v>
      </c>
      <c r="CD465" s="12" t="str">
        <f>IFERROR(VLOOKUP(NitC[[#This Row],[CONCATENA]],Dades[[#All],[Columna1]:[LAT]],3,FALSE),"")</f>
        <v/>
      </c>
      <c r="CE465" s="12" t="str">
        <f>IFERROR(10^(NitC[[#This Row],[LAT]]/10),"")</f>
        <v/>
      </c>
    </row>
    <row r="466" spans="4:83" x14ac:dyDescent="0.35">
      <c r="D466" s="1">
        <f>Resultats!C$7</f>
        <v>30</v>
      </c>
      <c r="E466" s="1">
        <f>Resultats!E$7</f>
        <v>3</v>
      </c>
      <c r="F466" s="1">
        <v>14</v>
      </c>
      <c r="G466" s="1">
        <v>41</v>
      </c>
      <c r="H466" s="1" t="str">
        <f>CONCATENATE(DiaA[[#This Row],[Dia]],DiaA[[#This Row],[Mes]],DiaA[[#This Row],[Hora]],DiaA[[#This Row],[Min]])</f>
        <v>3031441</v>
      </c>
      <c r="I466" s="1" t="str">
        <f>CONCATENATE(TEXT(DiaA[[#This Row],[Hora]],"00"),":",TEXT(DiaA[[#This Row],[Min]],"00"))</f>
        <v>14:41</v>
      </c>
      <c r="J466" s="1" t="str">
        <f>IFERROR(VLOOKUP(DiaA[[#This Row],[CONCATENA]],Dades[[#All],[Columna1]:[LAT]],3,FALSE),"")</f>
        <v/>
      </c>
      <c r="K466" s="1" t="str">
        <f>IFERROR(10^(DiaA[[#This Row],[LAT]]/10),"")</f>
        <v/>
      </c>
      <c r="V466" s="4">
        <f>Resultats!C$7</f>
        <v>30</v>
      </c>
      <c r="W466" s="12">
        <f>Resultats!E$7</f>
        <v>3</v>
      </c>
      <c r="X466" s="3">
        <v>5</v>
      </c>
      <c r="Y466" s="4">
        <v>41</v>
      </c>
      <c r="Z466" s="4" t="str">
        <f>CONCATENATE(NitA[[#This Row],[Dia]],NitA[[#This Row],[Mes]],NitA[[#This Row],[Hora]],NitA[[#This Row],[Min]])</f>
        <v>303541</v>
      </c>
      <c r="AA466" s="4" t="str">
        <f>CONCATENATE(TEXT(NitA[[#This Row],[Hora]],"00"),":",TEXT(NitA[[#This Row],[Min]],"00"))</f>
        <v>05:41</v>
      </c>
      <c r="AB466" s="12" t="str">
        <f>IFERROR(VLOOKUP(NitA[[#This Row],[CONCATENA]],Dades[[#All],[Columna1]:[LAT]],3,FALSE),"")</f>
        <v/>
      </c>
      <c r="AC466" s="12" t="str">
        <f>IFERROR(10^(NitA[[#This Row],[LAT]]/10),"")</f>
        <v/>
      </c>
      <c r="AE466" s="1">
        <f>Resultats!C$22</f>
        <v>30</v>
      </c>
      <c r="AF466" s="1">
        <f>Resultats!E$22</f>
        <v>3</v>
      </c>
      <c r="AG466" s="1">
        <v>14</v>
      </c>
      <c r="AH466" s="1">
        <v>41</v>
      </c>
      <c r="AI466" s="1" t="str">
        <f>CONCATENATE(DiaB[[#This Row],[Dia]],DiaB[[#This Row],[Mes]],DiaB[[#This Row],[Hora]],DiaB[[#This Row],[Min]])</f>
        <v>3031441</v>
      </c>
      <c r="AJ466" s="1" t="str">
        <f>CONCATENATE(TEXT(DiaB[[#This Row],[Hora]],"00"),":",TEXT(DiaB[[#This Row],[Min]],"00"))</f>
        <v>14:41</v>
      </c>
      <c r="AK466" s="1" t="str">
        <f>IFERROR(VLOOKUP(DiaB[[#This Row],[CONCATENA]],Dades[[#All],[Columna1]:[LAT]],3,FALSE),"")</f>
        <v/>
      </c>
      <c r="AL466" s="1" t="str">
        <f>IFERROR(10^(DiaB[[#This Row],[LAT]]/10),"")</f>
        <v/>
      </c>
      <c r="AW466" s="4">
        <f>Resultats!C$22</f>
        <v>30</v>
      </c>
      <c r="AX466" s="12">
        <f>Resultats!E$22</f>
        <v>3</v>
      </c>
      <c r="AY466" s="3">
        <v>5</v>
      </c>
      <c r="AZ466" s="4">
        <v>41</v>
      </c>
      <c r="BA466" s="4" t="str">
        <f>CONCATENATE(NitB[[#This Row],[Dia]],NitB[[#This Row],[Mes]],NitB[[#This Row],[Hora]],NitB[[#This Row],[Min]])</f>
        <v>303541</v>
      </c>
      <c r="BB466" s="4" t="str">
        <f>CONCATENATE(TEXT(NitB[[#This Row],[Hora]],"00"),":",TEXT(NitB[[#This Row],[Min]],"00"))</f>
        <v>05:41</v>
      </c>
      <c r="BC466" s="12" t="str">
        <f>IFERROR(VLOOKUP(NitB[[#This Row],[CONCATENA]],Dades[[#All],[Columna1]:[LAT]],3,FALSE),"")</f>
        <v/>
      </c>
      <c r="BD466" s="12" t="str">
        <f>IFERROR(10^(NitB[[#This Row],[LAT]]/10),"")</f>
        <v/>
      </c>
      <c r="BF466" s="1">
        <f>Resultats!C$37</f>
        <v>30</v>
      </c>
      <c r="BG466" s="1">
        <f>Resultats!E$37</f>
        <v>3</v>
      </c>
      <c r="BH466" s="1">
        <v>14</v>
      </c>
      <c r="BI466" s="1">
        <v>41</v>
      </c>
      <c r="BJ466" s="1" t="str">
        <f>CONCATENATE(DiaC[[#This Row],[Dia]],DiaC[[#This Row],[Mes]],DiaC[[#This Row],[Hora]],DiaC[[#This Row],[Min]])</f>
        <v>3031441</v>
      </c>
      <c r="BK466" s="1" t="str">
        <f>CONCATENATE(TEXT(DiaC[[#This Row],[Hora]],"00"),":",TEXT(DiaC[[#This Row],[Min]],"00"))</f>
        <v>14:41</v>
      </c>
      <c r="BL466" s="1" t="str">
        <f>IFERROR(VLOOKUP(DiaC[[#This Row],[CONCATENA]],Dades[[#All],[Columna1]:[LAT]],3,FALSE),"")</f>
        <v/>
      </c>
      <c r="BM466" s="1" t="str">
        <f>IFERROR(10^(DiaC[[#This Row],[LAT]]/10),"")</f>
        <v/>
      </c>
      <c r="BX466" s="4">
        <f>Resultats!C$37</f>
        <v>30</v>
      </c>
      <c r="BY466" s="12">
        <f>Resultats!E$37</f>
        <v>3</v>
      </c>
      <c r="BZ466" s="3">
        <v>5</v>
      </c>
      <c r="CA466" s="4">
        <v>41</v>
      </c>
      <c r="CB466" s="4" t="str">
        <f>CONCATENATE(NitC[[#This Row],[Dia]],NitC[[#This Row],[Mes]],NitC[[#This Row],[Hora]],NitC[[#This Row],[Min]])</f>
        <v>303541</v>
      </c>
      <c r="CC466" s="4" t="str">
        <f>CONCATENATE(TEXT(NitC[[#This Row],[Hora]],"00"),":",TEXT(NitC[[#This Row],[Min]],"00"))</f>
        <v>05:41</v>
      </c>
      <c r="CD466" s="12" t="str">
        <f>IFERROR(VLOOKUP(NitC[[#This Row],[CONCATENA]],Dades[[#All],[Columna1]:[LAT]],3,FALSE),"")</f>
        <v/>
      </c>
      <c r="CE466" s="12" t="str">
        <f>IFERROR(10^(NitC[[#This Row],[LAT]]/10),"")</f>
        <v/>
      </c>
    </row>
    <row r="467" spans="4:83" x14ac:dyDescent="0.35">
      <c r="D467" s="1">
        <f>Resultats!C$7</f>
        <v>30</v>
      </c>
      <c r="E467" s="1">
        <f>Resultats!E$7</f>
        <v>3</v>
      </c>
      <c r="F467" s="1">
        <v>14</v>
      </c>
      <c r="G467" s="1">
        <v>42</v>
      </c>
      <c r="H467" s="1" t="str">
        <f>CONCATENATE(DiaA[[#This Row],[Dia]],DiaA[[#This Row],[Mes]],DiaA[[#This Row],[Hora]],DiaA[[#This Row],[Min]])</f>
        <v>3031442</v>
      </c>
      <c r="I467" s="1" t="str">
        <f>CONCATENATE(TEXT(DiaA[[#This Row],[Hora]],"00"),":",TEXT(DiaA[[#This Row],[Min]],"00"))</f>
        <v>14:42</v>
      </c>
      <c r="J467" s="1" t="str">
        <f>IFERROR(VLOOKUP(DiaA[[#This Row],[CONCATENA]],Dades[[#All],[Columna1]:[LAT]],3,FALSE),"")</f>
        <v/>
      </c>
      <c r="K467" s="1" t="str">
        <f>IFERROR(10^(DiaA[[#This Row],[LAT]]/10),"")</f>
        <v/>
      </c>
      <c r="V467" s="4">
        <f>Resultats!C$7</f>
        <v>30</v>
      </c>
      <c r="W467" s="12">
        <f>Resultats!E$7</f>
        <v>3</v>
      </c>
      <c r="X467" s="3">
        <v>5</v>
      </c>
      <c r="Y467" s="4">
        <v>42</v>
      </c>
      <c r="Z467" s="4" t="str">
        <f>CONCATENATE(NitA[[#This Row],[Dia]],NitA[[#This Row],[Mes]],NitA[[#This Row],[Hora]],NitA[[#This Row],[Min]])</f>
        <v>303542</v>
      </c>
      <c r="AA467" s="4" t="str">
        <f>CONCATENATE(TEXT(NitA[[#This Row],[Hora]],"00"),":",TEXT(NitA[[#This Row],[Min]],"00"))</f>
        <v>05:42</v>
      </c>
      <c r="AB467" s="12" t="str">
        <f>IFERROR(VLOOKUP(NitA[[#This Row],[CONCATENA]],Dades[[#All],[Columna1]:[LAT]],3,FALSE),"")</f>
        <v/>
      </c>
      <c r="AC467" s="12" t="str">
        <f>IFERROR(10^(NitA[[#This Row],[LAT]]/10),"")</f>
        <v/>
      </c>
      <c r="AE467" s="1">
        <f>Resultats!C$22</f>
        <v>30</v>
      </c>
      <c r="AF467" s="1">
        <f>Resultats!E$22</f>
        <v>3</v>
      </c>
      <c r="AG467" s="1">
        <v>14</v>
      </c>
      <c r="AH467" s="1">
        <v>42</v>
      </c>
      <c r="AI467" s="1" t="str">
        <f>CONCATENATE(DiaB[[#This Row],[Dia]],DiaB[[#This Row],[Mes]],DiaB[[#This Row],[Hora]],DiaB[[#This Row],[Min]])</f>
        <v>3031442</v>
      </c>
      <c r="AJ467" s="1" t="str">
        <f>CONCATENATE(TEXT(DiaB[[#This Row],[Hora]],"00"),":",TEXT(DiaB[[#This Row],[Min]],"00"))</f>
        <v>14:42</v>
      </c>
      <c r="AK467" s="1" t="str">
        <f>IFERROR(VLOOKUP(DiaB[[#This Row],[CONCATENA]],Dades[[#All],[Columna1]:[LAT]],3,FALSE),"")</f>
        <v/>
      </c>
      <c r="AL467" s="1" t="str">
        <f>IFERROR(10^(DiaB[[#This Row],[LAT]]/10),"")</f>
        <v/>
      </c>
      <c r="AW467" s="4">
        <f>Resultats!C$22</f>
        <v>30</v>
      </c>
      <c r="AX467" s="12">
        <f>Resultats!E$22</f>
        <v>3</v>
      </c>
      <c r="AY467" s="3">
        <v>5</v>
      </c>
      <c r="AZ467" s="4">
        <v>42</v>
      </c>
      <c r="BA467" s="4" t="str">
        <f>CONCATENATE(NitB[[#This Row],[Dia]],NitB[[#This Row],[Mes]],NitB[[#This Row],[Hora]],NitB[[#This Row],[Min]])</f>
        <v>303542</v>
      </c>
      <c r="BB467" s="4" t="str">
        <f>CONCATENATE(TEXT(NitB[[#This Row],[Hora]],"00"),":",TEXT(NitB[[#This Row],[Min]],"00"))</f>
        <v>05:42</v>
      </c>
      <c r="BC467" s="12" t="str">
        <f>IFERROR(VLOOKUP(NitB[[#This Row],[CONCATENA]],Dades[[#All],[Columna1]:[LAT]],3,FALSE),"")</f>
        <v/>
      </c>
      <c r="BD467" s="12" t="str">
        <f>IFERROR(10^(NitB[[#This Row],[LAT]]/10),"")</f>
        <v/>
      </c>
      <c r="BF467" s="1">
        <f>Resultats!C$37</f>
        <v>30</v>
      </c>
      <c r="BG467" s="1">
        <f>Resultats!E$37</f>
        <v>3</v>
      </c>
      <c r="BH467" s="1">
        <v>14</v>
      </c>
      <c r="BI467" s="1">
        <v>42</v>
      </c>
      <c r="BJ467" s="1" t="str">
        <f>CONCATENATE(DiaC[[#This Row],[Dia]],DiaC[[#This Row],[Mes]],DiaC[[#This Row],[Hora]],DiaC[[#This Row],[Min]])</f>
        <v>3031442</v>
      </c>
      <c r="BK467" s="1" t="str">
        <f>CONCATENATE(TEXT(DiaC[[#This Row],[Hora]],"00"),":",TEXT(DiaC[[#This Row],[Min]],"00"))</f>
        <v>14:42</v>
      </c>
      <c r="BL467" s="1" t="str">
        <f>IFERROR(VLOOKUP(DiaC[[#This Row],[CONCATENA]],Dades[[#All],[Columna1]:[LAT]],3,FALSE),"")</f>
        <v/>
      </c>
      <c r="BM467" s="1" t="str">
        <f>IFERROR(10^(DiaC[[#This Row],[LAT]]/10),"")</f>
        <v/>
      </c>
      <c r="BX467" s="4">
        <f>Resultats!C$37</f>
        <v>30</v>
      </c>
      <c r="BY467" s="12">
        <f>Resultats!E$37</f>
        <v>3</v>
      </c>
      <c r="BZ467" s="3">
        <v>5</v>
      </c>
      <c r="CA467" s="4">
        <v>42</v>
      </c>
      <c r="CB467" s="4" t="str">
        <f>CONCATENATE(NitC[[#This Row],[Dia]],NitC[[#This Row],[Mes]],NitC[[#This Row],[Hora]],NitC[[#This Row],[Min]])</f>
        <v>303542</v>
      </c>
      <c r="CC467" s="4" t="str">
        <f>CONCATENATE(TEXT(NitC[[#This Row],[Hora]],"00"),":",TEXT(NitC[[#This Row],[Min]],"00"))</f>
        <v>05:42</v>
      </c>
      <c r="CD467" s="12" t="str">
        <f>IFERROR(VLOOKUP(NitC[[#This Row],[CONCATENA]],Dades[[#All],[Columna1]:[LAT]],3,FALSE),"")</f>
        <v/>
      </c>
      <c r="CE467" s="12" t="str">
        <f>IFERROR(10^(NitC[[#This Row],[LAT]]/10),"")</f>
        <v/>
      </c>
    </row>
    <row r="468" spans="4:83" x14ac:dyDescent="0.35">
      <c r="D468" s="1">
        <f>Resultats!C$7</f>
        <v>30</v>
      </c>
      <c r="E468" s="1">
        <f>Resultats!E$7</f>
        <v>3</v>
      </c>
      <c r="F468" s="1">
        <v>14</v>
      </c>
      <c r="G468" s="1">
        <v>43</v>
      </c>
      <c r="H468" s="1" t="str">
        <f>CONCATENATE(DiaA[[#This Row],[Dia]],DiaA[[#This Row],[Mes]],DiaA[[#This Row],[Hora]],DiaA[[#This Row],[Min]])</f>
        <v>3031443</v>
      </c>
      <c r="I468" s="1" t="str">
        <f>CONCATENATE(TEXT(DiaA[[#This Row],[Hora]],"00"),":",TEXT(DiaA[[#This Row],[Min]],"00"))</f>
        <v>14:43</v>
      </c>
      <c r="J468" s="1" t="str">
        <f>IFERROR(VLOOKUP(DiaA[[#This Row],[CONCATENA]],Dades[[#All],[Columna1]:[LAT]],3,FALSE),"")</f>
        <v/>
      </c>
      <c r="K468" s="1" t="str">
        <f>IFERROR(10^(DiaA[[#This Row],[LAT]]/10),"")</f>
        <v/>
      </c>
      <c r="V468" s="4">
        <f>Resultats!C$7</f>
        <v>30</v>
      </c>
      <c r="W468" s="12">
        <f>Resultats!E$7</f>
        <v>3</v>
      </c>
      <c r="X468" s="3">
        <v>5</v>
      </c>
      <c r="Y468" s="4">
        <v>43</v>
      </c>
      <c r="Z468" s="4" t="str">
        <f>CONCATENATE(NitA[[#This Row],[Dia]],NitA[[#This Row],[Mes]],NitA[[#This Row],[Hora]],NitA[[#This Row],[Min]])</f>
        <v>303543</v>
      </c>
      <c r="AA468" s="4" t="str">
        <f>CONCATENATE(TEXT(NitA[[#This Row],[Hora]],"00"),":",TEXT(NitA[[#This Row],[Min]],"00"))</f>
        <v>05:43</v>
      </c>
      <c r="AB468" s="12" t="str">
        <f>IFERROR(VLOOKUP(NitA[[#This Row],[CONCATENA]],Dades[[#All],[Columna1]:[LAT]],3,FALSE),"")</f>
        <v/>
      </c>
      <c r="AC468" s="12" t="str">
        <f>IFERROR(10^(NitA[[#This Row],[LAT]]/10),"")</f>
        <v/>
      </c>
      <c r="AE468" s="1">
        <f>Resultats!C$22</f>
        <v>30</v>
      </c>
      <c r="AF468" s="1">
        <f>Resultats!E$22</f>
        <v>3</v>
      </c>
      <c r="AG468" s="1">
        <v>14</v>
      </c>
      <c r="AH468" s="1">
        <v>43</v>
      </c>
      <c r="AI468" s="1" t="str">
        <f>CONCATENATE(DiaB[[#This Row],[Dia]],DiaB[[#This Row],[Mes]],DiaB[[#This Row],[Hora]],DiaB[[#This Row],[Min]])</f>
        <v>3031443</v>
      </c>
      <c r="AJ468" s="1" t="str">
        <f>CONCATENATE(TEXT(DiaB[[#This Row],[Hora]],"00"),":",TEXT(DiaB[[#This Row],[Min]],"00"))</f>
        <v>14:43</v>
      </c>
      <c r="AK468" s="1" t="str">
        <f>IFERROR(VLOOKUP(DiaB[[#This Row],[CONCATENA]],Dades[[#All],[Columna1]:[LAT]],3,FALSE),"")</f>
        <v/>
      </c>
      <c r="AL468" s="1" t="str">
        <f>IFERROR(10^(DiaB[[#This Row],[LAT]]/10),"")</f>
        <v/>
      </c>
      <c r="AW468" s="4">
        <f>Resultats!C$22</f>
        <v>30</v>
      </c>
      <c r="AX468" s="12">
        <f>Resultats!E$22</f>
        <v>3</v>
      </c>
      <c r="AY468" s="3">
        <v>5</v>
      </c>
      <c r="AZ468" s="4">
        <v>43</v>
      </c>
      <c r="BA468" s="4" t="str">
        <f>CONCATENATE(NitB[[#This Row],[Dia]],NitB[[#This Row],[Mes]],NitB[[#This Row],[Hora]],NitB[[#This Row],[Min]])</f>
        <v>303543</v>
      </c>
      <c r="BB468" s="4" t="str">
        <f>CONCATENATE(TEXT(NitB[[#This Row],[Hora]],"00"),":",TEXT(NitB[[#This Row],[Min]],"00"))</f>
        <v>05:43</v>
      </c>
      <c r="BC468" s="12" t="str">
        <f>IFERROR(VLOOKUP(NitB[[#This Row],[CONCATENA]],Dades[[#All],[Columna1]:[LAT]],3,FALSE),"")</f>
        <v/>
      </c>
      <c r="BD468" s="12" t="str">
        <f>IFERROR(10^(NitB[[#This Row],[LAT]]/10),"")</f>
        <v/>
      </c>
      <c r="BF468" s="1">
        <f>Resultats!C$37</f>
        <v>30</v>
      </c>
      <c r="BG468" s="1">
        <f>Resultats!E$37</f>
        <v>3</v>
      </c>
      <c r="BH468" s="1">
        <v>14</v>
      </c>
      <c r="BI468" s="1">
        <v>43</v>
      </c>
      <c r="BJ468" s="1" t="str">
        <f>CONCATENATE(DiaC[[#This Row],[Dia]],DiaC[[#This Row],[Mes]],DiaC[[#This Row],[Hora]],DiaC[[#This Row],[Min]])</f>
        <v>3031443</v>
      </c>
      <c r="BK468" s="1" t="str">
        <f>CONCATENATE(TEXT(DiaC[[#This Row],[Hora]],"00"),":",TEXT(DiaC[[#This Row],[Min]],"00"))</f>
        <v>14:43</v>
      </c>
      <c r="BL468" s="1" t="str">
        <f>IFERROR(VLOOKUP(DiaC[[#This Row],[CONCATENA]],Dades[[#All],[Columna1]:[LAT]],3,FALSE),"")</f>
        <v/>
      </c>
      <c r="BM468" s="1" t="str">
        <f>IFERROR(10^(DiaC[[#This Row],[LAT]]/10),"")</f>
        <v/>
      </c>
      <c r="BX468" s="4">
        <f>Resultats!C$37</f>
        <v>30</v>
      </c>
      <c r="BY468" s="12">
        <f>Resultats!E$37</f>
        <v>3</v>
      </c>
      <c r="BZ468" s="3">
        <v>5</v>
      </c>
      <c r="CA468" s="4">
        <v>43</v>
      </c>
      <c r="CB468" s="4" t="str">
        <f>CONCATENATE(NitC[[#This Row],[Dia]],NitC[[#This Row],[Mes]],NitC[[#This Row],[Hora]],NitC[[#This Row],[Min]])</f>
        <v>303543</v>
      </c>
      <c r="CC468" s="4" t="str">
        <f>CONCATENATE(TEXT(NitC[[#This Row],[Hora]],"00"),":",TEXT(NitC[[#This Row],[Min]],"00"))</f>
        <v>05:43</v>
      </c>
      <c r="CD468" s="12" t="str">
        <f>IFERROR(VLOOKUP(NitC[[#This Row],[CONCATENA]],Dades[[#All],[Columna1]:[LAT]],3,FALSE),"")</f>
        <v/>
      </c>
      <c r="CE468" s="12" t="str">
        <f>IFERROR(10^(NitC[[#This Row],[LAT]]/10),"")</f>
        <v/>
      </c>
    </row>
    <row r="469" spans="4:83" x14ac:dyDescent="0.35">
      <c r="D469" s="1">
        <f>Resultats!C$7</f>
        <v>30</v>
      </c>
      <c r="E469" s="1">
        <f>Resultats!E$7</f>
        <v>3</v>
      </c>
      <c r="F469" s="1">
        <v>14</v>
      </c>
      <c r="G469" s="1">
        <v>44</v>
      </c>
      <c r="H469" s="1" t="str">
        <f>CONCATENATE(DiaA[[#This Row],[Dia]],DiaA[[#This Row],[Mes]],DiaA[[#This Row],[Hora]],DiaA[[#This Row],[Min]])</f>
        <v>3031444</v>
      </c>
      <c r="I469" s="1" t="str">
        <f>CONCATENATE(TEXT(DiaA[[#This Row],[Hora]],"00"),":",TEXT(DiaA[[#This Row],[Min]],"00"))</f>
        <v>14:44</v>
      </c>
      <c r="J469" s="1" t="str">
        <f>IFERROR(VLOOKUP(DiaA[[#This Row],[CONCATENA]],Dades[[#All],[Columna1]:[LAT]],3,FALSE),"")</f>
        <v/>
      </c>
      <c r="K469" s="1" t="str">
        <f>IFERROR(10^(DiaA[[#This Row],[LAT]]/10),"")</f>
        <v/>
      </c>
      <c r="V469" s="4">
        <f>Resultats!C$7</f>
        <v>30</v>
      </c>
      <c r="W469" s="12">
        <f>Resultats!E$7</f>
        <v>3</v>
      </c>
      <c r="X469" s="3">
        <v>5</v>
      </c>
      <c r="Y469" s="4">
        <v>44</v>
      </c>
      <c r="Z469" s="4" t="str">
        <f>CONCATENATE(NitA[[#This Row],[Dia]],NitA[[#This Row],[Mes]],NitA[[#This Row],[Hora]],NitA[[#This Row],[Min]])</f>
        <v>303544</v>
      </c>
      <c r="AA469" s="4" t="str">
        <f>CONCATENATE(TEXT(NitA[[#This Row],[Hora]],"00"),":",TEXT(NitA[[#This Row],[Min]],"00"))</f>
        <v>05:44</v>
      </c>
      <c r="AB469" s="12" t="str">
        <f>IFERROR(VLOOKUP(NitA[[#This Row],[CONCATENA]],Dades[[#All],[Columna1]:[LAT]],3,FALSE),"")</f>
        <v/>
      </c>
      <c r="AC469" s="12" t="str">
        <f>IFERROR(10^(NitA[[#This Row],[LAT]]/10),"")</f>
        <v/>
      </c>
      <c r="AE469" s="1">
        <f>Resultats!C$22</f>
        <v>30</v>
      </c>
      <c r="AF469" s="1">
        <f>Resultats!E$22</f>
        <v>3</v>
      </c>
      <c r="AG469" s="1">
        <v>14</v>
      </c>
      <c r="AH469" s="1">
        <v>44</v>
      </c>
      <c r="AI469" s="1" t="str">
        <f>CONCATENATE(DiaB[[#This Row],[Dia]],DiaB[[#This Row],[Mes]],DiaB[[#This Row],[Hora]],DiaB[[#This Row],[Min]])</f>
        <v>3031444</v>
      </c>
      <c r="AJ469" s="1" t="str">
        <f>CONCATENATE(TEXT(DiaB[[#This Row],[Hora]],"00"),":",TEXT(DiaB[[#This Row],[Min]],"00"))</f>
        <v>14:44</v>
      </c>
      <c r="AK469" s="1" t="str">
        <f>IFERROR(VLOOKUP(DiaB[[#This Row],[CONCATENA]],Dades[[#All],[Columna1]:[LAT]],3,FALSE),"")</f>
        <v/>
      </c>
      <c r="AL469" s="1" t="str">
        <f>IFERROR(10^(DiaB[[#This Row],[LAT]]/10),"")</f>
        <v/>
      </c>
      <c r="AW469" s="4">
        <f>Resultats!C$22</f>
        <v>30</v>
      </c>
      <c r="AX469" s="12">
        <f>Resultats!E$22</f>
        <v>3</v>
      </c>
      <c r="AY469" s="3">
        <v>5</v>
      </c>
      <c r="AZ469" s="4">
        <v>44</v>
      </c>
      <c r="BA469" s="4" t="str">
        <f>CONCATENATE(NitB[[#This Row],[Dia]],NitB[[#This Row],[Mes]],NitB[[#This Row],[Hora]],NitB[[#This Row],[Min]])</f>
        <v>303544</v>
      </c>
      <c r="BB469" s="4" t="str">
        <f>CONCATENATE(TEXT(NitB[[#This Row],[Hora]],"00"),":",TEXT(NitB[[#This Row],[Min]],"00"))</f>
        <v>05:44</v>
      </c>
      <c r="BC469" s="12" t="str">
        <f>IFERROR(VLOOKUP(NitB[[#This Row],[CONCATENA]],Dades[[#All],[Columna1]:[LAT]],3,FALSE),"")</f>
        <v/>
      </c>
      <c r="BD469" s="12" t="str">
        <f>IFERROR(10^(NitB[[#This Row],[LAT]]/10),"")</f>
        <v/>
      </c>
      <c r="BF469" s="1">
        <f>Resultats!C$37</f>
        <v>30</v>
      </c>
      <c r="BG469" s="1">
        <f>Resultats!E$37</f>
        <v>3</v>
      </c>
      <c r="BH469" s="1">
        <v>14</v>
      </c>
      <c r="BI469" s="1">
        <v>44</v>
      </c>
      <c r="BJ469" s="1" t="str">
        <f>CONCATENATE(DiaC[[#This Row],[Dia]],DiaC[[#This Row],[Mes]],DiaC[[#This Row],[Hora]],DiaC[[#This Row],[Min]])</f>
        <v>3031444</v>
      </c>
      <c r="BK469" s="1" t="str">
        <f>CONCATENATE(TEXT(DiaC[[#This Row],[Hora]],"00"),":",TEXT(DiaC[[#This Row],[Min]],"00"))</f>
        <v>14:44</v>
      </c>
      <c r="BL469" s="1" t="str">
        <f>IFERROR(VLOOKUP(DiaC[[#This Row],[CONCATENA]],Dades[[#All],[Columna1]:[LAT]],3,FALSE),"")</f>
        <v/>
      </c>
      <c r="BM469" s="1" t="str">
        <f>IFERROR(10^(DiaC[[#This Row],[LAT]]/10),"")</f>
        <v/>
      </c>
      <c r="BX469" s="4">
        <f>Resultats!C$37</f>
        <v>30</v>
      </c>
      <c r="BY469" s="12">
        <f>Resultats!E$37</f>
        <v>3</v>
      </c>
      <c r="BZ469" s="3">
        <v>5</v>
      </c>
      <c r="CA469" s="4">
        <v>44</v>
      </c>
      <c r="CB469" s="4" t="str">
        <f>CONCATENATE(NitC[[#This Row],[Dia]],NitC[[#This Row],[Mes]],NitC[[#This Row],[Hora]],NitC[[#This Row],[Min]])</f>
        <v>303544</v>
      </c>
      <c r="CC469" s="4" t="str">
        <f>CONCATENATE(TEXT(NitC[[#This Row],[Hora]],"00"),":",TEXT(NitC[[#This Row],[Min]],"00"))</f>
        <v>05:44</v>
      </c>
      <c r="CD469" s="12" t="str">
        <f>IFERROR(VLOOKUP(NitC[[#This Row],[CONCATENA]],Dades[[#All],[Columna1]:[LAT]],3,FALSE),"")</f>
        <v/>
      </c>
      <c r="CE469" s="12" t="str">
        <f>IFERROR(10^(NitC[[#This Row],[LAT]]/10),"")</f>
        <v/>
      </c>
    </row>
    <row r="470" spans="4:83" x14ac:dyDescent="0.35">
      <c r="D470" s="1">
        <f>Resultats!C$7</f>
        <v>30</v>
      </c>
      <c r="E470" s="1">
        <f>Resultats!E$7</f>
        <v>3</v>
      </c>
      <c r="F470" s="1">
        <v>14</v>
      </c>
      <c r="G470" s="1">
        <v>45</v>
      </c>
      <c r="H470" s="1" t="str">
        <f>CONCATENATE(DiaA[[#This Row],[Dia]],DiaA[[#This Row],[Mes]],DiaA[[#This Row],[Hora]],DiaA[[#This Row],[Min]])</f>
        <v>3031445</v>
      </c>
      <c r="I470" s="1" t="str">
        <f>CONCATENATE(TEXT(DiaA[[#This Row],[Hora]],"00"),":",TEXT(DiaA[[#This Row],[Min]],"00"))</f>
        <v>14:45</v>
      </c>
      <c r="J470" s="1" t="str">
        <f>IFERROR(VLOOKUP(DiaA[[#This Row],[CONCATENA]],Dades[[#All],[Columna1]:[LAT]],3,FALSE),"")</f>
        <v/>
      </c>
      <c r="K470" s="1" t="str">
        <f>IFERROR(10^(DiaA[[#This Row],[LAT]]/10),"")</f>
        <v/>
      </c>
      <c r="V470" s="4">
        <f>Resultats!C$7</f>
        <v>30</v>
      </c>
      <c r="W470" s="12">
        <f>Resultats!E$7</f>
        <v>3</v>
      </c>
      <c r="X470" s="3">
        <v>5</v>
      </c>
      <c r="Y470" s="4">
        <v>45</v>
      </c>
      <c r="Z470" s="4" t="str">
        <f>CONCATENATE(NitA[[#This Row],[Dia]],NitA[[#This Row],[Mes]],NitA[[#This Row],[Hora]],NitA[[#This Row],[Min]])</f>
        <v>303545</v>
      </c>
      <c r="AA470" s="4" t="str">
        <f>CONCATENATE(TEXT(NitA[[#This Row],[Hora]],"00"),":",TEXT(NitA[[#This Row],[Min]],"00"))</f>
        <v>05:45</v>
      </c>
      <c r="AB470" s="12" t="str">
        <f>IFERROR(VLOOKUP(NitA[[#This Row],[CONCATENA]],Dades[[#All],[Columna1]:[LAT]],3,FALSE),"")</f>
        <v/>
      </c>
      <c r="AC470" s="12" t="str">
        <f>IFERROR(10^(NitA[[#This Row],[LAT]]/10),"")</f>
        <v/>
      </c>
      <c r="AE470" s="1">
        <f>Resultats!C$22</f>
        <v>30</v>
      </c>
      <c r="AF470" s="1">
        <f>Resultats!E$22</f>
        <v>3</v>
      </c>
      <c r="AG470" s="1">
        <v>14</v>
      </c>
      <c r="AH470" s="1">
        <v>45</v>
      </c>
      <c r="AI470" s="1" t="str">
        <f>CONCATENATE(DiaB[[#This Row],[Dia]],DiaB[[#This Row],[Mes]],DiaB[[#This Row],[Hora]],DiaB[[#This Row],[Min]])</f>
        <v>3031445</v>
      </c>
      <c r="AJ470" s="1" t="str">
        <f>CONCATENATE(TEXT(DiaB[[#This Row],[Hora]],"00"),":",TEXT(DiaB[[#This Row],[Min]],"00"))</f>
        <v>14:45</v>
      </c>
      <c r="AK470" s="1" t="str">
        <f>IFERROR(VLOOKUP(DiaB[[#This Row],[CONCATENA]],Dades[[#All],[Columna1]:[LAT]],3,FALSE),"")</f>
        <v/>
      </c>
      <c r="AL470" s="1" t="str">
        <f>IFERROR(10^(DiaB[[#This Row],[LAT]]/10),"")</f>
        <v/>
      </c>
      <c r="AW470" s="4">
        <f>Resultats!C$22</f>
        <v>30</v>
      </c>
      <c r="AX470" s="12">
        <f>Resultats!E$22</f>
        <v>3</v>
      </c>
      <c r="AY470" s="3">
        <v>5</v>
      </c>
      <c r="AZ470" s="4">
        <v>45</v>
      </c>
      <c r="BA470" s="4" t="str">
        <f>CONCATENATE(NitB[[#This Row],[Dia]],NitB[[#This Row],[Mes]],NitB[[#This Row],[Hora]],NitB[[#This Row],[Min]])</f>
        <v>303545</v>
      </c>
      <c r="BB470" s="4" t="str">
        <f>CONCATENATE(TEXT(NitB[[#This Row],[Hora]],"00"),":",TEXT(NitB[[#This Row],[Min]],"00"))</f>
        <v>05:45</v>
      </c>
      <c r="BC470" s="12" t="str">
        <f>IFERROR(VLOOKUP(NitB[[#This Row],[CONCATENA]],Dades[[#All],[Columna1]:[LAT]],3,FALSE),"")</f>
        <v/>
      </c>
      <c r="BD470" s="12" t="str">
        <f>IFERROR(10^(NitB[[#This Row],[LAT]]/10),"")</f>
        <v/>
      </c>
      <c r="BF470" s="1">
        <f>Resultats!C$37</f>
        <v>30</v>
      </c>
      <c r="BG470" s="1">
        <f>Resultats!E$37</f>
        <v>3</v>
      </c>
      <c r="BH470" s="1">
        <v>14</v>
      </c>
      <c r="BI470" s="1">
        <v>45</v>
      </c>
      <c r="BJ470" s="1" t="str">
        <f>CONCATENATE(DiaC[[#This Row],[Dia]],DiaC[[#This Row],[Mes]],DiaC[[#This Row],[Hora]],DiaC[[#This Row],[Min]])</f>
        <v>3031445</v>
      </c>
      <c r="BK470" s="1" t="str">
        <f>CONCATENATE(TEXT(DiaC[[#This Row],[Hora]],"00"),":",TEXT(DiaC[[#This Row],[Min]],"00"))</f>
        <v>14:45</v>
      </c>
      <c r="BL470" s="1" t="str">
        <f>IFERROR(VLOOKUP(DiaC[[#This Row],[CONCATENA]],Dades[[#All],[Columna1]:[LAT]],3,FALSE),"")</f>
        <v/>
      </c>
      <c r="BM470" s="1" t="str">
        <f>IFERROR(10^(DiaC[[#This Row],[LAT]]/10),"")</f>
        <v/>
      </c>
      <c r="BX470" s="4">
        <f>Resultats!C$37</f>
        <v>30</v>
      </c>
      <c r="BY470" s="12">
        <f>Resultats!E$37</f>
        <v>3</v>
      </c>
      <c r="BZ470" s="3">
        <v>5</v>
      </c>
      <c r="CA470" s="4">
        <v>45</v>
      </c>
      <c r="CB470" s="4" t="str">
        <f>CONCATENATE(NitC[[#This Row],[Dia]],NitC[[#This Row],[Mes]],NitC[[#This Row],[Hora]],NitC[[#This Row],[Min]])</f>
        <v>303545</v>
      </c>
      <c r="CC470" s="4" t="str">
        <f>CONCATENATE(TEXT(NitC[[#This Row],[Hora]],"00"),":",TEXT(NitC[[#This Row],[Min]],"00"))</f>
        <v>05:45</v>
      </c>
      <c r="CD470" s="12" t="str">
        <f>IFERROR(VLOOKUP(NitC[[#This Row],[CONCATENA]],Dades[[#All],[Columna1]:[LAT]],3,FALSE),"")</f>
        <v/>
      </c>
      <c r="CE470" s="12" t="str">
        <f>IFERROR(10^(NitC[[#This Row],[LAT]]/10),"")</f>
        <v/>
      </c>
    </row>
    <row r="471" spans="4:83" x14ac:dyDescent="0.35">
      <c r="D471" s="1">
        <f>Resultats!C$7</f>
        <v>30</v>
      </c>
      <c r="E471" s="1">
        <f>Resultats!E$7</f>
        <v>3</v>
      </c>
      <c r="F471" s="1">
        <v>14</v>
      </c>
      <c r="G471" s="1">
        <v>46</v>
      </c>
      <c r="H471" s="1" t="str">
        <f>CONCATENATE(DiaA[[#This Row],[Dia]],DiaA[[#This Row],[Mes]],DiaA[[#This Row],[Hora]],DiaA[[#This Row],[Min]])</f>
        <v>3031446</v>
      </c>
      <c r="I471" s="1" t="str">
        <f>CONCATENATE(TEXT(DiaA[[#This Row],[Hora]],"00"),":",TEXT(DiaA[[#This Row],[Min]],"00"))</f>
        <v>14:46</v>
      </c>
      <c r="J471" s="1" t="str">
        <f>IFERROR(VLOOKUP(DiaA[[#This Row],[CONCATENA]],Dades[[#All],[Columna1]:[LAT]],3,FALSE),"")</f>
        <v/>
      </c>
      <c r="K471" s="1" t="str">
        <f>IFERROR(10^(DiaA[[#This Row],[LAT]]/10),"")</f>
        <v/>
      </c>
      <c r="V471" s="4">
        <f>Resultats!C$7</f>
        <v>30</v>
      </c>
      <c r="W471" s="12">
        <f>Resultats!E$7</f>
        <v>3</v>
      </c>
      <c r="X471" s="3">
        <v>5</v>
      </c>
      <c r="Y471" s="4">
        <v>46</v>
      </c>
      <c r="Z471" s="4" t="str">
        <f>CONCATENATE(NitA[[#This Row],[Dia]],NitA[[#This Row],[Mes]],NitA[[#This Row],[Hora]],NitA[[#This Row],[Min]])</f>
        <v>303546</v>
      </c>
      <c r="AA471" s="4" t="str">
        <f>CONCATENATE(TEXT(NitA[[#This Row],[Hora]],"00"),":",TEXT(NitA[[#This Row],[Min]],"00"))</f>
        <v>05:46</v>
      </c>
      <c r="AB471" s="12" t="str">
        <f>IFERROR(VLOOKUP(NitA[[#This Row],[CONCATENA]],Dades[[#All],[Columna1]:[LAT]],3,FALSE),"")</f>
        <v/>
      </c>
      <c r="AC471" s="12" t="str">
        <f>IFERROR(10^(NitA[[#This Row],[LAT]]/10),"")</f>
        <v/>
      </c>
      <c r="AE471" s="1">
        <f>Resultats!C$22</f>
        <v>30</v>
      </c>
      <c r="AF471" s="1">
        <f>Resultats!E$22</f>
        <v>3</v>
      </c>
      <c r="AG471" s="1">
        <v>14</v>
      </c>
      <c r="AH471" s="1">
        <v>46</v>
      </c>
      <c r="AI471" s="1" t="str">
        <f>CONCATENATE(DiaB[[#This Row],[Dia]],DiaB[[#This Row],[Mes]],DiaB[[#This Row],[Hora]],DiaB[[#This Row],[Min]])</f>
        <v>3031446</v>
      </c>
      <c r="AJ471" s="1" t="str">
        <f>CONCATENATE(TEXT(DiaB[[#This Row],[Hora]],"00"),":",TEXT(DiaB[[#This Row],[Min]],"00"))</f>
        <v>14:46</v>
      </c>
      <c r="AK471" s="1" t="str">
        <f>IFERROR(VLOOKUP(DiaB[[#This Row],[CONCATENA]],Dades[[#All],[Columna1]:[LAT]],3,FALSE),"")</f>
        <v/>
      </c>
      <c r="AL471" s="1" t="str">
        <f>IFERROR(10^(DiaB[[#This Row],[LAT]]/10),"")</f>
        <v/>
      </c>
      <c r="AW471" s="4">
        <f>Resultats!C$22</f>
        <v>30</v>
      </c>
      <c r="AX471" s="12">
        <f>Resultats!E$22</f>
        <v>3</v>
      </c>
      <c r="AY471" s="3">
        <v>5</v>
      </c>
      <c r="AZ471" s="4">
        <v>46</v>
      </c>
      <c r="BA471" s="4" t="str">
        <f>CONCATENATE(NitB[[#This Row],[Dia]],NitB[[#This Row],[Mes]],NitB[[#This Row],[Hora]],NitB[[#This Row],[Min]])</f>
        <v>303546</v>
      </c>
      <c r="BB471" s="4" t="str">
        <f>CONCATENATE(TEXT(NitB[[#This Row],[Hora]],"00"),":",TEXT(NitB[[#This Row],[Min]],"00"))</f>
        <v>05:46</v>
      </c>
      <c r="BC471" s="12" t="str">
        <f>IFERROR(VLOOKUP(NitB[[#This Row],[CONCATENA]],Dades[[#All],[Columna1]:[LAT]],3,FALSE),"")</f>
        <v/>
      </c>
      <c r="BD471" s="12" t="str">
        <f>IFERROR(10^(NitB[[#This Row],[LAT]]/10),"")</f>
        <v/>
      </c>
      <c r="BF471" s="1">
        <f>Resultats!C$37</f>
        <v>30</v>
      </c>
      <c r="BG471" s="1">
        <f>Resultats!E$37</f>
        <v>3</v>
      </c>
      <c r="BH471" s="1">
        <v>14</v>
      </c>
      <c r="BI471" s="1">
        <v>46</v>
      </c>
      <c r="BJ471" s="1" t="str">
        <f>CONCATENATE(DiaC[[#This Row],[Dia]],DiaC[[#This Row],[Mes]],DiaC[[#This Row],[Hora]],DiaC[[#This Row],[Min]])</f>
        <v>3031446</v>
      </c>
      <c r="BK471" s="1" t="str">
        <f>CONCATENATE(TEXT(DiaC[[#This Row],[Hora]],"00"),":",TEXT(DiaC[[#This Row],[Min]],"00"))</f>
        <v>14:46</v>
      </c>
      <c r="BL471" s="1" t="str">
        <f>IFERROR(VLOOKUP(DiaC[[#This Row],[CONCATENA]],Dades[[#All],[Columna1]:[LAT]],3,FALSE),"")</f>
        <v/>
      </c>
      <c r="BM471" s="1" t="str">
        <f>IFERROR(10^(DiaC[[#This Row],[LAT]]/10),"")</f>
        <v/>
      </c>
      <c r="BX471" s="4">
        <f>Resultats!C$37</f>
        <v>30</v>
      </c>
      <c r="BY471" s="12">
        <f>Resultats!E$37</f>
        <v>3</v>
      </c>
      <c r="BZ471" s="3">
        <v>5</v>
      </c>
      <c r="CA471" s="4">
        <v>46</v>
      </c>
      <c r="CB471" s="4" t="str">
        <f>CONCATENATE(NitC[[#This Row],[Dia]],NitC[[#This Row],[Mes]],NitC[[#This Row],[Hora]],NitC[[#This Row],[Min]])</f>
        <v>303546</v>
      </c>
      <c r="CC471" s="4" t="str">
        <f>CONCATENATE(TEXT(NitC[[#This Row],[Hora]],"00"),":",TEXT(NitC[[#This Row],[Min]],"00"))</f>
        <v>05:46</v>
      </c>
      <c r="CD471" s="12" t="str">
        <f>IFERROR(VLOOKUP(NitC[[#This Row],[CONCATENA]],Dades[[#All],[Columna1]:[LAT]],3,FALSE),"")</f>
        <v/>
      </c>
      <c r="CE471" s="12" t="str">
        <f>IFERROR(10^(NitC[[#This Row],[LAT]]/10),"")</f>
        <v/>
      </c>
    </row>
    <row r="472" spans="4:83" x14ac:dyDescent="0.35">
      <c r="D472" s="1">
        <f>Resultats!C$7</f>
        <v>30</v>
      </c>
      <c r="E472" s="1">
        <f>Resultats!E$7</f>
        <v>3</v>
      </c>
      <c r="F472" s="1">
        <v>14</v>
      </c>
      <c r="G472" s="1">
        <v>47</v>
      </c>
      <c r="H472" s="1" t="str">
        <f>CONCATENATE(DiaA[[#This Row],[Dia]],DiaA[[#This Row],[Mes]],DiaA[[#This Row],[Hora]],DiaA[[#This Row],[Min]])</f>
        <v>3031447</v>
      </c>
      <c r="I472" s="1" t="str">
        <f>CONCATENATE(TEXT(DiaA[[#This Row],[Hora]],"00"),":",TEXT(DiaA[[#This Row],[Min]],"00"))</f>
        <v>14:47</v>
      </c>
      <c r="J472" s="1" t="str">
        <f>IFERROR(VLOOKUP(DiaA[[#This Row],[CONCATENA]],Dades[[#All],[Columna1]:[LAT]],3,FALSE),"")</f>
        <v/>
      </c>
      <c r="K472" s="1" t="str">
        <f>IFERROR(10^(DiaA[[#This Row],[LAT]]/10),"")</f>
        <v/>
      </c>
      <c r="V472" s="4">
        <f>Resultats!C$7</f>
        <v>30</v>
      </c>
      <c r="W472" s="12">
        <f>Resultats!E$7</f>
        <v>3</v>
      </c>
      <c r="X472" s="3">
        <v>5</v>
      </c>
      <c r="Y472" s="4">
        <v>47</v>
      </c>
      <c r="Z472" s="4" t="str">
        <f>CONCATENATE(NitA[[#This Row],[Dia]],NitA[[#This Row],[Mes]],NitA[[#This Row],[Hora]],NitA[[#This Row],[Min]])</f>
        <v>303547</v>
      </c>
      <c r="AA472" s="4" t="str">
        <f>CONCATENATE(TEXT(NitA[[#This Row],[Hora]],"00"),":",TEXT(NitA[[#This Row],[Min]],"00"))</f>
        <v>05:47</v>
      </c>
      <c r="AB472" s="12" t="str">
        <f>IFERROR(VLOOKUP(NitA[[#This Row],[CONCATENA]],Dades[[#All],[Columna1]:[LAT]],3,FALSE),"")</f>
        <v/>
      </c>
      <c r="AC472" s="12" t="str">
        <f>IFERROR(10^(NitA[[#This Row],[LAT]]/10),"")</f>
        <v/>
      </c>
      <c r="AE472" s="1">
        <f>Resultats!C$22</f>
        <v>30</v>
      </c>
      <c r="AF472" s="1">
        <f>Resultats!E$22</f>
        <v>3</v>
      </c>
      <c r="AG472" s="1">
        <v>14</v>
      </c>
      <c r="AH472" s="1">
        <v>47</v>
      </c>
      <c r="AI472" s="1" t="str">
        <f>CONCATENATE(DiaB[[#This Row],[Dia]],DiaB[[#This Row],[Mes]],DiaB[[#This Row],[Hora]],DiaB[[#This Row],[Min]])</f>
        <v>3031447</v>
      </c>
      <c r="AJ472" s="1" t="str">
        <f>CONCATENATE(TEXT(DiaB[[#This Row],[Hora]],"00"),":",TEXT(DiaB[[#This Row],[Min]],"00"))</f>
        <v>14:47</v>
      </c>
      <c r="AK472" s="1" t="str">
        <f>IFERROR(VLOOKUP(DiaB[[#This Row],[CONCATENA]],Dades[[#All],[Columna1]:[LAT]],3,FALSE),"")</f>
        <v/>
      </c>
      <c r="AL472" s="1" t="str">
        <f>IFERROR(10^(DiaB[[#This Row],[LAT]]/10),"")</f>
        <v/>
      </c>
      <c r="AW472" s="4">
        <f>Resultats!C$22</f>
        <v>30</v>
      </c>
      <c r="AX472" s="12">
        <f>Resultats!E$22</f>
        <v>3</v>
      </c>
      <c r="AY472" s="3">
        <v>5</v>
      </c>
      <c r="AZ472" s="4">
        <v>47</v>
      </c>
      <c r="BA472" s="4" t="str">
        <f>CONCATENATE(NitB[[#This Row],[Dia]],NitB[[#This Row],[Mes]],NitB[[#This Row],[Hora]],NitB[[#This Row],[Min]])</f>
        <v>303547</v>
      </c>
      <c r="BB472" s="4" t="str">
        <f>CONCATENATE(TEXT(NitB[[#This Row],[Hora]],"00"),":",TEXT(NitB[[#This Row],[Min]],"00"))</f>
        <v>05:47</v>
      </c>
      <c r="BC472" s="12" t="str">
        <f>IFERROR(VLOOKUP(NitB[[#This Row],[CONCATENA]],Dades[[#All],[Columna1]:[LAT]],3,FALSE),"")</f>
        <v/>
      </c>
      <c r="BD472" s="12" t="str">
        <f>IFERROR(10^(NitB[[#This Row],[LAT]]/10),"")</f>
        <v/>
      </c>
      <c r="BF472" s="1">
        <f>Resultats!C$37</f>
        <v>30</v>
      </c>
      <c r="BG472" s="1">
        <f>Resultats!E$37</f>
        <v>3</v>
      </c>
      <c r="BH472" s="1">
        <v>14</v>
      </c>
      <c r="BI472" s="1">
        <v>47</v>
      </c>
      <c r="BJ472" s="1" t="str">
        <f>CONCATENATE(DiaC[[#This Row],[Dia]],DiaC[[#This Row],[Mes]],DiaC[[#This Row],[Hora]],DiaC[[#This Row],[Min]])</f>
        <v>3031447</v>
      </c>
      <c r="BK472" s="1" t="str">
        <f>CONCATENATE(TEXT(DiaC[[#This Row],[Hora]],"00"),":",TEXT(DiaC[[#This Row],[Min]],"00"))</f>
        <v>14:47</v>
      </c>
      <c r="BL472" s="1" t="str">
        <f>IFERROR(VLOOKUP(DiaC[[#This Row],[CONCATENA]],Dades[[#All],[Columna1]:[LAT]],3,FALSE),"")</f>
        <v/>
      </c>
      <c r="BM472" s="1" t="str">
        <f>IFERROR(10^(DiaC[[#This Row],[LAT]]/10),"")</f>
        <v/>
      </c>
      <c r="BX472" s="4">
        <f>Resultats!C$37</f>
        <v>30</v>
      </c>
      <c r="BY472" s="12">
        <f>Resultats!E$37</f>
        <v>3</v>
      </c>
      <c r="BZ472" s="3">
        <v>5</v>
      </c>
      <c r="CA472" s="4">
        <v>47</v>
      </c>
      <c r="CB472" s="4" t="str">
        <f>CONCATENATE(NitC[[#This Row],[Dia]],NitC[[#This Row],[Mes]],NitC[[#This Row],[Hora]],NitC[[#This Row],[Min]])</f>
        <v>303547</v>
      </c>
      <c r="CC472" s="4" t="str">
        <f>CONCATENATE(TEXT(NitC[[#This Row],[Hora]],"00"),":",TEXT(NitC[[#This Row],[Min]],"00"))</f>
        <v>05:47</v>
      </c>
      <c r="CD472" s="12" t="str">
        <f>IFERROR(VLOOKUP(NitC[[#This Row],[CONCATENA]],Dades[[#All],[Columna1]:[LAT]],3,FALSE),"")</f>
        <v/>
      </c>
      <c r="CE472" s="12" t="str">
        <f>IFERROR(10^(NitC[[#This Row],[LAT]]/10),"")</f>
        <v/>
      </c>
    </row>
    <row r="473" spans="4:83" x14ac:dyDescent="0.35">
      <c r="D473" s="1">
        <f>Resultats!C$7</f>
        <v>30</v>
      </c>
      <c r="E473" s="1">
        <f>Resultats!E$7</f>
        <v>3</v>
      </c>
      <c r="F473" s="1">
        <v>14</v>
      </c>
      <c r="G473" s="1">
        <v>48</v>
      </c>
      <c r="H473" s="1" t="str">
        <f>CONCATENATE(DiaA[[#This Row],[Dia]],DiaA[[#This Row],[Mes]],DiaA[[#This Row],[Hora]],DiaA[[#This Row],[Min]])</f>
        <v>3031448</v>
      </c>
      <c r="I473" s="1" t="str">
        <f>CONCATENATE(TEXT(DiaA[[#This Row],[Hora]],"00"),":",TEXT(DiaA[[#This Row],[Min]],"00"))</f>
        <v>14:48</v>
      </c>
      <c r="J473" s="1" t="str">
        <f>IFERROR(VLOOKUP(DiaA[[#This Row],[CONCATENA]],Dades[[#All],[Columna1]:[LAT]],3,FALSE),"")</f>
        <v/>
      </c>
      <c r="K473" s="1" t="str">
        <f>IFERROR(10^(DiaA[[#This Row],[LAT]]/10),"")</f>
        <v/>
      </c>
      <c r="V473" s="4">
        <f>Resultats!C$7</f>
        <v>30</v>
      </c>
      <c r="W473" s="12">
        <f>Resultats!E$7</f>
        <v>3</v>
      </c>
      <c r="X473" s="3">
        <v>5</v>
      </c>
      <c r="Y473" s="4">
        <v>48</v>
      </c>
      <c r="Z473" s="4" t="str">
        <f>CONCATENATE(NitA[[#This Row],[Dia]],NitA[[#This Row],[Mes]],NitA[[#This Row],[Hora]],NitA[[#This Row],[Min]])</f>
        <v>303548</v>
      </c>
      <c r="AA473" s="4" t="str">
        <f>CONCATENATE(TEXT(NitA[[#This Row],[Hora]],"00"),":",TEXT(NitA[[#This Row],[Min]],"00"))</f>
        <v>05:48</v>
      </c>
      <c r="AB473" s="12" t="str">
        <f>IFERROR(VLOOKUP(NitA[[#This Row],[CONCATENA]],Dades[[#All],[Columna1]:[LAT]],3,FALSE),"")</f>
        <v/>
      </c>
      <c r="AC473" s="12" t="str">
        <f>IFERROR(10^(NitA[[#This Row],[LAT]]/10),"")</f>
        <v/>
      </c>
      <c r="AE473" s="1">
        <f>Resultats!C$22</f>
        <v>30</v>
      </c>
      <c r="AF473" s="1">
        <f>Resultats!E$22</f>
        <v>3</v>
      </c>
      <c r="AG473" s="1">
        <v>14</v>
      </c>
      <c r="AH473" s="1">
        <v>48</v>
      </c>
      <c r="AI473" s="1" t="str">
        <f>CONCATENATE(DiaB[[#This Row],[Dia]],DiaB[[#This Row],[Mes]],DiaB[[#This Row],[Hora]],DiaB[[#This Row],[Min]])</f>
        <v>3031448</v>
      </c>
      <c r="AJ473" s="1" t="str">
        <f>CONCATENATE(TEXT(DiaB[[#This Row],[Hora]],"00"),":",TEXT(DiaB[[#This Row],[Min]],"00"))</f>
        <v>14:48</v>
      </c>
      <c r="AK473" s="1" t="str">
        <f>IFERROR(VLOOKUP(DiaB[[#This Row],[CONCATENA]],Dades[[#All],[Columna1]:[LAT]],3,FALSE),"")</f>
        <v/>
      </c>
      <c r="AL473" s="1" t="str">
        <f>IFERROR(10^(DiaB[[#This Row],[LAT]]/10),"")</f>
        <v/>
      </c>
      <c r="AW473" s="4">
        <f>Resultats!C$22</f>
        <v>30</v>
      </c>
      <c r="AX473" s="12">
        <f>Resultats!E$22</f>
        <v>3</v>
      </c>
      <c r="AY473" s="3">
        <v>5</v>
      </c>
      <c r="AZ473" s="4">
        <v>48</v>
      </c>
      <c r="BA473" s="4" t="str">
        <f>CONCATENATE(NitB[[#This Row],[Dia]],NitB[[#This Row],[Mes]],NitB[[#This Row],[Hora]],NitB[[#This Row],[Min]])</f>
        <v>303548</v>
      </c>
      <c r="BB473" s="4" t="str">
        <f>CONCATENATE(TEXT(NitB[[#This Row],[Hora]],"00"),":",TEXT(NitB[[#This Row],[Min]],"00"))</f>
        <v>05:48</v>
      </c>
      <c r="BC473" s="12" t="str">
        <f>IFERROR(VLOOKUP(NitB[[#This Row],[CONCATENA]],Dades[[#All],[Columna1]:[LAT]],3,FALSE),"")</f>
        <v/>
      </c>
      <c r="BD473" s="12" t="str">
        <f>IFERROR(10^(NitB[[#This Row],[LAT]]/10),"")</f>
        <v/>
      </c>
      <c r="BF473" s="1">
        <f>Resultats!C$37</f>
        <v>30</v>
      </c>
      <c r="BG473" s="1">
        <f>Resultats!E$37</f>
        <v>3</v>
      </c>
      <c r="BH473" s="1">
        <v>14</v>
      </c>
      <c r="BI473" s="1">
        <v>48</v>
      </c>
      <c r="BJ473" s="1" t="str">
        <f>CONCATENATE(DiaC[[#This Row],[Dia]],DiaC[[#This Row],[Mes]],DiaC[[#This Row],[Hora]],DiaC[[#This Row],[Min]])</f>
        <v>3031448</v>
      </c>
      <c r="BK473" s="1" t="str">
        <f>CONCATENATE(TEXT(DiaC[[#This Row],[Hora]],"00"),":",TEXT(DiaC[[#This Row],[Min]],"00"))</f>
        <v>14:48</v>
      </c>
      <c r="BL473" s="1" t="str">
        <f>IFERROR(VLOOKUP(DiaC[[#This Row],[CONCATENA]],Dades[[#All],[Columna1]:[LAT]],3,FALSE),"")</f>
        <v/>
      </c>
      <c r="BM473" s="1" t="str">
        <f>IFERROR(10^(DiaC[[#This Row],[LAT]]/10),"")</f>
        <v/>
      </c>
      <c r="BX473" s="4">
        <f>Resultats!C$37</f>
        <v>30</v>
      </c>
      <c r="BY473" s="12">
        <f>Resultats!E$37</f>
        <v>3</v>
      </c>
      <c r="BZ473" s="3">
        <v>5</v>
      </c>
      <c r="CA473" s="4">
        <v>48</v>
      </c>
      <c r="CB473" s="4" t="str">
        <f>CONCATENATE(NitC[[#This Row],[Dia]],NitC[[#This Row],[Mes]],NitC[[#This Row],[Hora]],NitC[[#This Row],[Min]])</f>
        <v>303548</v>
      </c>
      <c r="CC473" s="4" t="str">
        <f>CONCATENATE(TEXT(NitC[[#This Row],[Hora]],"00"),":",TEXT(NitC[[#This Row],[Min]],"00"))</f>
        <v>05:48</v>
      </c>
      <c r="CD473" s="12" t="str">
        <f>IFERROR(VLOOKUP(NitC[[#This Row],[CONCATENA]],Dades[[#All],[Columna1]:[LAT]],3,FALSE),"")</f>
        <v/>
      </c>
      <c r="CE473" s="12" t="str">
        <f>IFERROR(10^(NitC[[#This Row],[LAT]]/10),"")</f>
        <v/>
      </c>
    </row>
    <row r="474" spans="4:83" x14ac:dyDescent="0.35">
      <c r="D474" s="1">
        <f>Resultats!C$7</f>
        <v>30</v>
      </c>
      <c r="E474" s="1">
        <f>Resultats!E$7</f>
        <v>3</v>
      </c>
      <c r="F474" s="1">
        <v>14</v>
      </c>
      <c r="G474" s="1">
        <v>49</v>
      </c>
      <c r="H474" s="1" t="str">
        <f>CONCATENATE(DiaA[[#This Row],[Dia]],DiaA[[#This Row],[Mes]],DiaA[[#This Row],[Hora]],DiaA[[#This Row],[Min]])</f>
        <v>3031449</v>
      </c>
      <c r="I474" s="1" t="str">
        <f>CONCATENATE(TEXT(DiaA[[#This Row],[Hora]],"00"),":",TEXT(DiaA[[#This Row],[Min]],"00"))</f>
        <v>14:49</v>
      </c>
      <c r="J474" s="1" t="str">
        <f>IFERROR(VLOOKUP(DiaA[[#This Row],[CONCATENA]],Dades[[#All],[Columna1]:[LAT]],3,FALSE),"")</f>
        <v/>
      </c>
      <c r="K474" s="1" t="str">
        <f>IFERROR(10^(DiaA[[#This Row],[LAT]]/10),"")</f>
        <v/>
      </c>
      <c r="V474" s="4">
        <f>Resultats!C$7</f>
        <v>30</v>
      </c>
      <c r="W474" s="12">
        <f>Resultats!E$7</f>
        <v>3</v>
      </c>
      <c r="X474" s="3">
        <v>5</v>
      </c>
      <c r="Y474" s="4">
        <v>49</v>
      </c>
      <c r="Z474" s="4" t="str">
        <f>CONCATENATE(NitA[[#This Row],[Dia]],NitA[[#This Row],[Mes]],NitA[[#This Row],[Hora]],NitA[[#This Row],[Min]])</f>
        <v>303549</v>
      </c>
      <c r="AA474" s="4" t="str">
        <f>CONCATENATE(TEXT(NitA[[#This Row],[Hora]],"00"),":",TEXT(NitA[[#This Row],[Min]],"00"))</f>
        <v>05:49</v>
      </c>
      <c r="AB474" s="12" t="str">
        <f>IFERROR(VLOOKUP(NitA[[#This Row],[CONCATENA]],Dades[[#All],[Columna1]:[LAT]],3,FALSE),"")</f>
        <v/>
      </c>
      <c r="AC474" s="12" t="str">
        <f>IFERROR(10^(NitA[[#This Row],[LAT]]/10),"")</f>
        <v/>
      </c>
      <c r="AE474" s="1">
        <f>Resultats!C$22</f>
        <v>30</v>
      </c>
      <c r="AF474" s="1">
        <f>Resultats!E$22</f>
        <v>3</v>
      </c>
      <c r="AG474" s="1">
        <v>14</v>
      </c>
      <c r="AH474" s="1">
        <v>49</v>
      </c>
      <c r="AI474" s="1" t="str">
        <f>CONCATENATE(DiaB[[#This Row],[Dia]],DiaB[[#This Row],[Mes]],DiaB[[#This Row],[Hora]],DiaB[[#This Row],[Min]])</f>
        <v>3031449</v>
      </c>
      <c r="AJ474" s="1" t="str">
        <f>CONCATENATE(TEXT(DiaB[[#This Row],[Hora]],"00"),":",TEXT(DiaB[[#This Row],[Min]],"00"))</f>
        <v>14:49</v>
      </c>
      <c r="AK474" s="1" t="str">
        <f>IFERROR(VLOOKUP(DiaB[[#This Row],[CONCATENA]],Dades[[#All],[Columna1]:[LAT]],3,FALSE),"")</f>
        <v/>
      </c>
      <c r="AL474" s="1" t="str">
        <f>IFERROR(10^(DiaB[[#This Row],[LAT]]/10),"")</f>
        <v/>
      </c>
      <c r="AW474" s="4">
        <f>Resultats!C$22</f>
        <v>30</v>
      </c>
      <c r="AX474" s="12">
        <f>Resultats!E$22</f>
        <v>3</v>
      </c>
      <c r="AY474" s="3">
        <v>5</v>
      </c>
      <c r="AZ474" s="4">
        <v>49</v>
      </c>
      <c r="BA474" s="4" t="str">
        <f>CONCATENATE(NitB[[#This Row],[Dia]],NitB[[#This Row],[Mes]],NitB[[#This Row],[Hora]],NitB[[#This Row],[Min]])</f>
        <v>303549</v>
      </c>
      <c r="BB474" s="4" t="str">
        <f>CONCATENATE(TEXT(NitB[[#This Row],[Hora]],"00"),":",TEXT(NitB[[#This Row],[Min]],"00"))</f>
        <v>05:49</v>
      </c>
      <c r="BC474" s="12" t="str">
        <f>IFERROR(VLOOKUP(NitB[[#This Row],[CONCATENA]],Dades[[#All],[Columna1]:[LAT]],3,FALSE),"")</f>
        <v/>
      </c>
      <c r="BD474" s="12" t="str">
        <f>IFERROR(10^(NitB[[#This Row],[LAT]]/10),"")</f>
        <v/>
      </c>
      <c r="BF474" s="1">
        <f>Resultats!C$37</f>
        <v>30</v>
      </c>
      <c r="BG474" s="1">
        <f>Resultats!E$37</f>
        <v>3</v>
      </c>
      <c r="BH474" s="1">
        <v>14</v>
      </c>
      <c r="BI474" s="1">
        <v>49</v>
      </c>
      <c r="BJ474" s="1" t="str">
        <f>CONCATENATE(DiaC[[#This Row],[Dia]],DiaC[[#This Row],[Mes]],DiaC[[#This Row],[Hora]],DiaC[[#This Row],[Min]])</f>
        <v>3031449</v>
      </c>
      <c r="BK474" s="1" t="str">
        <f>CONCATENATE(TEXT(DiaC[[#This Row],[Hora]],"00"),":",TEXT(DiaC[[#This Row],[Min]],"00"))</f>
        <v>14:49</v>
      </c>
      <c r="BL474" s="1" t="str">
        <f>IFERROR(VLOOKUP(DiaC[[#This Row],[CONCATENA]],Dades[[#All],[Columna1]:[LAT]],3,FALSE),"")</f>
        <v/>
      </c>
      <c r="BM474" s="1" t="str">
        <f>IFERROR(10^(DiaC[[#This Row],[LAT]]/10),"")</f>
        <v/>
      </c>
      <c r="BX474" s="4">
        <f>Resultats!C$37</f>
        <v>30</v>
      </c>
      <c r="BY474" s="12">
        <f>Resultats!E$37</f>
        <v>3</v>
      </c>
      <c r="BZ474" s="3">
        <v>5</v>
      </c>
      <c r="CA474" s="4">
        <v>49</v>
      </c>
      <c r="CB474" s="4" t="str">
        <f>CONCATENATE(NitC[[#This Row],[Dia]],NitC[[#This Row],[Mes]],NitC[[#This Row],[Hora]],NitC[[#This Row],[Min]])</f>
        <v>303549</v>
      </c>
      <c r="CC474" s="4" t="str">
        <f>CONCATENATE(TEXT(NitC[[#This Row],[Hora]],"00"),":",TEXT(NitC[[#This Row],[Min]],"00"))</f>
        <v>05:49</v>
      </c>
      <c r="CD474" s="12" t="str">
        <f>IFERROR(VLOOKUP(NitC[[#This Row],[CONCATENA]],Dades[[#All],[Columna1]:[LAT]],3,FALSE),"")</f>
        <v/>
      </c>
      <c r="CE474" s="12" t="str">
        <f>IFERROR(10^(NitC[[#This Row],[LAT]]/10),"")</f>
        <v/>
      </c>
    </row>
    <row r="475" spans="4:83" x14ac:dyDescent="0.35">
      <c r="D475" s="1">
        <f>Resultats!C$7</f>
        <v>30</v>
      </c>
      <c r="E475" s="1">
        <f>Resultats!E$7</f>
        <v>3</v>
      </c>
      <c r="F475" s="1">
        <v>14</v>
      </c>
      <c r="G475" s="1">
        <v>50</v>
      </c>
      <c r="H475" s="1" t="str">
        <f>CONCATENATE(DiaA[[#This Row],[Dia]],DiaA[[#This Row],[Mes]],DiaA[[#This Row],[Hora]],DiaA[[#This Row],[Min]])</f>
        <v>3031450</v>
      </c>
      <c r="I475" s="1" t="str">
        <f>CONCATENATE(TEXT(DiaA[[#This Row],[Hora]],"00"),":",TEXT(DiaA[[#This Row],[Min]],"00"))</f>
        <v>14:50</v>
      </c>
      <c r="J475" s="1" t="str">
        <f>IFERROR(VLOOKUP(DiaA[[#This Row],[CONCATENA]],Dades[[#All],[Columna1]:[LAT]],3,FALSE),"")</f>
        <v/>
      </c>
      <c r="K475" s="1" t="str">
        <f>IFERROR(10^(DiaA[[#This Row],[LAT]]/10),"")</f>
        <v/>
      </c>
      <c r="V475" s="4">
        <f>Resultats!C$7</f>
        <v>30</v>
      </c>
      <c r="W475" s="12">
        <f>Resultats!E$7</f>
        <v>3</v>
      </c>
      <c r="X475" s="3">
        <v>5</v>
      </c>
      <c r="Y475" s="4">
        <v>50</v>
      </c>
      <c r="Z475" s="4" t="str">
        <f>CONCATENATE(NitA[[#This Row],[Dia]],NitA[[#This Row],[Mes]],NitA[[#This Row],[Hora]],NitA[[#This Row],[Min]])</f>
        <v>303550</v>
      </c>
      <c r="AA475" s="4" t="str">
        <f>CONCATENATE(TEXT(NitA[[#This Row],[Hora]],"00"),":",TEXT(NitA[[#This Row],[Min]],"00"))</f>
        <v>05:50</v>
      </c>
      <c r="AB475" s="12" t="str">
        <f>IFERROR(VLOOKUP(NitA[[#This Row],[CONCATENA]],Dades[[#All],[Columna1]:[LAT]],3,FALSE),"")</f>
        <v/>
      </c>
      <c r="AC475" s="12" t="str">
        <f>IFERROR(10^(NitA[[#This Row],[LAT]]/10),"")</f>
        <v/>
      </c>
      <c r="AE475" s="1">
        <f>Resultats!C$22</f>
        <v>30</v>
      </c>
      <c r="AF475" s="1">
        <f>Resultats!E$22</f>
        <v>3</v>
      </c>
      <c r="AG475" s="1">
        <v>14</v>
      </c>
      <c r="AH475" s="1">
        <v>50</v>
      </c>
      <c r="AI475" s="1" t="str">
        <f>CONCATENATE(DiaB[[#This Row],[Dia]],DiaB[[#This Row],[Mes]],DiaB[[#This Row],[Hora]],DiaB[[#This Row],[Min]])</f>
        <v>3031450</v>
      </c>
      <c r="AJ475" s="1" t="str">
        <f>CONCATENATE(TEXT(DiaB[[#This Row],[Hora]],"00"),":",TEXT(DiaB[[#This Row],[Min]],"00"))</f>
        <v>14:50</v>
      </c>
      <c r="AK475" s="1" t="str">
        <f>IFERROR(VLOOKUP(DiaB[[#This Row],[CONCATENA]],Dades[[#All],[Columna1]:[LAT]],3,FALSE),"")</f>
        <v/>
      </c>
      <c r="AL475" s="1" t="str">
        <f>IFERROR(10^(DiaB[[#This Row],[LAT]]/10),"")</f>
        <v/>
      </c>
      <c r="AW475" s="4">
        <f>Resultats!C$22</f>
        <v>30</v>
      </c>
      <c r="AX475" s="12">
        <f>Resultats!E$22</f>
        <v>3</v>
      </c>
      <c r="AY475" s="3">
        <v>5</v>
      </c>
      <c r="AZ475" s="4">
        <v>50</v>
      </c>
      <c r="BA475" s="4" t="str">
        <f>CONCATENATE(NitB[[#This Row],[Dia]],NitB[[#This Row],[Mes]],NitB[[#This Row],[Hora]],NitB[[#This Row],[Min]])</f>
        <v>303550</v>
      </c>
      <c r="BB475" s="4" t="str">
        <f>CONCATENATE(TEXT(NitB[[#This Row],[Hora]],"00"),":",TEXT(NitB[[#This Row],[Min]],"00"))</f>
        <v>05:50</v>
      </c>
      <c r="BC475" s="12" t="str">
        <f>IFERROR(VLOOKUP(NitB[[#This Row],[CONCATENA]],Dades[[#All],[Columna1]:[LAT]],3,FALSE),"")</f>
        <v/>
      </c>
      <c r="BD475" s="12" t="str">
        <f>IFERROR(10^(NitB[[#This Row],[LAT]]/10),"")</f>
        <v/>
      </c>
      <c r="BF475" s="1">
        <f>Resultats!C$37</f>
        <v>30</v>
      </c>
      <c r="BG475" s="1">
        <f>Resultats!E$37</f>
        <v>3</v>
      </c>
      <c r="BH475" s="1">
        <v>14</v>
      </c>
      <c r="BI475" s="1">
        <v>50</v>
      </c>
      <c r="BJ475" s="1" t="str">
        <f>CONCATENATE(DiaC[[#This Row],[Dia]],DiaC[[#This Row],[Mes]],DiaC[[#This Row],[Hora]],DiaC[[#This Row],[Min]])</f>
        <v>3031450</v>
      </c>
      <c r="BK475" s="1" t="str">
        <f>CONCATENATE(TEXT(DiaC[[#This Row],[Hora]],"00"),":",TEXT(DiaC[[#This Row],[Min]],"00"))</f>
        <v>14:50</v>
      </c>
      <c r="BL475" s="1" t="str">
        <f>IFERROR(VLOOKUP(DiaC[[#This Row],[CONCATENA]],Dades[[#All],[Columna1]:[LAT]],3,FALSE),"")</f>
        <v/>
      </c>
      <c r="BM475" s="1" t="str">
        <f>IFERROR(10^(DiaC[[#This Row],[LAT]]/10),"")</f>
        <v/>
      </c>
      <c r="BX475" s="4">
        <f>Resultats!C$37</f>
        <v>30</v>
      </c>
      <c r="BY475" s="12">
        <f>Resultats!E$37</f>
        <v>3</v>
      </c>
      <c r="BZ475" s="3">
        <v>5</v>
      </c>
      <c r="CA475" s="4">
        <v>50</v>
      </c>
      <c r="CB475" s="4" t="str">
        <f>CONCATENATE(NitC[[#This Row],[Dia]],NitC[[#This Row],[Mes]],NitC[[#This Row],[Hora]],NitC[[#This Row],[Min]])</f>
        <v>303550</v>
      </c>
      <c r="CC475" s="4" t="str">
        <f>CONCATENATE(TEXT(NitC[[#This Row],[Hora]],"00"),":",TEXT(NitC[[#This Row],[Min]],"00"))</f>
        <v>05:50</v>
      </c>
      <c r="CD475" s="12" t="str">
        <f>IFERROR(VLOOKUP(NitC[[#This Row],[CONCATENA]],Dades[[#All],[Columna1]:[LAT]],3,FALSE),"")</f>
        <v/>
      </c>
      <c r="CE475" s="12" t="str">
        <f>IFERROR(10^(NitC[[#This Row],[LAT]]/10),"")</f>
        <v/>
      </c>
    </row>
    <row r="476" spans="4:83" x14ac:dyDescent="0.35">
      <c r="D476" s="1">
        <f>Resultats!C$7</f>
        <v>30</v>
      </c>
      <c r="E476" s="1">
        <f>Resultats!E$7</f>
        <v>3</v>
      </c>
      <c r="F476" s="1">
        <v>14</v>
      </c>
      <c r="G476" s="1">
        <v>51</v>
      </c>
      <c r="H476" s="1" t="str">
        <f>CONCATENATE(DiaA[[#This Row],[Dia]],DiaA[[#This Row],[Mes]],DiaA[[#This Row],[Hora]],DiaA[[#This Row],[Min]])</f>
        <v>3031451</v>
      </c>
      <c r="I476" s="1" t="str">
        <f>CONCATENATE(TEXT(DiaA[[#This Row],[Hora]],"00"),":",TEXT(DiaA[[#This Row],[Min]],"00"))</f>
        <v>14:51</v>
      </c>
      <c r="J476" s="1" t="str">
        <f>IFERROR(VLOOKUP(DiaA[[#This Row],[CONCATENA]],Dades[[#All],[Columna1]:[LAT]],3,FALSE),"")</f>
        <v/>
      </c>
      <c r="K476" s="1" t="str">
        <f>IFERROR(10^(DiaA[[#This Row],[LAT]]/10),"")</f>
        <v/>
      </c>
      <c r="V476" s="4">
        <f>Resultats!C$7</f>
        <v>30</v>
      </c>
      <c r="W476" s="12">
        <f>Resultats!E$7</f>
        <v>3</v>
      </c>
      <c r="X476" s="3">
        <v>5</v>
      </c>
      <c r="Y476" s="4">
        <v>51</v>
      </c>
      <c r="Z476" s="4" t="str">
        <f>CONCATENATE(NitA[[#This Row],[Dia]],NitA[[#This Row],[Mes]],NitA[[#This Row],[Hora]],NitA[[#This Row],[Min]])</f>
        <v>303551</v>
      </c>
      <c r="AA476" s="4" t="str">
        <f>CONCATENATE(TEXT(NitA[[#This Row],[Hora]],"00"),":",TEXT(NitA[[#This Row],[Min]],"00"))</f>
        <v>05:51</v>
      </c>
      <c r="AB476" s="12" t="str">
        <f>IFERROR(VLOOKUP(NitA[[#This Row],[CONCATENA]],Dades[[#All],[Columna1]:[LAT]],3,FALSE),"")</f>
        <v/>
      </c>
      <c r="AC476" s="12" t="str">
        <f>IFERROR(10^(NitA[[#This Row],[LAT]]/10),"")</f>
        <v/>
      </c>
      <c r="AE476" s="1">
        <f>Resultats!C$22</f>
        <v>30</v>
      </c>
      <c r="AF476" s="1">
        <f>Resultats!E$22</f>
        <v>3</v>
      </c>
      <c r="AG476" s="1">
        <v>14</v>
      </c>
      <c r="AH476" s="1">
        <v>51</v>
      </c>
      <c r="AI476" s="1" t="str">
        <f>CONCATENATE(DiaB[[#This Row],[Dia]],DiaB[[#This Row],[Mes]],DiaB[[#This Row],[Hora]],DiaB[[#This Row],[Min]])</f>
        <v>3031451</v>
      </c>
      <c r="AJ476" s="1" t="str">
        <f>CONCATENATE(TEXT(DiaB[[#This Row],[Hora]],"00"),":",TEXT(DiaB[[#This Row],[Min]],"00"))</f>
        <v>14:51</v>
      </c>
      <c r="AK476" s="1" t="str">
        <f>IFERROR(VLOOKUP(DiaB[[#This Row],[CONCATENA]],Dades[[#All],[Columna1]:[LAT]],3,FALSE),"")</f>
        <v/>
      </c>
      <c r="AL476" s="1" t="str">
        <f>IFERROR(10^(DiaB[[#This Row],[LAT]]/10),"")</f>
        <v/>
      </c>
      <c r="AW476" s="4">
        <f>Resultats!C$22</f>
        <v>30</v>
      </c>
      <c r="AX476" s="12">
        <f>Resultats!E$22</f>
        <v>3</v>
      </c>
      <c r="AY476" s="3">
        <v>5</v>
      </c>
      <c r="AZ476" s="4">
        <v>51</v>
      </c>
      <c r="BA476" s="4" t="str">
        <f>CONCATENATE(NitB[[#This Row],[Dia]],NitB[[#This Row],[Mes]],NitB[[#This Row],[Hora]],NitB[[#This Row],[Min]])</f>
        <v>303551</v>
      </c>
      <c r="BB476" s="4" t="str">
        <f>CONCATENATE(TEXT(NitB[[#This Row],[Hora]],"00"),":",TEXT(NitB[[#This Row],[Min]],"00"))</f>
        <v>05:51</v>
      </c>
      <c r="BC476" s="12" t="str">
        <f>IFERROR(VLOOKUP(NitB[[#This Row],[CONCATENA]],Dades[[#All],[Columna1]:[LAT]],3,FALSE),"")</f>
        <v/>
      </c>
      <c r="BD476" s="12" t="str">
        <f>IFERROR(10^(NitB[[#This Row],[LAT]]/10),"")</f>
        <v/>
      </c>
      <c r="BF476" s="1">
        <f>Resultats!C$37</f>
        <v>30</v>
      </c>
      <c r="BG476" s="1">
        <f>Resultats!E$37</f>
        <v>3</v>
      </c>
      <c r="BH476" s="1">
        <v>14</v>
      </c>
      <c r="BI476" s="1">
        <v>51</v>
      </c>
      <c r="BJ476" s="1" t="str">
        <f>CONCATENATE(DiaC[[#This Row],[Dia]],DiaC[[#This Row],[Mes]],DiaC[[#This Row],[Hora]],DiaC[[#This Row],[Min]])</f>
        <v>3031451</v>
      </c>
      <c r="BK476" s="1" t="str">
        <f>CONCATENATE(TEXT(DiaC[[#This Row],[Hora]],"00"),":",TEXT(DiaC[[#This Row],[Min]],"00"))</f>
        <v>14:51</v>
      </c>
      <c r="BL476" s="1" t="str">
        <f>IFERROR(VLOOKUP(DiaC[[#This Row],[CONCATENA]],Dades[[#All],[Columna1]:[LAT]],3,FALSE),"")</f>
        <v/>
      </c>
      <c r="BM476" s="1" t="str">
        <f>IFERROR(10^(DiaC[[#This Row],[LAT]]/10),"")</f>
        <v/>
      </c>
      <c r="BX476" s="4">
        <f>Resultats!C$37</f>
        <v>30</v>
      </c>
      <c r="BY476" s="12">
        <f>Resultats!E$37</f>
        <v>3</v>
      </c>
      <c r="BZ476" s="3">
        <v>5</v>
      </c>
      <c r="CA476" s="4">
        <v>51</v>
      </c>
      <c r="CB476" s="4" t="str">
        <f>CONCATENATE(NitC[[#This Row],[Dia]],NitC[[#This Row],[Mes]],NitC[[#This Row],[Hora]],NitC[[#This Row],[Min]])</f>
        <v>303551</v>
      </c>
      <c r="CC476" s="4" t="str">
        <f>CONCATENATE(TEXT(NitC[[#This Row],[Hora]],"00"),":",TEXT(NitC[[#This Row],[Min]],"00"))</f>
        <v>05:51</v>
      </c>
      <c r="CD476" s="12" t="str">
        <f>IFERROR(VLOOKUP(NitC[[#This Row],[CONCATENA]],Dades[[#All],[Columna1]:[LAT]],3,FALSE),"")</f>
        <v/>
      </c>
      <c r="CE476" s="12" t="str">
        <f>IFERROR(10^(NitC[[#This Row],[LAT]]/10),"")</f>
        <v/>
      </c>
    </row>
    <row r="477" spans="4:83" x14ac:dyDescent="0.35">
      <c r="D477" s="1">
        <f>Resultats!C$7</f>
        <v>30</v>
      </c>
      <c r="E477" s="1">
        <f>Resultats!E$7</f>
        <v>3</v>
      </c>
      <c r="F477" s="1">
        <v>14</v>
      </c>
      <c r="G477" s="1">
        <v>52</v>
      </c>
      <c r="H477" s="1" t="str">
        <f>CONCATENATE(DiaA[[#This Row],[Dia]],DiaA[[#This Row],[Mes]],DiaA[[#This Row],[Hora]],DiaA[[#This Row],[Min]])</f>
        <v>3031452</v>
      </c>
      <c r="I477" s="1" t="str">
        <f>CONCATENATE(TEXT(DiaA[[#This Row],[Hora]],"00"),":",TEXT(DiaA[[#This Row],[Min]],"00"))</f>
        <v>14:52</v>
      </c>
      <c r="J477" s="1" t="str">
        <f>IFERROR(VLOOKUP(DiaA[[#This Row],[CONCATENA]],Dades[[#All],[Columna1]:[LAT]],3,FALSE),"")</f>
        <v/>
      </c>
      <c r="K477" s="1" t="str">
        <f>IFERROR(10^(DiaA[[#This Row],[LAT]]/10),"")</f>
        <v/>
      </c>
      <c r="V477" s="4">
        <f>Resultats!C$7</f>
        <v>30</v>
      </c>
      <c r="W477" s="12">
        <f>Resultats!E$7</f>
        <v>3</v>
      </c>
      <c r="X477" s="3">
        <v>5</v>
      </c>
      <c r="Y477" s="4">
        <v>52</v>
      </c>
      <c r="Z477" s="4" t="str">
        <f>CONCATENATE(NitA[[#This Row],[Dia]],NitA[[#This Row],[Mes]],NitA[[#This Row],[Hora]],NitA[[#This Row],[Min]])</f>
        <v>303552</v>
      </c>
      <c r="AA477" s="4" t="str">
        <f>CONCATENATE(TEXT(NitA[[#This Row],[Hora]],"00"),":",TEXT(NitA[[#This Row],[Min]],"00"))</f>
        <v>05:52</v>
      </c>
      <c r="AB477" s="12" t="str">
        <f>IFERROR(VLOOKUP(NitA[[#This Row],[CONCATENA]],Dades[[#All],[Columna1]:[LAT]],3,FALSE),"")</f>
        <v/>
      </c>
      <c r="AC477" s="12" t="str">
        <f>IFERROR(10^(NitA[[#This Row],[LAT]]/10),"")</f>
        <v/>
      </c>
      <c r="AE477" s="1">
        <f>Resultats!C$22</f>
        <v>30</v>
      </c>
      <c r="AF477" s="1">
        <f>Resultats!E$22</f>
        <v>3</v>
      </c>
      <c r="AG477" s="1">
        <v>14</v>
      </c>
      <c r="AH477" s="1">
        <v>52</v>
      </c>
      <c r="AI477" s="1" t="str">
        <f>CONCATENATE(DiaB[[#This Row],[Dia]],DiaB[[#This Row],[Mes]],DiaB[[#This Row],[Hora]],DiaB[[#This Row],[Min]])</f>
        <v>3031452</v>
      </c>
      <c r="AJ477" s="1" t="str">
        <f>CONCATENATE(TEXT(DiaB[[#This Row],[Hora]],"00"),":",TEXT(DiaB[[#This Row],[Min]],"00"))</f>
        <v>14:52</v>
      </c>
      <c r="AK477" s="1" t="str">
        <f>IFERROR(VLOOKUP(DiaB[[#This Row],[CONCATENA]],Dades[[#All],[Columna1]:[LAT]],3,FALSE),"")</f>
        <v/>
      </c>
      <c r="AL477" s="1" t="str">
        <f>IFERROR(10^(DiaB[[#This Row],[LAT]]/10),"")</f>
        <v/>
      </c>
      <c r="AW477" s="4">
        <f>Resultats!C$22</f>
        <v>30</v>
      </c>
      <c r="AX477" s="12">
        <f>Resultats!E$22</f>
        <v>3</v>
      </c>
      <c r="AY477" s="3">
        <v>5</v>
      </c>
      <c r="AZ477" s="4">
        <v>52</v>
      </c>
      <c r="BA477" s="4" t="str">
        <f>CONCATENATE(NitB[[#This Row],[Dia]],NitB[[#This Row],[Mes]],NitB[[#This Row],[Hora]],NitB[[#This Row],[Min]])</f>
        <v>303552</v>
      </c>
      <c r="BB477" s="4" t="str">
        <f>CONCATENATE(TEXT(NitB[[#This Row],[Hora]],"00"),":",TEXT(NitB[[#This Row],[Min]],"00"))</f>
        <v>05:52</v>
      </c>
      <c r="BC477" s="12" t="str">
        <f>IFERROR(VLOOKUP(NitB[[#This Row],[CONCATENA]],Dades[[#All],[Columna1]:[LAT]],3,FALSE),"")</f>
        <v/>
      </c>
      <c r="BD477" s="12" t="str">
        <f>IFERROR(10^(NitB[[#This Row],[LAT]]/10),"")</f>
        <v/>
      </c>
      <c r="BF477" s="1">
        <f>Resultats!C$37</f>
        <v>30</v>
      </c>
      <c r="BG477" s="1">
        <f>Resultats!E$37</f>
        <v>3</v>
      </c>
      <c r="BH477" s="1">
        <v>14</v>
      </c>
      <c r="BI477" s="1">
        <v>52</v>
      </c>
      <c r="BJ477" s="1" t="str">
        <f>CONCATENATE(DiaC[[#This Row],[Dia]],DiaC[[#This Row],[Mes]],DiaC[[#This Row],[Hora]],DiaC[[#This Row],[Min]])</f>
        <v>3031452</v>
      </c>
      <c r="BK477" s="1" t="str">
        <f>CONCATENATE(TEXT(DiaC[[#This Row],[Hora]],"00"),":",TEXT(DiaC[[#This Row],[Min]],"00"))</f>
        <v>14:52</v>
      </c>
      <c r="BL477" s="1" t="str">
        <f>IFERROR(VLOOKUP(DiaC[[#This Row],[CONCATENA]],Dades[[#All],[Columna1]:[LAT]],3,FALSE),"")</f>
        <v/>
      </c>
      <c r="BM477" s="1" t="str">
        <f>IFERROR(10^(DiaC[[#This Row],[LAT]]/10),"")</f>
        <v/>
      </c>
      <c r="BX477" s="4">
        <f>Resultats!C$37</f>
        <v>30</v>
      </c>
      <c r="BY477" s="12">
        <f>Resultats!E$37</f>
        <v>3</v>
      </c>
      <c r="BZ477" s="3">
        <v>5</v>
      </c>
      <c r="CA477" s="4">
        <v>52</v>
      </c>
      <c r="CB477" s="4" t="str">
        <f>CONCATENATE(NitC[[#This Row],[Dia]],NitC[[#This Row],[Mes]],NitC[[#This Row],[Hora]],NitC[[#This Row],[Min]])</f>
        <v>303552</v>
      </c>
      <c r="CC477" s="4" t="str">
        <f>CONCATENATE(TEXT(NitC[[#This Row],[Hora]],"00"),":",TEXT(NitC[[#This Row],[Min]],"00"))</f>
        <v>05:52</v>
      </c>
      <c r="CD477" s="12" t="str">
        <f>IFERROR(VLOOKUP(NitC[[#This Row],[CONCATENA]],Dades[[#All],[Columna1]:[LAT]],3,FALSE),"")</f>
        <v/>
      </c>
      <c r="CE477" s="12" t="str">
        <f>IFERROR(10^(NitC[[#This Row],[LAT]]/10),"")</f>
        <v/>
      </c>
    </row>
    <row r="478" spans="4:83" x14ac:dyDescent="0.35">
      <c r="D478" s="1">
        <f>Resultats!C$7</f>
        <v>30</v>
      </c>
      <c r="E478" s="1">
        <f>Resultats!E$7</f>
        <v>3</v>
      </c>
      <c r="F478" s="1">
        <v>14</v>
      </c>
      <c r="G478" s="1">
        <v>53</v>
      </c>
      <c r="H478" s="1" t="str">
        <f>CONCATENATE(DiaA[[#This Row],[Dia]],DiaA[[#This Row],[Mes]],DiaA[[#This Row],[Hora]],DiaA[[#This Row],[Min]])</f>
        <v>3031453</v>
      </c>
      <c r="I478" s="1" t="str">
        <f>CONCATENATE(TEXT(DiaA[[#This Row],[Hora]],"00"),":",TEXT(DiaA[[#This Row],[Min]],"00"))</f>
        <v>14:53</v>
      </c>
      <c r="J478" s="1" t="str">
        <f>IFERROR(VLOOKUP(DiaA[[#This Row],[CONCATENA]],Dades[[#All],[Columna1]:[LAT]],3,FALSE),"")</f>
        <v/>
      </c>
      <c r="K478" s="1" t="str">
        <f>IFERROR(10^(DiaA[[#This Row],[LAT]]/10),"")</f>
        <v/>
      </c>
      <c r="V478" s="4">
        <f>Resultats!C$7</f>
        <v>30</v>
      </c>
      <c r="W478" s="12">
        <f>Resultats!E$7</f>
        <v>3</v>
      </c>
      <c r="X478" s="3">
        <v>5</v>
      </c>
      <c r="Y478" s="4">
        <v>53</v>
      </c>
      <c r="Z478" s="4" t="str">
        <f>CONCATENATE(NitA[[#This Row],[Dia]],NitA[[#This Row],[Mes]],NitA[[#This Row],[Hora]],NitA[[#This Row],[Min]])</f>
        <v>303553</v>
      </c>
      <c r="AA478" s="4" t="str">
        <f>CONCATENATE(TEXT(NitA[[#This Row],[Hora]],"00"),":",TEXT(NitA[[#This Row],[Min]],"00"))</f>
        <v>05:53</v>
      </c>
      <c r="AB478" s="12" t="str">
        <f>IFERROR(VLOOKUP(NitA[[#This Row],[CONCATENA]],Dades[[#All],[Columna1]:[LAT]],3,FALSE),"")</f>
        <v/>
      </c>
      <c r="AC478" s="12" t="str">
        <f>IFERROR(10^(NitA[[#This Row],[LAT]]/10),"")</f>
        <v/>
      </c>
      <c r="AE478" s="1">
        <f>Resultats!C$22</f>
        <v>30</v>
      </c>
      <c r="AF478" s="1">
        <f>Resultats!E$22</f>
        <v>3</v>
      </c>
      <c r="AG478" s="1">
        <v>14</v>
      </c>
      <c r="AH478" s="1">
        <v>53</v>
      </c>
      <c r="AI478" s="1" t="str">
        <f>CONCATENATE(DiaB[[#This Row],[Dia]],DiaB[[#This Row],[Mes]],DiaB[[#This Row],[Hora]],DiaB[[#This Row],[Min]])</f>
        <v>3031453</v>
      </c>
      <c r="AJ478" s="1" t="str">
        <f>CONCATENATE(TEXT(DiaB[[#This Row],[Hora]],"00"),":",TEXT(DiaB[[#This Row],[Min]],"00"))</f>
        <v>14:53</v>
      </c>
      <c r="AK478" s="1" t="str">
        <f>IFERROR(VLOOKUP(DiaB[[#This Row],[CONCATENA]],Dades[[#All],[Columna1]:[LAT]],3,FALSE),"")</f>
        <v/>
      </c>
      <c r="AL478" s="1" t="str">
        <f>IFERROR(10^(DiaB[[#This Row],[LAT]]/10),"")</f>
        <v/>
      </c>
      <c r="AW478" s="4">
        <f>Resultats!C$22</f>
        <v>30</v>
      </c>
      <c r="AX478" s="12">
        <f>Resultats!E$22</f>
        <v>3</v>
      </c>
      <c r="AY478" s="3">
        <v>5</v>
      </c>
      <c r="AZ478" s="4">
        <v>53</v>
      </c>
      <c r="BA478" s="4" t="str">
        <f>CONCATENATE(NitB[[#This Row],[Dia]],NitB[[#This Row],[Mes]],NitB[[#This Row],[Hora]],NitB[[#This Row],[Min]])</f>
        <v>303553</v>
      </c>
      <c r="BB478" s="4" t="str">
        <f>CONCATENATE(TEXT(NitB[[#This Row],[Hora]],"00"),":",TEXT(NitB[[#This Row],[Min]],"00"))</f>
        <v>05:53</v>
      </c>
      <c r="BC478" s="12" t="str">
        <f>IFERROR(VLOOKUP(NitB[[#This Row],[CONCATENA]],Dades[[#All],[Columna1]:[LAT]],3,FALSE),"")</f>
        <v/>
      </c>
      <c r="BD478" s="12" t="str">
        <f>IFERROR(10^(NitB[[#This Row],[LAT]]/10),"")</f>
        <v/>
      </c>
      <c r="BF478" s="1">
        <f>Resultats!C$37</f>
        <v>30</v>
      </c>
      <c r="BG478" s="1">
        <f>Resultats!E$37</f>
        <v>3</v>
      </c>
      <c r="BH478" s="1">
        <v>14</v>
      </c>
      <c r="BI478" s="1">
        <v>53</v>
      </c>
      <c r="BJ478" s="1" t="str">
        <f>CONCATENATE(DiaC[[#This Row],[Dia]],DiaC[[#This Row],[Mes]],DiaC[[#This Row],[Hora]],DiaC[[#This Row],[Min]])</f>
        <v>3031453</v>
      </c>
      <c r="BK478" s="1" t="str">
        <f>CONCATENATE(TEXT(DiaC[[#This Row],[Hora]],"00"),":",TEXT(DiaC[[#This Row],[Min]],"00"))</f>
        <v>14:53</v>
      </c>
      <c r="BL478" s="1" t="str">
        <f>IFERROR(VLOOKUP(DiaC[[#This Row],[CONCATENA]],Dades[[#All],[Columna1]:[LAT]],3,FALSE),"")</f>
        <v/>
      </c>
      <c r="BM478" s="1" t="str">
        <f>IFERROR(10^(DiaC[[#This Row],[LAT]]/10),"")</f>
        <v/>
      </c>
      <c r="BX478" s="4">
        <f>Resultats!C$37</f>
        <v>30</v>
      </c>
      <c r="BY478" s="12">
        <f>Resultats!E$37</f>
        <v>3</v>
      </c>
      <c r="BZ478" s="3">
        <v>5</v>
      </c>
      <c r="CA478" s="4">
        <v>53</v>
      </c>
      <c r="CB478" s="4" t="str">
        <f>CONCATENATE(NitC[[#This Row],[Dia]],NitC[[#This Row],[Mes]],NitC[[#This Row],[Hora]],NitC[[#This Row],[Min]])</f>
        <v>303553</v>
      </c>
      <c r="CC478" s="4" t="str">
        <f>CONCATENATE(TEXT(NitC[[#This Row],[Hora]],"00"),":",TEXT(NitC[[#This Row],[Min]],"00"))</f>
        <v>05:53</v>
      </c>
      <c r="CD478" s="12" t="str">
        <f>IFERROR(VLOOKUP(NitC[[#This Row],[CONCATENA]],Dades[[#All],[Columna1]:[LAT]],3,FALSE),"")</f>
        <v/>
      </c>
      <c r="CE478" s="12" t="str">
        <f>IFERROR(10^(NitC[[#This Row],[LAT]]/10),"")</f>
        <v/>
      </c>
    </row>
    <row r="479" spans="4:83" x14ac:dyDescent="0.35">
      <c r="D479" s="1">
        <f>Resultats!C$7</f>
        <v>30</v>
      </c>
      <c r="E479" s="1">
        <f>Resultats!E$7</f>
        <v>3</v>
      </c>
      <c r="F479" s="1">
        <v>14</v>
      </c>
      <c r="G479" s="1">
        <v>54</v>
      </c>
      <c r="H479" s="1" t="str">
        <f>CONCATENATE(DiaA[[#This Row],[Dia]],DiaA[[#This Row],[Mes]],DiaA[[#This Row],[Hora]],DiaA[[#This Row],[Min]])</f>
        <v>3031454</v>
      </c>
      <c r="I479" s="1" t="str">
        <f>CONCATENATE(TEXT(DiaA[[#This Row],[Hora]],"00"),":",TEXT(DiaA[[#This Row],[Min]],"00"))</f>
        <v>14:54</v>
      </c>
      <c r="J479" s="1" t="str">
        <f>IFERROR(VLOOKUP(DiaA[[#This Row],[CONCATENA]],Dades[[#All],[Columna1]:[LAT]],3,FALSE),"")</f>
        <v/>
      </c>
      <c r="K479" s="1" t="str">
        <f>IFERROR(10^(DiaA[[#This Row],[LAT]]/10),"")</f>
        <v/>
      </c>
      <c r="V479" s="4">
        <f>Resultats!C$7</f>
        <v>30</v>
      </c>
      <c r="W479" s="12">
        <f>Resultats!E$7</f>
        <v>3</v>
      </c>
      <c r="X479" s="3">
        <v>5</v>
      </c>
      <c r="Y479" s="4">
        <v>54</v>
      </c>
      <c r="Z479" s="4" t="str">
        <f>CONCATENATE(NitA[[#This Row],[Dia]],NitA[[#This Row],[Mes]],NitA[[#This Row],[Hora]],NitA[[#This Row],[Min]])</f>
        <v>303554</v>
      </c>
      <c r="AA479" s="4" t="str">
        <f>CONCATENATE(TEXT(NitA[[#This Row],[Hora]],"00"),":",TEXT(NitA[[#This Row],[Min]],"00"))</f>
        <v>05:54</v>
      </c>
      <c r="AB479" s="12" t="str">
        <f>IFERROR(VLOOKUP(NitA[[#This Row],[CONCATENA]],Dades[[#All],[Columna1]:[LAT]],3,FALSE),"")</f>
        <v/>
      </c>
      <c r="AC479" s="12" t="str">
        <f>IFERROR(10^(NitA[[#This Row],[LAT]]/10),"")</f>
        <v/>
      </c>
      <c r="AE479" s="1">
        <f>Resultats!C$22</f>
        <v>30</v>
      </c>
      <c r="AF479" s="1">
        <f>Resultats!E$22</f>
        <v>3</v>
      </c>
      <c r="AG479" s="1">
        <v>14</v>
      </c>
      <c r="AH479" s="1">
        <v>54</v>
      </c>
      <c r="AI479" s="1" t="str">
        <f>CONCATENATE(DiaB[[#This Row],[Dia]],DiaB[[#This Row],[Mes]],DiaB[[#This Row],[Hora]],DiaB[[#This Row],[Min]])</f>
        <v>3031454</v>
      </c>
      <c r="AJ479" s="1" t="str">
        <f>CONCATENATE(TEXT(DiaB[[#This Row],[Hora]],"00"),":",TEXT(DiaB[[#This Row],[Min]],"00"))</f>
        <v>14:54</v>
      </c>
      <c r="AK479" s="1" t="str">
        <f>IFERROR(VLOOKUP(DiaB[[#This Row],[CONCATENA]],Dades[[#All],[Columna1]:[LAT]],3,FALSE),"")</f>
        <v/>
      </c>
      <c r="AL479" s="1" t="str">
        <f>IFERROR(10^(DiaB[[#This Row],[LAT]]/10),"")</f>
        <v/>
      </c>
      <c r="AW479" s="4">
        <f>Resultats!C$22</f>
        <v>30</v>
      </c>
      <c r="AX479" s="12">
        <f>Resultats!E$22</f>
        <v>3</v>
      </c>
      <c r="AY479" s="3">
        <v>5</v>
      </c>
      <c r="AZ479" s="4">
        <v>54</v>
      </c>
      <c r="BA479" s="4" t="str">
        <f>CONCATENATE(NitB[[#This Row],[Dia]],NitB[[#This Row],[Mes]],NitB[[#This Row],[Hora]],NitB[[#This Row],[Min]])</f>
        <v>303554</v>
      </c>
      <c r="BB479" s="4" t="str">
        <f>CONCATENATE(TEXT(NitB[[#This Row],[Hora]],"00"),":",TEXT(NitB[[#This Row],[Min]],"00"))</f>
        <v>05:54</v>
      </c>
      <c r="BC479" s="12" t="str">
        <f>IFERROR(VLOOKUP(NitB[[#This Row],[CONCATENA]],Dades[[#All],[Columna1]:[LAT]],3,FALSE),"")</f>
        <v/>
      </c>
      <c r="BD479" s="12" t="str">
        <f>IFERROR(10^(NitB[[#This Row],[LAT]]/10),"")</f>
        <v/>
      </c>
      <c r="BF479" s="1">
        <f>Resultats!C$37</f>
        <v>30</v>
      </c>
      <c r="BG479" s="1">
        <f>Resultats!E$37</f>
        <v>3</v>
      </c>
      <c r="BH479" s="1">
        <v>14</v>
      </c>
      <c r="BI479" s="1">
        <v>54</v>
      </c>
      <c r="BJ479" s="1" t="str">
        <f>CONCATENATE(DiaC[[#This Row],[Dia]],DiaC[[#This Row],[Mes]],DiaC[[#This Row],[Hora]],DiaC[[#This Row],[Min]])</f>
        <v>3031454</v>
      </c>
      <c r="BK479" s="1" t="str">
        <f>CONCATENATE(TEXT(DiaC[[#This Row],[Hora]],"00"),":",TEXT(DiaC[[#This Row],[Min]],"00"))</f>
        <v>14:54</v>
      </c>
      <c r="BL479" s="1" t="str">
        <f>IFERROR(VLOOKUP(DiaC[[#This Row],[CONCATENA]],Dades[[#All],[Columna1]:[LAT]],3,FALSE),"")</f>
        <v/>
      </c>
      <c r="BM479" s="1" t="str">
        <f>IFERROR(10^(DiaC[[#This Row],[LAT]]/10),"")</f>
        <v/>
      </c>
      <c r="BX479" s="4">
        <f>Resultats!C$37</f>
        <v>30</v>
      </c>
      <c r="BY479" s="12">
        <f>Resultats!E$37</f>
        <v>3</v>
      </c>
      <c r="BZ479" s="3">
        <v>5</v>
      </c>
      <c r="CA479" s="4">
        <v>54</v>
      </c>
      <c r="CB479" s="4" t="str">
        <f>CONCATENATE(NitC[[#This Row],[Dia]],NitC[[#This Row],[Mes]],NitC[[#This Row],[Hora]],NitC[[#This Row],[Min]])</f>
        <v>303554</v>
      </c>
      <c r="CC479" s="4" t="str">
        <f>CONCATENATE(TEXT(NitC[[#This Row],[Hora]],"00"),":",TEXT(NitC[[#This Row],[Min]],"00"))</f>
        <v>05:54</v>
      </c>
      <c r="CD479" s="12" t="str">
        <f>IFERROR(VLOOKUP(NitC[[#This Row],[CONCATENA]],Dades[[#All],[Columna1]:[LAT]],3,FALSE),"")</f>
        <v/>
      </c>
      <c r="CE479" s="12" t="str">
        <f>IFERROR(10^(NitC[[#This Row],[LAT]]/10),"")</f>
        <v/>
      </c>
    </row>
    <row r="480" spans="4:83" x14ac:dyDescent="0.35">
      <c r="D480" s="1">
        <f>Resultats!C$7</f>
        <v>30</v>
      </c>
      <c r="E480" s="1">
        <f>Resultats!E$7</f>
        <v>3</v>
      </c>
      <c r="F480" s="1">
        <v>14</v>
      </c>
      <c r="G480" s="1">
        <v>55</v>
      </c>
      <c r="H480" s="1" t="str">
        <f>CONCATENATE(DiaA[[#This Row],[Dia]],DiaA[[#This Row],[Mes]],DiaA[[#This Row],[Hora]],DiaA[[#This Row],[Min]])</f>
        <v>3031455</v>
      </c>
      <c r="I480" s="1" t="str">
        <f>CONCATENATE(TEXT(DiaA[[#This Row],[Hora]],"00"),":",TEXT(DiaA[[#This Row],[Min]],"00"))</f>
        <v>14:55</v>
      </c>
      <c r="J480" s="1" t="str">
        <f>IFERROR(VLOOKUP(DiaA[[#This Row],[CONCATENA]],Dades[[#All],[Columna1]:[LAT]],3,FALSE),"")</f>
        <v/>
      </c>
      <c r="K480" s="1" t="str">
        <f>IFERROR(10^(DiaA[[#This Row],[LAT]]/10),"")</f>
        <v/>
      </c>
      <c r="V480" s="4">
        <f>Resultats!C$7</f>
        <v>30</v>
      </c>
      <c r="W480" s="12">
        <f>Resultats!E$7</f>
        <v>3</v>
      </c>
      <c r="X480" s="3">
        <v>5</v>
      </c>
      <c r="Y480" s="4">
        <v>55</v>
      </c>
      <c r="Z480" s="4" t="str">
        <f>CONCATENATE(NitA[[#This Row],[Dia]],NitA[[#This Row],[Mes]],NitA[[#This Row],[Hora]],NitA[[#This Row],[Min]])</f>
        <v>303555</v>
      </c>
      <c r="AA480" s="4" t="str">
        <f>CONCATENATE(TEXT(NitA[[#This Row],[Hora]],"00"),":",TEXT(NitA[[#This Row],[Min]],"00"))</f>
        <v>05:55</v>
      </c>
      <c r="AB480" s="12" t="str">
        <f>IFERROR(VLOOKUP(NitA[[#This Row],[CONCATENA]],Dades[[#All],[Columna1]:[LAT]],3,FALSE),"")</f>
        <v/>
      </c>
      <c r="AC480" s="12" t="str">
        <f>IFERROR(10^(NitA[[#This Row],[LAT]]/10),"")</f>
        <v/>
      </c>
      <c r="AE480" s="1">
        <f>Resultats!C$22</f>
        <v>30</v>
      </c>
      <c r="AF480" s="1">
        <f>Resultats!E$22</f>
        <v>3</v>
      </c>
      <c r="AG480" s="1">
        <v>14</v>
      </c>
      <c r="AH480" s="1">
        <v>55</v>
      </c>
      <c r="AI480" s="1" t="str">
        <f>CONCATENATE(DiaB[[#This Row],[Dia]],DiaB[[#This Row],[Mes]],DiaB[[#This Row],[Hora]],DiaB[[#This Row],[Min]])</f>
        <v>3031455</v>
      </c>
      <c r="AJ480" s="1" t="str">
        <f>CONCATENATE(TEXT(DiaB[[#This Row],[Hora]],"00"),":",TEXT(DiaB[[#This Row],[Min]],"00"))</f>
        <v>14:55</v>
      </c>
      <c r="AK480" s="1" t="str">
        <f>IFERROR(VLOOKUP(DiaB[[#This Row],[CONCATENA]],Dades[[#All],[Columna1]:[LAT]],3,FALSE),"")</f>
        <v/>
      </c>
      <c r="AL480" s="1" t="str">
        <f>IFERROR(10^(DiaB[[#This Row],[LAT]]/10),"")</f>
        <v/>
      </c>
      <c r="AW480" s="4">
        <f>Resultats!C$22</f>
        <v>30</v>
      </c>
      <c r="AX480" s="12">
        <f>Resultats!E$22</f>
        <v>3</v>
      </c>
      <c r="AY480" s="3">
        <v>5</v>
      </c>
      <c r="AZ480" s="4">
        <v>55</v>
      </c>
      <c r="BA480" s="4" t="str">
        <f>CONCATENATE(NitB[[#This Row],[Dia]],NitB[[#This Row],[Mes]],NitB[[#This Row],[Hora]],NitB[[#This Row],[Min]])</f>
        <v>303555</v>
      </c>
      <c r="BB480" s="4" t="str">
        <f>CONCATENATE(TEXT(NitB[[#This Row],[Hora]],"00"),":",TEXT(NitB[[#This Row],[Min]],"00"))</f>
        <v>05:55</v>
      </c>
      <c r="BC480" s="12" t="str">
        <f>IFERROR(VLOOKUP(NitB[[#This Row],[CONCATENA]],Dades[[#All],[Columna1]:[LAT]],3,FALSE),"")</f>
        <v/>
      </c>
      <c r="BD480" s="12" t="str">
        <f>IFERROR(10^(NitB[[#This Row],[LAT]]/10),"")</f>
        <v/>
      </c>
      <c r="BF480" s="1">
        <f>Resultats!C$37</f>
        <v>30</v>
      </c>
      <c r="BG480" s="1">
        <f>Resultats!E$37</f>
        <v>3</v>
      </c>
      <c r="BH480" s="1">
        <v>14</v>
      </c>
      <c r="BI480" s="1">
        <v>55</v>
      </c>
      <c r="BJ480" s="1" t="str">
        <f>CONCATENATE(DiaC[[#This Row],[Dia]],DiaC[[#This Row],[Mes]],DiaC[[#This Row],[Hora]],DiaC[[#This Row],[Min]])</f>
        <v>3031455</v>
      </c>
      <c r="BK480" s="1" t="str">
        <f>CONCATENATE(TEXT(DiaC[[#This Row],[Hora]],"00"),":",TEXT(DiaC[[#This Row],[Min]],"00"))</f>
        <v>14:55</v>
      </c>
      <c r="BL480" s="1" t="str">
        <f>IFERROR(VLOOKUP(DiaC[[#This Row],[CONCATENA]],Dades[[#All],[Columna1]:[LAT]],3,FALSE),"")</f>
        <v/>
      </c>
      <c r="BM480" s="1" t="str">
        <f>IFERROR(10^(DiaC[[#This Row],[LAT]]/10),"")</f>
        <v/>
      </c>
      <c r="BX480" s="4">
        <f>Resultats!C$37</f>
        <v>30</v>
      </c>
      <c r="BY480" s="12">
        <f>Resultats!E$37</f>
        <v>3</v>
      </c>
      <c r="BZ480" s="3">
        <v>5</v>
      </c>
      <c r="CA480" s="4">
        <v>55</v>
      </c>
      <c r="CB480" s="4" t="str">
        <f>CONCATENATE(NitC[[#This Row],[Dia]],NitC[[#This Row],[Mes]],NitC[[#This Row],[Hora]],NitC[[#This Row],[Min]])</f>
        <v>303555</v>
      </c>
      <c r="CC480" s="4" t="str">
        <f>CONCATENATE(TEXT(NitC[[#This Row],[Hora]],"00"),":",TEXT(NitC[[#This Row],[Min]],"00"))</f>
        <v>05:55</v>
      </c>
      <c r="CD480" s="12" t="str">
        <f>IFERROR(VLOOKUP(NitC[[#This Row],[CONCATENA]],Dades[[#All],[Columna1]:[LAT]],3,FALSE),"")</f>
        <v/>
      </c>
      <c r="CE480" s="12" t="str">
        <f>IFERROR(10^(NitC[[#This Row],[LAT]]/10),"")</f>
        <v/>
      </c>
    </row>
    <row r="481" spans="4:83" x14ac:dyDescent="0.35">
      <c r="D481" s="1">
        <f>Resultats!C$7</f>
        <v>30</v>
      </c>
      <c r="E481" s="1">
        <f>Resultats!E$7</f>
        <v>3</v>
      </c>
      <c r="F481" s="1">
        <v>14</v>
      </c>
      <c r="G481" s="1">
        <v>56</v>
      </c>
      <c r="H481" s="1" t="str">
        <f>CONCATENATE(DiaA[[#This Row],[Dia]],DiaA[[#This Row],[Mes]],DiaA[[#This Row],[Hora]],DiaA[[#This Row],[Min]])</f>
        <v>3031456</v>
      </c>
      <c r="I481" s="1" t="str">
        <f>CONCATENATE(TEXT(DiaA[[#This Row],[Hora]],"00"),":",TEXT(DiaA[[#This Row],[Min]],"00"))</f>
        <v>14:56</v>
      </c>
      <c r="J481" s="1" t="str">
        <f>IFERROR(VLOOKUP(DiaA[[#This Row],[CONCATENA]],Dades[[#All],[Columna1]:[LAT]],3,FALSE),"")</f>
        <v/>
      </c>
      <c r="K481" s="1" t="str">
        <f>IFERROR(10^(DiaA[[#This Row],[LAT]]/10),"")</f>
        <v/>
      </c>
      <c r="V481" s="4">
        <f>Resultats!C$7</f>
        <v>30</v>
      </c>
      <c r="W481" s="12">
        <f>Resultats!E$7</f>
        <v>3</v>
      </c>
      <c r="X481" s="3">
        <v>5</v>
      </c>
      <c r="Y481" s="4">
        <v>56</v>
      </c>
      <c r="Z481" s="4" t="str">
        <f>CONCATENATE(NitA[[#This Row],[Dia]],NitA[[#This Row],[Mes]],NitA[[#This Row],[Hora]],NitA[[#This Row],[Min]])</f>
        <v>303556</v>
      </c>
      <c r="AA481" s="4" t="str">
        <f>CONCATENATE(TEXT(NitA[[#This Row],[Hora]],"00"),":",TEXT(NitA[[#This Row],[Min]],"00"))</f>
        <v>05:56</v>
      </c>
      <c r="AB481" s="12" t="str">
        <f>IFERROR(VLOOKUP(NitA[[#This Row],[CONCATENA]],Dades[[#All],[Columna1]:[LAT]],3,FALSE),"")</f>
        <v/>
      </c>
      <c r="AC481" s="12" t="str">
        <f>IFERROR(10^(NitA[[#This Row],[LAT]]/10),"")</f>
        <v/>
      </c>
      <c r="AE481" s="1">
        <f>Resultats!C$22</f>
        <v>30</v>
      </c>
      <c r="AF481" s="1">
        <f>Resultats!E$22</f>
        <v>3</v>
      </c>
      <c r="AG481" s="1">
        <v>14</v>
      </c>
      <c r="AH481" s="1">
        <v>56</v>
      </c>
      <c r="AI481" s="1" t="str">
        <f>CONCATENATE(DiaB[[#This Row],[Dia]],DiaB[[#This Row],[Mes]],DiaB[[#This Row],[Hora]],DiaB[[#This Row],[Min]])</f>
        <v>3031456</v>
      </c>
      <c r="AJ481" s="1" t="str">
        <f>CONCATENATE(TEXT(DiaB[[#This Row],[Hora]],"00"),":",TEXT(DiaB[[#This Row],[Min]],"00"))</f>
        <v>14:56</v>
      </c>
      <c r="AK481" s="1" t="str">
        <f>IFERROR(VLOOKUP(DiaB[[#This Row],[CONCATENA]],Dades[[#All],[Columna1]:[LAT]],3,FALSE),"")</f>
        <v/>
      </c>
      <c r="AL481" s="1" t="str">
        <f>IFERROR(10^(DiaB[[#This Row],[LAT]]/10),"")</f>
        <v/>
      </c>
      <c r="AW481" s="4">
        <f>Resultats!C$22</f>
        <v>30</v>
      </c>
      <c r="AX481" s="12">
        <f>Resultats!E$22</f>
        <v>3</v>
      </c>
      <c r="AY481" s="3">
        <v>5</v>
      </c>
      <c r="AZ481" s="4">
        <v>56</v>
      </c>
      <c r="BA481" s="4" t="str">
        <f>CONCATENATE(NitB[[#This Row],[Dia]],NitB[[#This Row],[Mes]],NitB[[#This Row],[Hora]],NitB[[#This Row],[Min]])</f>
        <v>303556</v>
      </c>
      <c r="BB481" s="4" t="str">
        <f>CONCATENATE(TEXT(NitB[[#This Row],[Hora]],"00"),":",TEXT(NitB[[#This Row],[Min]],"00"))</f>
        <v>05:56</v>
      </c>
      <c r="BC481" s="12" t="str">
        <f>IFERROR(VLOOKUP(NitB[[#This Row],[CONCATENA]],Dades[[#All],[Columna1]:[LAT]],3,FALSE),"")</f>
        <v/>
      </c>
      <c r="BD481" s="12" t="str">
        <f>IFERROR(10^(NitB[[#This Row],[LAT]]/10),"")</f>
        <v/>
      </c>
      <c r="BF481" s="1">
        <f>Resultats!C$37</f>
        <v>30</v>
      </c>
      <c r="BG481" s="1">
        <f>Resultats!E$37</f>
        <v>3</v>
      </c>
      <c r="BH481" s="1">
        <v>14</v>
      </c>
      <c r="BI481" s="1">
        <v>56</v>
      </c>
      <c r="BJ481" s="1" t="str">
        <f>CONCATENATE(DiaC[[#This Row],[Dia]],DiaC[[#This Row],[Mes]],DiaC[[#This Row],[Hora]],DiaC[[#This Row],[Min]])</f>
        <v>3031456</v>
      </c>
      <c r="BK481" s="1" t="str">
        <f>CONCATENATE(TEXT(DiaC[[#This Row],[Hora]],"00"),":",TEXT(DiaC[[#This Row],[Min]],"00"))</f>
        <v>14:56</v>
      </c>
      <c r="BL481" s="1" t="str">
        <f>IFERROR(VLOOKUP(DiaC[[#This Row],[CONCATENA]],Dades[[#All],[Columna1]:[LAT]],3,FALSE),"")</f>
        <v/>
      </c>
      <c r="BM481" s="1" t="str">
        <f>IFERROR(10^(DiaC[[#This Row],[LAT]]/10),"")</f>
        <v/>
      </c>
      <c r="BX481" s="4">
        <f>Resultats!C$37</f>
        <v>30</v>
      </c>
      <c r="BY481" s="12">
        <f>Resultats!E$37</f>
        <v>3</v>
      </c>
      <c r="BZ481" s="3">
        <v>5</v>
      </c>
      <c r="CA481" s="4">
        <v>56</v>
      </c>
      <c r="CB481" s="4" t="str">
        <f>CONCATENATE(NitC[[#This Row],[Dia]],NitC[[#This Row],[Mes]],NitC[[#This Row],[Hora]],NitC[[#This Row],[Min]])</f>
        <v>303556</v>
      </c>
      <c r="CC481" s="4" t="str">
        <f>CONCATENATE(TEXT(NitC[[#This Row],[Hora]],"00"),":",TEXT(NitC[[#This Row],[Min]],"00"))</f>
        <v>05:56</v>
      </c>
      <c r="CD481" s="12" t="str">
        <f>IFERROR(VLOOKUP(NitC[[#This Row],[CONCATENA]],Dades[[#All],[Columna1]:[LAT]],3,FALSE),"")</f>
        <v/>
      </c>
      <c r="CE481" s="12" t="str">
        <f>IFERROR(10^(NitC[[#This Row],[LAT]]/10),"")</f>
        <v/>
      </c>
    </row>
    <row r="482" spans="4:83" x14ac:dyDescent="0.35">
      <c r="D482" s="1">
        <f>Resultats!C$7</f>
        <v>30</v>
      </c>
      <c r="E482" s="1">
        <f>Resultats!E$7</f>
        <v>3</v>
      </c>
      <c r="F482" s="1">
        <v>14</v>
      </c>
      <c r="G482" s="1">
        <v>57</v>
      </c>
      <c r="H482" s="1" t="str">
        <f>CONCATENATE(DiaA[[#This Row],[Dia]],DiaA[[#This Row],[Mes]],DiaA[[#This Row],[Hora]],DiaA[[#This Row],[Min]])</f>
        <v>3031457</v>
      </c>
      <c r="I482" s="1" t="str">
        <f>CONCATENATE(TEXT(DiaA[[#This Row],[Hora]],"00"),":",TEXT(DiaA[[#This Row],[Min]],"00"))</f>
        <v>14:57</v>
      </c>
      <c r="J482" s="1" t="str">
        <f>IFERROR(VLOOKUP(DiaA[[#This Row],[CONCATENA]],Dades[[#All],[Columna1]:[LAT]],3,FALSE),"")</f>
        <v/>
      </c>
      <c r="K482" s="1" t="str">
        <f>IFERROR(10^(DiaA[[#This Row],[LAT]]/10),"")</f>
        <v/>
      </c>
      <c r="V482" s="4">
        <f>Resultats!C$7</f>
        <v>30</v>
      </c>
      <c r="W482" s="12">
        <f>Resultats!E$7</f>
        <v>3</v>
      </c>
      <c r="X482" s="3">
        <v>5</v>
      </c>
      <c r="Y482" s="4">
        <v>57</v>
      </c>
      <c r="Z482" s="4" t="str">
        <f>CONCATENATE(NitA[[#This Row],[Dia]],NitA[[#This Row],[Mes]],NitA[[#This Row],[Hora]],NitA[[#This Row],[Min]])</f>
        <v>303557</v>
      </c>
      <c r="AA482" s="4" t="str">
        <f>CONCATENATE(TEXT(NitA[[#This Row],[Hora]],"00"),":",TEXT(NitA[[#This Row],[Min]],"00"))</f>
        <v>05:57</v>
      </c>
      <c r="AB482" s="12" t="str">
        <f>IFERROR(VLOOKUP(NitA[[#This Row],[CONCATENA]],Dades[[#All],[Columna1]:[LAT]],3,FALSE),"")</f>
        <v/>
      </c>
      <c r="AC482" s="12" t="str">
        <f>IFERROR(10^(NitA[[#This Row],[LAT]]/10),"")</f>
        <v/>
      </c>
      <c r="AE482" s="1">
        <f>Resultats!C$22</f>
        <v>30</v>
      </c>
      <c r="AF482" s="1">
        <f>Resultats!E$22</f>
        <v>3</v>
      </c>
      <c r="AG482" s="1">
        <v>14</v>
      </c>
      <c r="AH482" s="1">
        <v>57</v>
      </c>
      <c r="AI482" s="1" t="str">
        <f>CONCATENATE(DiaB[[#This Row],[Dia]],DiaB[[#This Row],[Mes]],DiaB[[#This Row],[Hora]],DiaB[[#This Row],[Min]])</f>
        <v>3031457</v>
      </c>
      <c r="AJ482" s="1" t="str">
        <f>CONCATENATE(TEXT(DiaB[[#This Row],[Hora]],"00"),":",TEXT(DiaB[[#This Row],[Min]],"00"))</f>
        <v>14:57</v>
      </c>
      <c r="AK482" s="1" t="str">
        <f>IFERROR(VLOOKUP(DiaB[[#This Row],[CONCATENA]],Dades[[#All],[Columna1]:[LAT]],3,FALSE),"")</f>
        <v/>
      </c>
      <c r="AL482" s="1" t="str">
        <f>IFERROR(10^(DiaB[[#This Row],[LAT]]/10),"")</f>
        <v/>
      </c>
      <c r="AW482" s="4">
        <f>Resultats!C$22</f>
        <v>30</v>
      </c>
      <c r="AX482" s="12">
        <f>Resultats!E$22</f>
        <v>3</v>
      </c>
      <c r="AY482" s="3">
        <v>5</v>
      </c>
      <c r="AZ482" s="4">
        <v>57</v>
      </c>
      <c r="BA482" s="4" t="str">
        <f>CONCATENATE(NitB[[#This Row],[Dia]],NitB[[#This Row],[Mes]],NitB[[#This Row],[Hora]],NitB[[#This Row],[Min]])</f>
        <v>303557</v>
      </c>
      <c r="BB482" s="4" t="str">
        <f>CONCATENATE(TEXT(NitB[[#This Row],[Hora]],"00"),":",TEXT(NitB[[#This Row],[Min]],"00"))</f>
        <v>05:57</v>
      </c>
      <c r="BC482" s="12" t="str">
        <f>IFERROR(VLOOKUP(NitB[[#This Row],[CONCATENA]],Dades[[#All],[Columna1]:[LAT]],3,FALSE),"")</f>
        <v/>
      </c>
      <c r="BD482" s="12" t="str">
        <f>IFERROR(10^(NitB[[#This Row],[LAT]]/10),"")</f>
        <v/>
      </c>
      <c r="BF482" s="1">
        <f>Resultats!C$37</f>
        <v>30</v>
      </c>
      <c r="BG482" s="1">
        <f>Resultats!E$37</f>
        <v>3</v>
      </c>
      <c r="BH482" s="1">
        <v>14</v>
      </c>
      <c r="BI482" s="1">
        <v>57</v>
      </c>
      <c r="BJ482" s="1" t="str">
        <f>CONCATENATE(DiaC[[#This Row],[Dia]],DiaC[[#This Row],[Mes]],DiaC[[#This Row],[Hora]],DiaC[[#This Row],[Min]])</f>
        <v>3031457</v>
      </c>
      <c r="BK482" s="1" t="str">
        <f>CONCATENATE(TEXT(DiaC[[#This Row],[Hora]],"00"),":",TEXT(DiaC[[#This Row],[Min]],"00"))</f>
        <v>14:57</v>
      </c>
      <c r="BL482" s="1" t="str">
        <f>IFERROR(VLOOKUP(DiaC[[#This Row],[CONCATENA]],Dades[[#All],[Columna1]:[LAT]],3,FALSE),"")</f>
        <v/>
      </c>
      <c r="BM482" s="1" t="str">
        <f>IFERROR(10^(DiaC[[#This Row],[LAT]]/10),"")</f>
        <v/>
      </c>
      <c r="BX482" s="4">
        <f>Resultats!C$37</f>
        <v>30</v>
      </c>
      <c r="BY482" s="12">
        <f>Resultats!E$37</f>
        <v>3</v>
      </c>
      <c r="BZ482" s="3">
        <v>5</v>
      </c>
      <c r="CA482" s="4">
        <v>57</v>
      </c>
      <c r="CB482" s="4" t="str">
        <f>CONCATENATE(NitC[[#This Row],[Dia]],NitC[[#This Row],[Mes]],NitC[[#This Row],[Hora]],NitC[[#This Row],[Min]])</f>
        <v>303557</v>
      </c>
      <c r="CC482" s="4" t="str">
        <f>CONCATENATE(TEXT(NitC[[#This Row],[Hora]],"00"),":",TEXT(NitC[[#This Row],[Min]],"00"))</f>
        <v>05:57</v>
      </c>
      <c r="CD482" s="12" t="str">
        <f>IFERROR(VLOOKUP(NitC[[#This Row],[CONCATENA]],Dades[[#All],[Columna1]:[LAT]],3,FALSE),"")</f>
        <v/>
      </c>
      <c r="CE482" s="12" t="str">
        <f>IFERROR(10^(NitC[[#This Row],[LAT]]/10),"")</f>
        <v/>
      </c>
    </row>
    <row r="483" spans="4:83" x14ac:dyDescent="0.35">
      <c r="D483" s="1">
        <f>Resultats!C$7</f>
        <v>30</v>
      </c>
      <c r="E483" s="1">
        <f>Resultats!E$7</f>
        <v>3</v>
      </c>
      <c r="F483" s="1">
        <v>14</v>
      </c>
      <c r="G483" s="1">
        <v>58</v>
      </c>
      <c r="H483" s="1" t="str">
        <f>CONCATENATE(DiaA[[#This Row],[Dia]],DiaA[[#This Row],[Mes]],DiaA[[#This Row],[Hora]],DiaA[[#This Row],[Min]])</f>
        <v>3031458</v>
      </c>
      <c r="I483" s="1" t="str">
        <f>CONCATENATE(TEXT(DiaA[[#This Row],[Hora]],"00"),":",TEXT(DiaA[[#This Row],[Min]],"00"))</f>
        <v>14:58</v>
      </c>
      <c r="J483" s="1" t="str">
        <f>IFERROR(VLOOKUP(DiaA[[#This Row],[CONCATENA]],Dades[[#All],[Columna1]:[LAT]],3,FALSE),"")</f>
        <v/>
      </c>
      <c r="K483" s="1" t="str">
        <f>IFERROR(10^(DiaA[[#This Row],[LAT]]/10),"")</f>
        <v/>
      </c>
      <c r="V483" s="4">
        <f>Resultats!C$7</f>
        <v>30</v>
      </c>
      <c r="W483" s="12">
        <f>Resultats!E$7</f>
        <v>3</v>
      </c>
      <c r="X483" s="3">
        <v>5</v>
      </c>
      <c r="Y483" s="4">
        <v>58</v>
      </c>
      <c r="Z483" s="4" t="str">
        <f>CONCATENATE(NitA[[#This Row],[Dia]],NitA[[#This Row],[Mes]],NitA[[#This Row],[Hora]],NitA[[#This Row],[Min]])</f>
        <v>303558</v>
      </c>
      <c r="AA483" s="4" t="str">
        <f>CONCATENATE(TEXT(NitA[[#This Row],[Hora]],"00"),":",TEXT(NitA[[#This Row],[Min]],"00"))</f>
        <v>05:58</v>
      </c>
      <c r="AB483" s="12" t="str">
        <f>IFERROR(VLOOKUP(NitA[[#This Row],[CONCATENA]],Dades[[#All],[Columna1]:[LAT]],3,FALSE),"")</f>
        <v/>
      </c>
      <c r="AC483" s="12" t="str">
        <f>IFERROR(10^(NitA[[#This Row],[LAT]]/10),"")</f>
        <v/>
      </c>
      <c r="AE483" s="1">
        <f>Resultats!C$22</f>
        <v>30</v>
      </c>
      <c r="AF483" s="1">
        <f>Resultats!E$22</f>
        <v>3</v>
      </c>
      <c r="AG483" s="1">
        <v>14</v>
      </c>
      <c r="AH483" s="1">
        <v>58</v>
      </c>
      <c r="AI483" s="1" t="str">
        <f>CONCATENATE(DiaB[[#This Row],[Dia]],DiaB[[#This Row],[Mes]],DiaB[[#This Row],[Hora]],DiaB[[#This Row],[Min]])</f>
        <v>3031458</v>
      </c>
      <c r="AJ483" s="1" t="str">
        <f>CONCATENATE(TEXT(DiaB[[#This Row],[Hora]],"00"),":",TEXT(DiaB[[#This Row],[Min]],"00"))</f>
        <v>14:58</v>
      </c>
      <c r="AK483" s="1" t="str">
        <f>IFERROR(VLOOKUP(DiaB[[#This Row],[CONCATENA]],Dades[[#All],[Columna1]:[LAT]],3,FALSE),"")</f>
        <v/>
      </c>
      <c r="AL483" s="1" t="str">
        <f>IFERROR(10^(DiaB[[#This Row],[LAT]]/10),"")</f>
        <v/>
      </c>
      <c r="AW483" s="4">
        <f>Resultats!C$22</f>
        <v>30</v>
      </c>
      <c r="AX483" s="12">
        <f>Resultats!E$22</f>
        <v>3</v>
      </c>
      <c r="AY483" s="3">
        <v>5</v>
      </c>
      <c r="AZ483" s="4">
        <v>58</v>
      </c>
      <c r="BA483" s="4" t="str">
        <f>CONCATENATE(NitB[[#This Row],[Dia]],NitB[[#This Row],[Mes]],NitB[[#This Row],[Hora]],NitB[[#This Row],[Min]])</f>
        <v>303558</v>
      </c>
      <c r="BB483" s="4" t="str">
        <f>CONCATENATE(TEXT(NitB[[#This Row],[Hora]],"00"),":",TEXT(NitB[[#This Row],[Min]],"00"))</f>
        <v>05:58</v>
      </c>
      <c r="BC483" s="12" t="str">
        <f>IFERROR(VLOOKUP(NitB[[#This Row],[CONCATENA]],Dades[[#All],[Columna1]:[LAT]],3,FALSE),"")</f>
        <v/>
      </c>
      <c r="BD483" s="12" t="str">
        <f>IFERROR(10^(NitB[[#This Row],[LAT]]/10),"")</f>
        <v/>
      </c>
      <c r="BF483" s="1">
        <f>Resultats!C$37</f>
        <v>30</v>
      </c>
      <c r="BG483" s="1">
        <f>Resultats!E$37</f>
        <v>3</v>
      </c>
      <c r="BH483" s="1">
        <v>14</v>
      </c>
      <c r="BI483" s="1">
        <v>58</v>
      </c>
      <c r="BJ483" s="1" t="str">
        <f>CONCATENATE(DiaC[[#This Row],[Dia]],DiaC[[#This Row],[Mes]],DiaC[[#This Row],[Hora]],DiaC[[#This Row],[Min]])</f>
        <v>3031458</v>
      </c>
      <c r="BK483" s="1" t="str">
        <f>CONCATENATE(TEXT(DiaC[[#This Row],[Hora]],"00"),":",TEXT(DiaC[[#This Row],[Min]],"00"))</f>
        <v>14:58</v>
      </c>
      <c r="BL483" s="1" t="str">
        <f>IFERROR(VLOOKUP(DiaC[[#This Row],[CONCATENA]],Dades[[#All],[Columna1]:[LAT]],3,FALSE),"")</f>
        <v/>
      </c>
      <c r="BM483" s="1" t="str">
        <f>IFERROR(10^(DiaC[[#This Row],[LAT]]/10),"")</f>
        <v/>
      </c>
      <c r="BX483" s="4">
        <f>Resultats!C$37</f>
        <v>30</v>
      </c>
      <c r="BY483" s="12">
        <f>Resultats!E$37</f>
        <v>3</v>
      </c>
      <c r="BZ483" s="3">
        <v>5</v>
      </c>
      <c r="CA483" s="4">
        <v>58</v>
      </c>
      <c r="CB483" s="4" t="str">
        <f>CONCATENATE(NitC[[#This Row],[Dia]],NitC[[#This Row],[Mes]],NitC[[#This Row],[Hora]],NitC[[#This Row],[Min]])</f>
        <v>303558</v>
      </c>
      <c r="CC483" s="4" t="str">
        <f>CONCATENATE(TEXT(NitC[[#This Row],[Hora]],"00"),":",TEXT(NitC[[#This Row],[Min]],"00"))</f>
        <v>05:58</v>
      </c>
      <c r="CD483" s="12" t="str">
        <f>IFERROR(VLOOKUP(NitC[[#This Row],[CONCATENA]],Dades[[#All],[Columna1]:[LAT]],3,FALSE),"")</f>
        <v/>
      </c>
      <c r="CE483" s="12" t="str">
        <f>IFERROR(10^(NitC[[#This Row],[LAT]]/10),"")</f>
        <v/>
      </c>
    </row>
    <row r="484" spans="4:83" x14ac:dyDescent="0.35">
      <c r="D484" s="1">
        <f>Resultats!C$7</f>
        <v>30</v>
      </c>
      <c r="E484" s="1">
        <f>Resultats!E$7</f>
        <v>3</v>
      </c>
      <c r="F484" s="1">
        <v>14</v>
      </c>
      <c r="G484" s="1">
        <v>59</v>
      </c>
      <c r="H484" s="1" t="str">
        <f>CONCATENATE(DiaA[[#This Row],[Dia]],DiaA[[#This Row],[Mes]],DiaA[[#This Row],[Hora]],DiaA[[#This Row],[Min]])</f>
        <v>3031459</v>
      </c>
      <c r="I484" s="1" t="str">
        <f>CONCATENATE(TEXT(DiaA[[#This Row],[Hora]],"00"),":",TEXT(DiaA[[#This Row],[Min]],"00"))</f>
        <v>14:59</v>
      </c>
      <c r="J484" s="1" t="str">
        <f>IFERROR(VLOOKUP(DiaA[[#This Row],[CONCATENA]],Dades[[#All],[Columna1]:[LAT]],3,FALSE),"")</f>
        <v/>
      </c>
      <c r="K484" s="1" t="str">
        <f>IFERROR(10^(DiaA[[#This Row],[LAT]]/10),"")</f>
        <v/>
      </c>
      <c r="V484" s="4">
        <f>Resultats!C$7</f>
        <v>30</v>
      </c>
      <c r="W484" s="12">
        <f>Resultats!E$7</f>
        <v>3</v>
      </c>
      <c r="X484" s="3">
        <v>5</v>
      </c>
      <c r="Y484" s="4">
        <v>59</v>
      </c>
      <c r="Z484" s="4" t="str">
        <f>CONCATENATE(NitA[[#This Row],[Dia]],NitA[[#This Row],[Mes]],NitA[[#This Row],[Hora]],NitA[[#This Row],[Min]])</f>
        <v>303559</v>
      </c>
      <c r="AA484" s="4" t="str">
        <f>CONCATENATE(TEXT(NitA[[#This Row],[Hora]],"00"),":",TEXT(NitA[[#This Row],[Min]],"00"))</f>
        <v>05:59</v>
      </c>
      <c r="AB484" s="12" t="str">
        <f>IFERROR(VLOOKUP(NitA[[#This Row],[CONCATENA]],Dades[[#All],[Columna1]:[LAT]],3,FALSE),"")</f>
        <v/>
      </c>
      <c r="AC484" s="12" t="str">
        <f>IFERROR(10^(NitA[[#This Row],[LAT]]/10),"")</f>
        <v/>
      </c>
      <c r="AE484" s="1">
        <f>Resultats!C$22</f>
        <v>30</v>
      </c>
      <c r="AF484" s="1">
        <f>Resultats!E$22</f>
        <v>3</v>
      </c>
      <c r="AG484" s="1">
        <v>14</v>
      </c>
      <c r="AH484" s="1">
        <v>59</v>
      </c>
      <c r="AI484" s="1" t="str">
        <f>CONCATENATE(DiaB[[#This Row],[Dia]],DiaB[[#This Row],[Mes]],DiaB[[#This Row],[Hora]],DiaB[[#This Row],[Min]])</f>
        <v>3031459</v>
      </c>
      <c r="AJ484" s="1" t="str">
        <f>CONCATENATE(TEXT(DiaB[[#This Row],[Hora]],"00"),":",TEXT(DiaB[[#This Row],[Min]],"00"))</f>
        <v>14:59</v>
      </c>
      <c r="AK484" s="1" t="str">
        <f>IFERROR(VLOOKUP(DiaB[[#This Row],[CONCATENA]],Dades[[#All],[Columna1]:[LAT]],3,FALSE),"")</f>
        <v/>
      </c>
      <c r="AL484" s="1" t="str">
        <f>IFERROR(10^(DiaB[[#This Row],[LAT]]/10),"")</f>
        <v/>
      </c>
      <c r="AW484" s="4">
        <f>Resultats!C$22</f>
        <v>30</v>
      </c>
      <c r="AX484" s="12">
        <f>Resultats!E$22</f>
        <v>3</v>
      </c>
      <c r="AY484" s="3">
        <v>5</v>
      </c>
      <c r="AZ484" s="4">
        <v>59</v>
      </c>
      <c r="BA484" s="4" t="str">
        <f>CONCATENATE(NitB[[#This Row],[Dia]],NitB[[#This Row],[Mes]],NitB[[#This Row],[Hora]],NitB[[#This Row],[Min]])</f>
        <v>303559</v>
      </c>
      <c r="BB484" s="4" t="str">
        <f>CONCATENATE(TEXT(NitB[[#This Row],[Hora]],"00"),":",TEXT(NitB[[#This Row],[Min]],"00"))</f>
        <v>05:59</v>
      </c>
      <c r="BC484" s="12" t="str">
        <f>IFERROR(VLOOKUP(NitB[[#This Row],[CONCATENA]],Dades[[#All],[Columna1]:[LAT]],3,FALSE),"")</f>
        <v/>
      </c>
      <c r="BD484" s="12" t="str">
        <f>IFERROR(10^(NitB[[#This Row],[LAT]]/10),"")</f>
        <v/>
      </c>
      <c r="BF484" s="1">
        <f>Resultats!C$37</f>
        <v>30</v>
      </c>
      <c r="BG484" s="1">
        <f>Resultats!E$37</f>
        <v>3</v>
      </c>
      <c r="BH484" s="1">
        <v>14</v>
      </c>
      <c r="BI484" s="1">
        <v>59</v>
      </c>
      <c r="BJ484" s="1" t="str">
        <f>CONCATENATE(DiaC[[#This Row],[Dia]],DiaC[[#This Row],[Mes]],DiaC[[#This Row],[Hora]],DiaC[[#This Row],[Min]])</f>
        <v>3031459</v>
      </c>
      <c r="BK484" s="1" t="str">
        <f>CONCATENATE(TEXT(DiaC[[#This Row],[Hora]],"00"),":",TEXT(DiaC[[#This Row],[Min]],"00"))</f>
        <v>14:59</v>
      </c>
      <c r="BL484" s="1" t="str">
        <f>IFERROR(VLOOKUP(DiaC[[#This Row],[CONCATENA]],Dades[[#All],[Columna1]:[LAT]],3,FALSE),"")</f>
        <v/>
      </c>
      <c r="BM484" s="1" t="str">
        <f>IFERROR(10^(DiaC[[#This Row],[LAT]]/10),"")</f>
        <v/>
      </c>
      <c r="BX484" s="4">
        <f>Resultats!C$37</f>
        <v>30</v>
      </c>
      <c r="BY484" s="12">
        <f>Resultats!E$37</f>
        <v>3</v>
      </c>
      <c r="BZ484" s="3">
        <v>5</v>
      </c>
      <c r="CA484" s="4">
        <v>59</v>
      </c>
      <c r="CB484" s="4" t="str">
        <f>CONCATENATE(NitC[[#This Row],[Dia]],NitC[[#This Row],[Mes]],NitC[[#This Row],[Hora]],NitC[[#This Row],[Min]])</f>
        <v>303559</v>
      </c>
      <c r="CC484" s="4" t="str">
        <f>CONCATENATE(TEXT(NitC[[#This Row],[Hora]],"00"),":",TEXT(NitC[[#This Row],[Min]],"00"))</f>
        <v>05:59</v>
      </c>
      <c r="CD484" s="12" t="str">
        <f>IFERROR(VLOOKUP(NitC[[#This Row],[CONCATENA]],Dades[[#All],[Columna1]:[LAT]],3,FALSE),"")</f>
        <v/>
      </c>
      <c r="CE484" s="12" t="str">
        <f>IFERROR(10^(NitC[[#This Row],[LAT]]/10),"")</f>
        <v/>
      </c>
    </row>
    <row r="485" spans="4:83" x14ac:dyDescent="0.35">
      <c r="D485" s="1">
        <f>Resultats!C$7</f>
        <v>30</v>
      </c>
      <c r="E485" s="1">
        <f>Resultats!E$7</f>
        <v>3</v>
      </c>
      <c r="F485" s="1">
        <v>15</v>
      </c>
      <c r="G485" s="1">
        <v>0</v>
      </c>
      <c r="H485" s="1" t="str">
        <f>CONCATENATE(DiaA[[#This Row],[Dia]],DiaA[[#This Row],[Mes]],DiaA[[#This Row],[Hora]],DiaA[[#This Row],[Min]])</f>
        <v>303150</v>
      </c>
      <c r="I485" s="1" t="str">
        <f>CONCATENATE(TEXT(DiaA[[#This Row],[Hora]],"00"),":",TEXT(DiaA[[#This Row],[Min]],"00"))</f>
        <v>15:00</v>
      </c>
      <c r="J485" s="1" t="str">
        <f>IFERROR(VLOOKUP(DiaA[[#This Row],[CONCATENA]],Dades[[#All],[Columna1]:[LAT]],3,FALSE),"")</f>
        <v/>
      </c>
      <c r="K485" s="1" t="str">
        <f>IFERROR(10^(DiaA[[#This Row],[LAT]]/10),"")</f>
        <v/>
      </c>
      <c r="V485" s="4">
        <f>Resultats!C$7</f>
        <v>30</v>
      </c>
      <c r="W485" s="12">
        <f>Resultats!E$7</f>
        <v>3</v>
      </c>
      <c r="X485" s="3">
        <v>6</v>
      </c>
      <c r="Y485" s="4">
        <v>0</v>
      </c>
      <c r="Z485" s="4" t="str">
        <f>CONCATENATE(NitA[[#This Row],[Dia]],NitA[[#This Row],[Mes]],NitA[[#This Row],[Hora]],NitA[[#This Row],[Min]])</f>
        <v>30360</v>
      </c>
      <c r="AA485" s="4" t="str">
        <f>CONCATENATE(TEXT(NitA[[#This Row],[Hora]],"00"),":",TEXT(NitA[[#This Row],[Min]],"00"))</f>
        <v>06:00</v>
      </c>
      <c r="AB485" s="12" t="str">
        <f>IFERROR(VLOOKUP(NitA[[#This Row],[CONCATENA]],Dades[[#All],[Columna1]:[LAT]],3,FALSE),"")</f>
        <v/>
      </c>
      <c r="AC485" s="12" t="str">
        <f>IFERROR(10^(NitA[[#This Row],[LAT]]/10),"")</f>
        <v/>
      </c>
      <c r="AE485" s="1">
        <f>Resultats!C$22</f>
        <v>30</v>
      </c>
      <c r="AF485" s="1">
        <f>Resultats!E$22</f>
        <v>3</v>
      </c>
      <c r="AG485" s="1">
        <v>15</v>
      </c>
      <c r="AH485" s="1">
        <v>0</v>
      </c>
      <c r="AI485" s="1" t="str">
        <f>CONCATENATE(DiaB[[#This Row],[Dia]],DiaB[[#This Row],[Mes]],DiaB[[#This Row],[Hora]],DiaB[[#This Row],[Min]])</f>
        <v>303150</v>
      </c>
      <c r="AJ485" s="1" t="str">
        <f>CONCATENATE(TEXT(DiaB[[#This Row],[Hora]],"00"),":",TEXT(DiaB[[#This Row],[Min]],"00"))</f>
        <v>15:00</v>
      </c>
      <c r="AK485" s="1" t="str">
        <f>IFERROR(VLOOKUP(DiaB[[#This Row],[CONCATENA]],Dades[[#All],[Columna1]:[LAT]],3,FALSE),"")</f>
        <v/>
      </c>
      <c r="AL485" s="1" t="str">
        <f>IFERROR(10^(DiaB[[#This Row],[LAT]]/10),"")</f>
        <v/>
      </c>
      <c r="AW485" s="4">
        <f>Resultats!C$22</f>
        <v>30</v>
      </c>
      <c r="AX485" s="12">
        <f>Resultats!E$22</f>
        <v>3</v>
      </c>
      <c r="AY485" s="3">
        <v>6</v>
      </c>
      <c r="AZ485" s="4">
        <v>0</v>
      </c>
      <c r="BA485" s="4" t="str">
        <f>CONCATENATE(NitB[[#This Row],[Dia]],NitB[[#This Row],[Mes]],NitB[[#This Row],[Hora]],NitB[[#This Row],[Min]])</f>
        <v>30360</v>
      </c>
      <c r="BB485" s="4" t="str">
        <f>CONCATENATE(TEXT(NitB[[#This Row],[Hora]],"00"),":",TEXT(NitB[[#This Row],[Min]],"00"))</f>
        <v>06:00</v>
      </c>
      <c r="BC485" s="12" t="str">
        <f>IFERROR(VLOOKUP(NitB[[#This Row],[CONCATENA]],Dades[[#All],[Columna1]:[LAT]],3,FALSE),"")</f>
        <v/>
      </c>
      <c r="BD485" s="12" t="str">
        <f>IFERROR(10^(NitB[[#This Row],[LAT]]/10),"")</f>
        <v/>
      </c>
      <c r="BF485" s="1">
        <f>Resultats!C$37</f>
        <v>30</v>
      </c>
      <c r="BG485" s="1">
        <f>Resultats!E$37</f>
        <v>3</v>
      </c>
      <c r="BH485" s="1">
        <v>15</v>
      </c>
      <c r="BI485" s="1">
        <v>0</v>
      </c>
      <c r="BJ485" s="1" t="str">
        <f>CONCATENATE(DiaC[[#This Row],[Dia]],DiaC[[#This Row],[Mes]],DiaC[[#This Row],[Hora]],DiaC[[#This Row],[Min]])</f>
        <v>303150</v>
      </c>
      <c r="BK485" s="1" t="str">
        <f>CONCATENATE(TEXT(DiaC[[#This Row],[Hora]],"00"),":",TEXT(DiaC[[#This Row],[Min]],"00"))</f>
        <v>15:00</v>
      </c>
      <c r="BL485" s="1" t="str">
        <f>IFERROR(VLOOKUP(DiaC[[#This Row],[CONCATENA]],Dades[[#All],[Columna1]:[LAT]],3,FALSE),"")</f>
        <v/>
      </c>
      <c r="BM485" s="1" t="str">
        <f>IFERROR(10^(DiaC[[#This Row],[LAT]]/10),"")</f>
        <v/>
      </c>
      <c r="BX485" s="4">
        <f>Resultats!C$37</f>
        <v>30</v>
      </c>
      <c r="BY485" s="12">
        <f>Resultats!E$37</f>
        <v>3</v>
      </c>
      <c r="BZ485" s="3">
        <v>6</v>
      </c>
      <c r="CA485" s="4">
        <v>0</v>
      </c>
      <c r="CB485" s="4" t="str">
        <f>CONCATENATE(NitC[[#This Row],[Dia]],NitC[[#This Row],[Mes]],NitC[[#This Row],[Hora]],NitC[[#This Row],[Min]])</f>
        <v>30360</v>
      </c>
      <c r="CC485" s="4" t="str">
        <f>CONCATENATE(TEXT(NitC[[#This Row],[Hora]],"00"),":",TEXT(NitC[[#This Row],[Min]],"00"))</f>
        <v>06:00</v>
      </c>
      <c r="CD485" s="12" t="str">
        <f>IFERROR(VLOOKUP(NitC[[#This Row],[CONCATENA]],Dades[[#All],[Columna1]:[LAT]],3,FALSE),"")</f>
        <v/>
      </c>
      <c r="CE485" s="12" t="str">
        <f>IFERROR(10^(NitC[[#This Row],[LAT]]/10),"")</f>
        <v/>
      </c>
    </row>
    <row r="486" spans="4:83" x14ac:dyDescent="0.35">
      <c r="D486" s="1">
        <f>Resultats!C$7</f>
        <v>30</v>
      </c>
      <c r="E486" s="1">
        <f>Resultats!E$7</f>
        <v>3</v>
      </c>
      <c r="F486" s="1">
        <v>15</v>
      </c>
      <c r="G486" s="1">
        <v>1</v>
      </c>
      <c r="H486" s="1" t="str">
        <f>CONCATENATE(DiaA[[#This Row],[Dia]],DiaA[[#This Row],[Mes]],DiaA[[#This Row],[Hora]],DiaA[[#This Row],[Min]])</f>
        <v>303151</v>
      </c>
      <c r="I486" s="1" t="str">
        <f>CONCATENATE(TEXT(DiaA[[#This Row],[Hora]],"00"),":",TEXT(DiaA[[#This Row],[Min]],"00"))</f>
        <v>15:01</v>
      </c>
      <c r="J486" s="1" t="str">
        <f>IFERROR(VLOOKUP(DiaA[[#This Row],[CONCATENA]],Dades[[#All],[Columna1]:[LAT]],3,FALSE),"")</f>
        <v/>
      </c>
      <c r="K486" s="1" t="str">
        <f>IFERROR(10^(DiaA[[#This Row],[LAT]]/10),"")</f>
        <v/>
      </c>
      <c r="V486" s="4">
        <f>Resultats!C$7</f>
        <v>30</v>
      </c>
      <c r="W486" s="12">
        <f>Resultats!E$7</f>
        <v>3</v>
      </c>
      <c r="X486" s="3">
        <v>6</v>
      </c>
      <c r="Y486" s="4">
        <v>1</v>
      </c>
      <c r="Z486" s="4" t="str">
        <f>CONCATENATE(NitA[[#This Row],[Dia]],NitA[[#This Row],[Mes]],NitA[[#This Row],[Hora]],NitA[[#This Row],[Min]])</f>
        <v>30361</v>
      </c>
      <c r="AA486" s="4" t="str">
        <f>CONCATENATE(TEXT(NitA[[#This Row],[Hora]],"00"),":",TEXT(NitA[[#This Row],[Min]],"00"))</f>
        <v>06:01</v>
      </c>
      <c r="AB486" s="12" t="str">
        <f>IFERROR(VLOOKUP(NitA[[#This Row],[CONCATENA]],Dades[[#All],[Columna1]:[LAT]],3,FALSE),"")</f>
        <v/>
      </c>
      <c r="AC486" s="12" t="str">
        <f>IFERROR(10^(NitA[[#This Row],[LAT]]/10),"")</f>
        <v/>
      </c>
      <c r="AE486" s="1">
        <f>Resultats!C$22</f>
        <v>30</v>
      </c>
      <c r="AF486" s="1">
        <f>Resultats!E$22</f>
        <v>3</v>
      </c>
      <c r="AG486" s="1">
        <v>15</v>
      </c>
      <c r="AH486" s="1">
        <v>1</v>
      </c>
      <c r="AI486" s="1" t="str">
        <f>CONCATENATE(DiaB[[#This Row],[Dia]],DiaB[[#This Row],[Mes]],DiaB[[#This Row],[Hora]],DiaB[[#This Row],[Min]])</f>
        <v>303151</v>
      </c>
      <c r="AJ486" s="1" t="str">
        <f>CONCATENATE(TEXT(DiaB[[#This Row],[Hora]],"00"),":",TEXT(DiaB[[#This Row],[Min]],"00"))</f>
        <v>15:01</v>
      </c>
      <c r="AK486" s="1" t="str">
        <f>IFERROR(VLOOKUP(DiaB[[#This Row],[CONCATENA]],Dades[[#All],[Columna1]:[LAT]],3,FALSE),"")</f>
        <v/>
      </c>
      <c r="AL486" s="1" t="str">
        <f>IFERROR(10^(DiaB[[#This Row],[LAT]]/10),"")</f>
        <v/>
      </c>
      <c r="AW486" s="4">
        <f>Resultats!C$22</f>
        <v>30</v>
      </c>
      <c r="AX486" s="12">
        <f>Resultats!E$22</f>
        <v>3</v>
      </c>
      <c r="AY486" s="3">
        <v>6</v>
      </c>
      <c r="AZ486" s="4">
        <v>1</v>
      </c>
      <c r="BA486" s="4" t="str">
        <f>CONCATENATE(NitB[[#This Row],[Dia]],NitB[[#This Row],[Mes]],NitB[[#This Row],[Hora]],NitB[[#This Row],[Min]])</f>
        <v>30361</v>
      </c>
      <c r="BB486" s="4" t="str">
        <f>CONCATENATE(TEXT(NitB[[#This Row],[Hora]],"00"),":",TEXT(NitB[[#This Row],[Min]],"00"))</f>
        <v>06:01</v>
      </c>
      <c r="BC486" s="12" t="str">
        <f>IFERROR(VLOOKUP(NitB[[#This Row],[CONCATENA]],Dades[[#All],[Columna1]:[LAT]],3,FALSE),"")</f>
        <v/>
      </c>
      <c r="BD486" s="12" t="str">
        <f>IFERROR(10^(NitB[[#This Row],[LAT]]/10),"")</f>
        <v/>
      </c>
      <c r="BF486" s="1">
        <f>Resultats!C$37</f>
        <v>30</v>
      </c>
      <c r="BG486" s="1">
        <f>Resultats!E$37</f>
        <v>3</v>
      </c>
      <c r="BH486" s="1">
        <v>15</v>
      </c>
      <c r="BI486" s="1">
        <v>1</v>
      </c>
      <c r="BJ486" s="1" t="str">
        <f>CONCATENATE(DiaC[[#This Row],[Dia]],DiaC[[#This Row],[Mes]],DiaC[[#This Row],[Hora]],DiaC[[#This Row],[Min]])</f>
        <v>303151</v>
      </c>
      <c r="BK486" s="1" t="str">
        <f>CONCATENATE(TEXT(DiaC[[#This Row],[Hora]],"00"),":",TEXT(DiaC[[#This Row],[Min]],"00"))</f>
        <v>15:01</v>
      </c>
      <c r="BL486" s="1" t="str">
        <f>IFERROR(VLOOKUP(DiaC[[#This Row],[CONCATENA]],Dades[[#All],[Columna1]:[LAT]],3,FALSE),"")</f>
        <v/>
      </c>
      <c r="BM486" s="1" t="str">
        <f>IFERROR(10^(DiaC[[#This Row],[LAT]]/10),"")</f>
        <v/>
      </c>
      <c r="BX486" s="4">
        <f>Resultats!C$37</f>
        <v>30</v>
      </c>
      <c r="BY486" s="12">
        <f>Resultats!E$37</f>
        <v>3</v>
      </c>
      <c r="BZ486" s="3">
        <v>6</v>
      </c>
      <c r="CA486" s="4">
        <v>1</v>
      </c>
      <c r="CB486" s="4" t="str">
        <f>CONCATENATE(NitC[[#This Row],[Dia]],NitC[[#This Row],[Mes]],NitC[[#This Row],[Hora]],NitC[[#This Row],[Min]])</f>
        <v>30361</v>
      </c>
      <c r="CC486" s="4" t="str">
        <f>CONCATENATE(TEXT(NitC[[#This Row],[Hora]],"00"),":",TEXT(NitC[[#This Row],[Min]],"00"))</f>
        <v>06:01</v>
      </c>
      <c r="CD486" s="12" t="str">
        <f>IFERROR(VLOOKUP(NitC[[#This Row],[CONCATENA]],Dades[[#All],[Columna1]:[LAT]],3,FALSE),"")</f>
        <v/>
      </c>
      <c r="CE486" s="12" t="str">
        <f>IFERROR(10^(NitC[[#This Row],[LAT]]/10),"")</f>
        <v/>
      </c>
    </row>
    <row r="487" spans="4:83" x14ac:dyDescent="0.35">
      <c r="D487" s="1">
        <f>Resultats!C$7</f>
        <v>30</v>
      </c>
      <c r="E487" s="1">
        <f>Resultats!E$7</f>
        <v>3</v>
      </c>
      <c r="F487" s="1">
        <v>15</v>
      </c>
      <c r="G487" s="1">
        <v>2</v>
      </c>
      <c r="H487" s="1" t="str">
        <f>CONCATENATE(DiaA[[#This Row],[Dia]],DiaA[[#This Row],[Mes]],DiaA[[#This Row],[Hora]],DiaA[[#This Row],[Min]])</f>
        <v>303152</v>
      </c>
      <c r="I487" s="1" t="str">
        <f>CONCATENATE(TEXT(DiaA[[#This Row],[Hora]],"00"),":",TEXT(DiaA[[#This Row],[Min]],"00"))</f>
        <v>15:02</v>
      </c>
      <c r="J487" s="1" t="str">
        <f>IFERROR(VLOOKUP(DiaA[[#This Row],[CONCATENA]],Dades[[#All],[Columna1]:[LAT]],3,FALSE),"")</f>
        <v/>
      </c>
      <c r="K487" s="1" t="str">
        <f>IFERROR(10^(DiaA[[#This Row],[LAT]]/10),"")</f>
        <v/>
      </c>
      <c r="V487" s="4">
        <f>Resultats!C$7</f>
        <v>30</v>
      </c>
      <c r="W487" s="12">
        <f>Resultats!E$7</f>
        <v>3</v>
      </c>
      <c r="X487" s="3">
        <v>6</v>
      </c>
      <c r="Y487" s="4">
        <v>2</v>
      </c>
      <c r="Z487" s="4" t="str">
        <f>CONCATENATE(NitA[[#This Row],[Dia]],NitA[[#This Row],[Mes]],NitA[[#This Row],[Hora]],NitA[[#This Row],[Min]])</f>
        <v>30362</v>
      </c>
      <c r="AA487" s="4" t="str">
        <f>CONCATENATE(TEXT(NitA[[#This Row],[Hora]],"00"),":",TEXT(NitA[[#This Row],[Min]],"00"))</f>
        <v>06:02</v>
      </c>
      <c r="AB487" s="12" t="str">
        <f>IFERROR(VLOOKUP(NitA[[#This Row],[CONCATENA]],Dades[[#All],[Columna1]:[LAT]],3,FALSE),"")</f>
        <v/>
      </c>
      <c r="AC487" s="12" t="str">
        <f>IFERROR(10^(NitA[[#This Row],[LAT]]/10),"")</f>
        <v/>
      </c>
      <c r="AE487" s="1">
        <f>Resultats!C$22</f>
        <v>30</v>
      </c>
      <c r="AF487" s="1">
        <f>Resultats!E$22</f>
        <v>3</v>
      </c>
      <c r="AG487" s="1">
        <v>15</v>
      </c>
      <c r="AH487" s="1">
        <v>2</v>
      </c>
      <c r="AI487" s="1" t="str">
        <f>CONCATENATE(DiaB[[#This Row],[Dia]],DiaB[[#This Row],[Mes]],DiaB[[#This Row],[Hora]],DiaB[[#This Row],[Min]])</f>
        <v>303152</v>
      </c>
      <c r="AJ487" s="1" t="str">
        <f>CONCATENATE(TEXT(DiaB[[#This Row],[Hora]],"00"),":",TEXT(DiaB[[#This Row],[Min]],"00"))</f>
        <v>15:02</v>
      </c>
      <c r="AK487" s="1" t="str">
        <f>IFERROR(VLOOKUP(DiaB[[#This Row],[CONCATENA]],Dades[[#All],[Columna1]:[LAT]],3,FALSE),"")</f>
        <v/>
      </c>
      <c r="AL487" s="1" t="str">
        <f>IFERROR(10^(DiaB[[#This Row],[LAT]]/10),"")</f>
        <v/>
      </c>
      <c r="AW487" s="4">
        <f>Resultats!C$22</f>
        <v>30</v>
      </c>
      <c r="AX487" s="12">
        <f>Resultats!E$22</f>
        <v>3</v>
      </c>
      <c r="AY487" s="3">
        <v>6</v>
      </c>
      <c r="AZ487" s="4">
        <v>2</v>
      </c>
      <c r="BA487" s="4" t="str">
        <f>CONCATENATE(NitB[[#This Row],[Dia]],NitB[[#This Row],[Mes]],NitB[[#This Row],[Hora]],NitB[[#This Row],[Min]])</f>
        <v>30362</v>
      </c>
      <c r="BB487" s="4" t="str">
        <f>CONCATENATE(TEXT(NitB[[#This Row],[Hora]],"00"),":",TEXT(NitB[[#This Row],[Min]],"00"))</f>
        <v>06:02</v>
      </c>
      <c r="BC487" s="12" t="str">
        <f>IFERROR(VLOOKUP(NitB[[#This Row],[CONCATENA]],Dades[[#All],[Columna1]:[LAT]],3,FALSE),"")</f>
        <v/>
      </c>
      <c r="BD487" s="12" t="str">
        <f>IFERROR(10^(NitB[[#This Row],[LAT]]/10),"")</f>
        <v/>
      </c>
      <c r="BF487" s="1">
        <f>Resultats!C$37</f>
        <v>30</v>
      </c>
      <c r="BG487" s="1">
        <f>Resultats!E$37</f>
        <v>3</v>
      </c>
      <c r="BH487" s="1">
        <v>15</v>
      </c>
      <c r="BI487" s="1">
        <v>2</v>
      </c>
      <c r="BJ487" s="1" t="str">
        <f>CONCATENATE(DiaC[[#This Row],[Dia]],DiaC[[#This Row],[Mes]],DiaC[[#This Row],[Hora]],DiaC[[#This Row],[Min]])</f>
        <v>303152</v>
      </c>
      <c r="BK487" s="1" t="str">
        <f>CONCATENATE(TEXT(DiaC[[#This Row],[Hora]],"00"),":",TEXT(DiaC[[#This Row],[Min]],"00"))</f>
        <v>15:02</v>
      </c>
      <c r="BL487" s="1" t="str">
        <f>IFERROR(VLOOKUP(DiaC[[#This Row],[CONCATENA]],Dades[[#All],[Columna1]:[LAT]],3,FALSE),"")</f>
        <v/>
      </c>
      <c r="BM487" s="1" t="str">
        <f>IFERROR(10^(DiaC[[#This Row],[LAT]]/10),"")</f>
        <v/>
      </c>
      <c r="BX487" s="4">
        <f>Resultats!C$37</f>
        <v>30</v>
      </c>
      <c r="BY487" s="12">
        <f>Resultats!E$37</f>
        <v>3</v>
      </c>
      <c r="BZ487" s="3">
        <v>6</v>
      </c>
      <c r="CA487" s="4">
        <v>2</v>
      </c>
      <c r="CB487" s="4" t="str">
        <f>CONCATENATE(NitC[[#This Row],[Dia]],NitC[[#This Row],[Mes]],NitC[[#This Row],[Hora]],NitC[[#This Row],[Min]])</f>
        <v>30362</v>
      </c>
      <c r="CC487" s="4" t="str">
        <f>CONCATENATE(TEXT(NitC[[#This Row],[Hora]],"00"),":",TEXT(NitC[[#This Row],[Min]],"00"))</f>
        <v>06:02</v>
      </c>
      <c r="CD487" s="12" t="str">
        <f>IFERROR(VLOOKUP(NitC[[#This Row],[CONCATENA]],Dades[[#All],[Columna1]:[LAT]],3,FALSE),"")</f>
        <v/>
      </c>
      <c r="CE487" s="12" t="str">
        <f>IFERROR(10^(NitC[[#This Row],[LAT]]/10),"")</f>
        <v/>
      </c>
    </row>
    <row r="488" spans="4:83" x14ac:dyDescent="0.35">
      <c r="D488" s="1">
        <f>Resultats!C$7</f>
        <v>30</v>
      </c>
      <c r="E488" s="1">
        <f>Resultats!E$7</f>
        <v>3</v>
      </c>
      <c r="F488" s="1">
        <v>15</v>
      </c>
      <c r="G488" s="1">
        <v>3</v>
      </c>
      <c r="H488" s="1" t="str">
        <f>CONCATENATE(DiaA[[#This Row],[Dia]],DiaA[[#This Row],[Mes]],DiaA[[#This Row],[Hora]],DiaA[[#This Row],[Min]])</f>
        <v>303153</v>
      </c>
      <c r="I488" s="1" t="str">
        <f>CONCATENATE(TEXT(DiaA[[#This Row],[Hora]],"00"),":",TEXT(DiaA[[#This Row],[Min]],"00"))</f>
        <v>15:03</v>
      </c>
      <c r="J488" s="1" t="str">
        <f>IFERROR(VLOOKUP(DiaA[[#This Row],[CONCATENA]],Dades[[#All],[Columna1]:[LAT]],3,FALSE),"")</f>
        <v/>
      </c>
      <c r="K488" s="1" t="str">
        <f>IFERROR(10^(DiaA[[#This Row],[LAT]]/10),"")</f>
        <v/>
      </c>
      <c r="V488" s="4">
        <f>Resultats!C$7</f>
        <v>30</v>
      </c>
      <c r="W488" s="12">
        <f>Resultats!E$7</f>
        <v>3</v>
      </c>
      <c r="X488" s="3">
        <v>6</v>
      </c>
      <c r="Y488" s="4">
        <v>3</v>
      </c>
      <c r="Z488" s="4" t="str">
        <f>CONCATENATE(NitA[[#This Row],[Dia]],NitA[[#This Row],[Mes]],NitA[[#This Row],[Hora]],NitA[[#This Row],[Min]])</f>
        <v>30363</v>
      </c>
      <c r="AA488" s="4" t="str">
        <f>CONCATENATE(TEXT(NitA[[#This Row],[Hora]],"00"),":",TEXT(NitA[[#This Row],[Min]],"00"))</f>
        <v>06:03</v>
      </c>
      <c r="AB488" s="12" t="str">
        <f>IFERROR(VLOOKUP(NitA[[#This Row],[CONCATENA]],Dades[[#All],[Columna1]:[LAT]],3,FALSE),"")</f>
        <v/>
      </c>
      <c r="AC488" s="12" t="str">
        <f>IFERROR(10^(NitA[[#This Row],[LAT]]/10),"")</f>
        <v/>
      </c>
      <c r="AE488" s="1">
        <f>Resultats!C$22</f>
        <v>30</v>
      </c>
      <c r="AF488" s="1">
        <f>Resultats!E$22</f>
        <v>3</v>
      </c>
      <c r="AG488" s="1">
        <v>15</v>
      </c>
      <c r="AH488" s="1">
        <v>3</v>
      </c>
      <c r="AI488" s="1" t="str">
        <f>CONCATENATE(DiaB[[#This Row],[Dia]],DiaB[[#This Row],[Mes]],DiaB[[#This Row],[Hora]],DiaB[[#This Row],[Min]])</f>
        <v>303153</v>
      </c>
      <c r="AJ488" s="1" t="str">
        <f>CONCATENATE(TEXT(DiaB[[#This Row],[Hora]],"00"),":",TEXT(DiaB[[#This Row],[Min]],"00"))</f>
        <v>15:03</v>
      </c>
      <c r="AK488" s="1" t="str">
        <f>IFERROR(VLOOKUP(DiaB[[#This Row],[CONCATENA]],Dades[[#All],[Columna1]:[LAT]],3,FALSE),"")</f>
        <v/>
      </c>
      <c r="AL488" s="1" t="str">
        <f>IFERROR(10^(DiaB[[#This Row],[LAT]]/10),"")</f>
        <v/>
      </c>
      <c r="AW488" s="4">
        <f>Resultats!C$22</f>
        <v>30</v>
      </c>
      <c r="AX488" s="12">
        <f>Resultats!E$22</f>
        <v>3</v>
      </c>
      <c r="AY488" s="3">
        <v>6</v>
      </c>
      <c r="AZ488" s="4">
        <v>3</v>
      </c>
      <c r="BA488" s="4" t="str">
        <f>CONCATENATE(NitB[[#This Row],[Dia]],NitB[[#This Row],[Mes]],NitB[[#This Row],[Hora]],NitB[[#This Row],[Min]])</f>
        <v>30363</v>
      </c>
      <c r="BB488" s="4" t="str">
        <f>CONCATENATE(TEXT(NitB[[#This Row],[Hora]],"00"),":",TEXT(NitB[[#This Row],[Min]],"00"))</f>
        <v>06:03</v>
      </c>
      <c r="BC488" s="12" t="str">
        <f>IFERROR(VLOOKUP(NitB[[#This Row],[CONCATENA]],Dades[[#All],[Columna1]:[LAT]],3,FALSE),"")</f>
        <v/>
      </c>
      <c r="BD488" s="12" t="str">
        <f>IFERROR(10^(NitB[[#This Row],[LAT]]/10),"")</f>
        <v/>
      </c>
      <c r="BF488" s="1">
        <f>Resultats!C$37</f>
        <v>30</v>
      </c>
      <c r="BG488" s="1">
        <f>Resultats!E$37</f>
        <v>3</v>
      </c>
      <c r="BH488" s="1">
        <v>15</v>
      </c>
      <c r="BI488" s="1">
        <v>3</v>
      </c>
      <c r="BJ488" s="1" t="str">
        <f>CONCATENATE(DiaC[[#This Row],[Dia]],DiaC[[#This Row],[Mes]],DiaC[[#This Row],[Hora]],DiaC[[#This Row],[Min]])</f>
        <v>303153</v>
      </c>
      <c r="BK488" s="1" t="str">
        <f>CONCATENATE(TEXT(DiaC[[#This Row],[Hora]],"00"),":",TEXT(DiaC[[#This Row],[Min]],"00"))</f>
        <v>15:03</v>
      </c>
      <c r="BL488" s="1" t="str">
        <f>IFERROR(VLOOKUP(DiaC[[#This Row],[CONCATENA]],Dades[[#All],[Columna1]:[LAT]],3,FALSE),"")</f>
        <v/>
      </c>
      <c r="BM488" s="1" t="str">
        <f>IFERROR(10^(DiaC[[#This Row],[LAT]]/10),"")</f>
        <v/>
      </c>
      <c r="BX488" s="4">
        <f>Resultats!C$37</f>
        <v>30</v>
      </c>
      <c r="BY488" s="12">
        <f>Resultats!E$37</f>
        <v>3</v>
      </c>
      <c r="BZ488" s="3">
        <v>6</v>
      </c>
      <c r="CA488" s="4">
        <v>3</v>
      </c>
      <c r="CB488" s="4" t="str">
        <f>CONCATENATE(NitC[[#This Row],[Dia]],NitC[[#This Row],[Mes]],NitC[[#This Row],[Hora]],NitC[[#This Row],[Min]])</f>
        <v>30363</v>
      </c>
      <c r="CC488" s="4" t="str">
        <f>CONCATENATE(TEXT(NitC[[#This Row],[Hora]],"00"),":",TEXT(NitC[[#This Row],[Min]],"00"))</f>
        <v>06:03</v>
      </c>
      <c r="CD488" s="12" t="str">
        <f>IFERROR(VLOOKUP(NitC[[#This Row],[CONCATENA]],Dades[[#All],[Columna1]:[LAT]],3,FALSE),"")</f>
        <v/>
      </c>
      <c r="CE488" s="12" t="str">
        <f>IFERROR(10^(NitC[[#This Row],[LAT]]/10),"")</f>
        <v/>
      </c>
    </row>
    <row r="489" spans="4:83" x14ac:dyDescent="0.35">
      <c r="D489" s="1">
        <f>Resultats!C$7</f>
        <v>30</v>
      </c>
      <c r="E489" s="1">
        <f>Resultats!E$7</f>
        <v>3</v>
      </c>
      <c r="F489" s="1">
        <v>15</v>
      </c>
      <c r="G489" s="1">
        <v>4</v>
      </c>
      <c r="H489" s="1" t="str">
        <f>CONCATENATE(DiaA[[#This Row],[Dia]],DiaA[[#This Row],[Mes]],DiaA[[#This Row],[Hora]],DiaA[[#This Row],[Min]])</f>
        <v>303154</v>
      </c>
      <c r="I489" s="1" t="str">
        <f>CONCATENATE(TEXT(DiaA[[#This Row],[Hora]],"00"),":",TEXT(DiaA[[#This Row],[Min]],"00"))</f>
        <v>15:04</v>
      </c>
      <c r="J489" s="1" t="str">
        <f>IFERROR(VLOOKUP(DiaA[[#This Row],[CONCATENA]],Dades[[#All],[Columna1]:[LAT]],3,FALSE),"")</f>
        <v/>
      </c>
      <c r="K489" s="1" t="str">
        <f>IFERROR(10^(DiaA[[#This Row],[LAT]]/10),"")</f>
        <v/>
      </c>
      <c r="V489" s="4">
        <f>Resultats!C$7</f>
        <v>30</v>
      </c>
      <c r="W489" s="12">
        <f>Resultats!E$7</f>
        <v>3</v>
      </c>
      <c r="X489" s="3">
        <v>6</v>
      </c>
      <c r="Y489" s="4">
        <v>4</v>
      </c>
      <c r="Z489" s="4" t="str">
        <f>CONCATENATE(NitA[[#This Row],[Dia]],NitA[[#This Row],[Mes]],NitA[[#This Row],[Hora]],NitA[[#This Row],[Min]])</f>
        <v>30364</v>
      </c>
      <c r="AA489" s="4" t="str">
        <f>CONCATENATE(TEXT(NitA[[#This Row],[Hora]],"00"),":",TEXT(NitA[[#This Row],[Min]],"00"))</f>
        <v>06:04</v>
      </c>
      <c r="AB489" s="12" t="str">
        <f>IFERROR(VLOOKUP(NitA[[#This Row],[CONCATENA]],Dades[[#All],[Columna1]:[LAT]],3,FALSE),"")</f>
        <v/>
      </c>
      <c r="AC489" s="12" t="str">
        <f>IFERROR(10^(NitA[[#This Row],[LAT]]/10),"")</f>
        <v/>
      </c>
      <c r="AE489" s="1">
        <f>Resultats!C$22</f>
        <v>30</v>
      </c>
      <c r="AF489" s="1">
        <f>Resultats!E$22</f>
        <v>3</v>
      </c>
      <c r="AG489" s="1">
        <v>15</v>
      </c>
      <c r="AH489" s="1">
        <v>4</v>
      </c>
      <c r="AI489" s="1" t="str">
        <f>CONCATENATE(DiaB[[#This Row],[Dia]],DiaB[[#This Row],[Mes]],DiaB[[#This Row],[Hora]],DiaB[[#This Row],[Min]])</f>
        <v>303154</v>
      </c>
      <c r="AJ489" s="1" t="str">
        <f>CONCATENATE(TEXT(DiaB[[#This Row],[Hora]],"00"),":",TEXT(DiaB[[#This Row],[Min]],"00"))</f>
        <v>15:04</v>
      </c>
      <c r="AK489" s="1" t="str">
        <f>IFERROR(VLOOKUP(DiaB[[#This Row],[CONCATENA]],Dades[[#All],[Columna1]:[LAT]],3,FALSE),"")</f>
        <v/>
      </c>
      <c r="AL489" s="1" t="str">
        <f>IFERROR(10^(DiaB[[#This Row],[LAT]]/10),"")</f>
        <v/>
      </c>
      <c r="AW489" s="4">
        <f>Resultats!C$22</f>
        <v>30</v>
      </c>
      <c r="AX489" s="12">
        <f>Resultats!E$22</f>
        <v>3</v>
      </c>
      <c r="AY489" s="3">
        <v>6</v>
      </c>
      <c r="AZ489" s="4">
        <v>4</v>
      </c>
      <c r="BA489" s="4" t="str">
        <f>CONCATENATE(NitB[[#This Row],[Dia]],NitB[[#This Row],[Mes]],NitB[[#This Row],[Hora]],NitB[[#This Row],[Min]])</f>
        <v>30364</v>
      </c>
      <c r="BB489" s="4" t="str">
        <f>CONCATENATE(TEXT(NitB[[#This Row],[Hora]],"00"),":",TEXT(NitB[[#This Row],[Min]],"00"))</f>
        <v>06:04</v>
      </c>
      <c r="BC489" s="12" t="str">
        <f>IFERROR(VLOOKUP(NitB[[#This Row],[CONCATENA]],Dades[[#All],[Columna1]:[LAT]],3,FALSE),"")</f>
        <v/>
      </c>
      <c r="BD489" s="12" t="str">
        <f>IFERROR(10^(NitB[[#This Row],[LAT]]/10),"")</f>
        <v/>
      </c>
      <c r="BF489" s="1">
        <f>Resultats!C$37</f>
        <v>30</v>
      </c>
      <c r="BG489" s="1">
        <f>Resultats!E$37</f>
        <v>3</v>
      </c>
      <c r="BH489" s="1">
        <v>15</v>
      </c>
      <c r="BI489" s="1">
        <v>4</v>
      </c>
      <c r="BJ489" s="1" t="str">
        <f>CONCATENATE(DiaC[[#This Row],[Dia]],DiaC[[#This Row],[Mes]],DiaC[[#This Row],[Hora]],DiaC[[#This Row],[Min]])</f>
        <v>303154</v>
      </c>
      <c r="BK489" s="1" t="str">
        <f>CONCATENATE(TEXT(DiaC[[#This Row],[Hora]],"00"),":",TEXT(DiaC[[#This Row],[Min]],"00"))</f>
        <v>15:04</v>
      </c>
      <c r="BL489" s="1" t="str">
        <f>IFERROR(VLOOKUP(DiaC[[#This Row],[CONCATENA]],Dades[[#All],[Columna1]:[LAT]],3,FALSE),"")</f>
        <v/>
      </c>
      <c r="BM489" s="1" t="str">
        <f>IFERROR(10^(DiaC[[#This Row],[LAT]]/10),"")</f>
        <v/>
      </c>
      <c r="BX489" s="4">
        <f>Resultats!C$37</f>
        <v>30</v>
      </c>
      <c r="BY489" s="12">
        <f>Resultats!E$37</f>
        <v>3</v>
      </c>
      <c r="BZ489" s="3">
        <v>6</v>
      </c>
      <c r="CA489" s="4">
        <v>4</v>
      </c>
      <c r="CB489" s="4" t="str">
        <f>CONCATENATE(NitC[[#This Row],[Dia]],NitC[[#This Row],[Mes]],NitC[[#This Row],[Hora]],NitC[[#This Row],[Min]])</f>
        <v>30364</v>
      </c>
      <c r="CC489" s="4" t="str">
        <f>CONCATENATE(TEXT(NitC[[#This Row],[Hora]],"00"),":",TEXT(NitC[[#This Row],[Min]],"00"))</f>
        <v>06:04</v>
      </c>
      <c r="CD489" s="12" t="str">
        <f>IFERROR(VLOOKUP(NitC[[#This Row],[CONCATENA]],Dades[[#All],[Columna1]:[LAT]],3,FALSE),"")</f>
        <v/>
      </c>
      <c r="CE489" s="12" t="str">
        <f>IFERROR(10^(NitC[[#This Row],[LAT]]/10),"")</f>
        <v/>
      </c>
    </row>
    <row r="490" spans="4:83" x14ac:dyDescent="0.35">
      <c r="D490" s="1">
        <f>Resultats!C$7</f>
        <v>30</v>
      </c>
      <c r="E490" s="1">
        <f>Resultats!E$7</f>
        <v>3</v>
      </c>
      <c r="F490" s="1">
        <v>15</v>
      </c>
      <c r="G490" s="1">
        <v>5</v>
      </c>
      <c r="H490" s="1" t="str">
        <f>CONCATENATE(DiaA[[#This Row],[Dia]],DiaA[[#This Row],[Mes]],DiaA[[#This Row],[Hora]],DiaA[[#This Row],[Min]])</f>
        <v>303155</v>
      </c>
      <c r="I490" s="1" t="str">
        <f>CONCATENATE(TEXT(DiaA[[#This Row],[Hora]],"00"),":",TEXT(DiaA[[#This Row],[Min]],"00"))</f>
        <v>15:05</v>
      </c>
      <c r="J490" s="1" t="str">
        <f>IFERROR(VLOOKUP(DiaA[[#This Row],[CONCATENA]],Dades[[#All],[Columna1]:[LAT]],3,FALSE),"")</f>
        <v/>
      </c>
      <c r="K490" s="1" t="str">
        <f>IFERROR(10^(DiaA[[#This Row],[LAT]]/10),"")</f>
        <v/>
      </c>
      <c r="V490" s="4">
        <f>Resultats!C$7</f>
        <v>30</v>
      </c>
      <c r="W490" s="12">
        <f>Resultats!E$7</f>
        <v>3</v>
      </c>
      <c r="X490" s="3">
        <v>6</v>
      </c>
      <c r="Y490" s="4">
        <v>5</v>
      </c>
      <c r="Z490" s="4" t="str">
        <f>CONCATENATE(NitA[[#This Row],[Dia]],NitA[[#This Row],[Mes]],NitA[[#This Row],[Hora]],NitA[[#This Row],[Min]])</f>
        <v>30365</v>
      </c>
      <c r="AA490" s="4" t="str">
        <f>CONCATENATE(TEXT(NitA[[#This Row],[Hora]],"00"),":",TEXT(NitA[[#This Row],[Min]],"00"))</f>
        <v>06:05</v>
      </c>
      <c r="AB490" s="12" t="str">
        <f>IFERROR(VLOOKUP(NitA[[#This Row],[CONCATENA]],Dades[[#All],[Columna1]:[LAT]],3,FALSE),"")</f>
        <v/>
      </c>
      <c r="AC490" s="12" t="str">
        <f>IFERROR(10^(NitA[[#This Row],[LAT]]/10),"")</f>
        <v/>
      </c>
      <c r="AE490" s="1">
        <f>Resultats!C$22</f>
        <v>30</v>
      </c>
      <c r="AF490" s="1">
        <f>Resultats!E$22</f>
        <v>3</v>
      </c>
      <c r="AG490" s="1">
        <v>15</v>
      </c>
      <c r="AH490" s="1">
        <v>5</v>
      </c>
      <c r="AI490" s="1" t="str">
        <f>CONCATENATE(DiaB[[#This Row],[Dia]],DiaB[[#This Row],[Mes]],DiaB[[#This Row],[Hora]],DiaB[[#This Row],[Min]])</f>
        <v>303155</v>
      </c>
      <c r="AJ490" s="1" t="str">
        <f>CONCATENATE(TEXT(DiaB[[#This Row],[Hora]],"00"),":",TEXT(DiaB[[#This Row],[Min]],"00"))</f>
        <v>15:05</v>
      </c>
      <c r="AK490" s="1" t="str">
        <f>IFERROR(VLOOKUP(DiaB[[#This Row],[CONCATENA]],Dades[[#All],[Columna1]:[LAT]],3,FALSE),"")</f>
        <v/>
      </c>
      <c r="AL490" s="1" t="str">
        <f>IFERROR(10^(DiaB[[#This Row],[LAT]]/10),"")</f>
        <v/>
      </c>
      <c r="AW490" s="4">
        <f>Resultats!C$22</f>
        <v>30</v>
      </c>
      <c r="AX490" s="12">
        <f>Resultats!E$22</f>
        <v>3</v>
      </c>
      <c r="AY490" s="3">
        <v>6</v>
      </c>
      <c r="AZ490" s="4">
        <v>5</v>
      </c>
      <c r="BA490" s="4" t="str">
        <f>CONCATENATE(NitB[[#This Row],[Dia]],NitB[[#This Row],[Mes]],NitB[[#This Row],[Hora]],NitB[[#This Row],[Min]])</f>
        <v>30365</v>
      </c>
      <c r="BB490" s="4" t="str">
        <f>CONCATENATE(TEXT(NitB[[#This Row],[Hora]],"00"),":",TEXT(NitB[[#This Row],[Min]],"00"))</f>
        <v>06:05</v>
      </c>
      <c r="BC490" s="12" t="str">
        <f>IFERROR(VLOOKUP(NitB[[#This Row],[CONCATENA]],Dades[[#All],[Columna1]:[LAT]],3,FALSE),"")</f>
        <v/>
      </c>
      <c r="BD490" s="12" t="str">
        <f>IFERROR(10^(NitB[[#This Row],[LAT]]/10),"")</f>
        <v/>
      </c>
      <c r="BF490" s="1">
        <f>Resultats!C$37</f>
        <v>30</v>
      </c>
      <c r="BG490" s="1">
        <f>Resultats!E$37</f>
        <v>3</v>
      </c>
      <c r="BH490" s="1">
        <v>15</v>
      </c>
      <c r="BI490" s="1">
        <v>5</v>
      </c>
      <c r="BJ490" s="1" t="str">
        <f>CONCATENATE(DiaC[[#This Row],[Dia]],DiaC[[#This Row],[Mes]],DiaC[[#This Row],[Hora]],DiaC[[#This Row],[Min]])</f>
        <v>303155</v>
      </c>
      <c r="BK490" s="1" t="str">
        <f>CONCATENATE(TEXT(DiaC[[#This Row],[Hora]],"00"),":",TEXT(DiaC[[#This Row],[Min]],"00"))</f>
        <v>15:05</v>
      </c>
      <c r="BL490" s="1" t="str">
        <f>IFERROR(VLOOKUP(DiaC[[#This Row],[CONCATENA]],Dades[[#All],[Columna1]:[LAT]],3,FALSE),"")</f>
        <v/>
      </c>
      <c r="BM490" s="1" t="str">
        <f>IFERROR(10^(DiaC[[#This Row],[LAT]]/10),"")</f>
        <v/>
      </c>
      <c r="BX490" s="4">
        <f>Resultats!C$37</f>
        <v>30</v>
      </c>
      <c r="BY490" s="12">
        <f>Resultats!E$37</f>
        <v>3</v>
      </c>
      <c r="BZ490" s="3">
        <v>6</v>
      </c>
      <c r="CA490" s="4">
        <v>5</v>
      </c>
      <c r="CB490" s="4" t="str">
        <f>CONCATENATE(NitC[[#This Row],[Dia]],NitC[[#This Row],[Mes]],NitC[[#This Row],[Hora]],NitC[[#This Row],[Min]])</f>
        <v>30365</v>
      </c>
      <c r="CC490" s="4" t="str">
        <f>CONCATENATE(TEXT(NitC[[#This Row],[Hora]],"00"),":",TEXT(NitC[[#This Row],[Min]],"00"))</f>
        <v>06:05</v>
      </c>
      <c r="CD490" s="12" t="str">
        <f>IFERROR(VLOOKUP(NitC[[#This Row],[CONCATENA]],Dades[[#All],[Columna1]:[LAT]],3,FALSE),"")</f>
        <v/>
      </c>
      <c r="CE490" s="12" t="str">
        <f>IFERROR(10^(NitC[[#This Row],[LAT]]/10),"")</f>
        <v/>
      </c>
    </row>
    <row r="491" spans="4:83" x14ac:dyDescent="0.35">
      <c r="D491" s="1">
        <f>Resultats!C$7</f>
        <v>30</v>
      </c>
      <c r="E491" s="1">
        <f>Resultats!E$7</f>
        <v>3</v>
      </c>
      <c r="F491" s="1">
        <v>15</v>
      </c>
      <c r="G491" s="1">
        <v>6</v>
      </c>
      <c r="H491" s="1" t="str">
        <f>CONCATENATE(DiaA[[#This Row],[Dia]],DiaA[[#This Row],[Mes]],DiaA[[#This Row],[Hora]],DiaA[[#This Row],[Min]])</f>
        <v>303156</v>
      </c>
      <c r="I491" s="1" t="str">
        <f>CONCATENATE(TEXT(DiaA[[#This Row],[Hora]],"00"),":",TEXT(DiaA[[#This Row],[Min]],"00"))</f>
        <v>15:06</v>
      </c>
      <c r="J491" s="1" t="str">
        <f>IFERROR(VLOOKUP(DiaA[[#This Row],[CONCATENA]],Dades[[#All],[Columna1]:[LAT]],3,FALSE),"")</f>
        <v/>
      </c>
      <c r="K491" s="1" t="str">
        <f>IFERROR(10^(DiaA[[#This Row],[LAT]]/10),"")</f>
        <v/>
      </c>
      <c r="V491" s="4">
        <f>Resultats!C$7</f>
        <v>30</v>
      </c>
      <c r="W491" s="12">
        <f>Resultats!E$7</f>
        <v>3</v>
      </c>
      <c r="X491" s="3">
        <v>6</v>
      </c>
      <c r="Y491" s="4">
        <v>6</v>
      </c>
      <c r="Z491" s="4" t="str">
        <f>CONCATENATE(NitA[[#This Row],[Dia]],NitA[[#This Row],[Mes]],NitA[[#This Row],[Hora]],NitA[[#This Row],[Min]])</f>
        <v>30366</v>
      </c>
      <c r="AA491" s="4" t="str">
        <f>CONCATENATE(TEXT(NitA[[#This Row],[Hora]],"00"),":",TEXT(NitA[[#This Row],[Min]],"00"))</f>
        <v>06:06</v>
      </c>
      <c r="AB491" s="12" t="str">
        <f>IFERROR(VLOOKUP(NitA[[#This Row],[CONCATENA]],Dades[[#All],[Columna1]:[LAT]],3,FALSE),"")</f>
        <v/>
      </c>
      <c r="AC491" s="12" t="str">
        <f>IFERROR(10^(NitA[[#This Row],[LAT]]/10),"")</f>
        <v/>
      </c>
      <c r="AE491" s="1">
        <f>Resultats!C$22</f>
        <v>30</v>
      </c>
      <c r="AF491" s="1">
        <f>Resultats!E$22</f>
        <v>3</v>
      </c>
      <c r="AG491" s="1">
        <v>15</v>
      </c>
      <c r="AH491" s="1">
        <v>6</v>
      </c>
      <c r="AI491" s="1" t="str">
        <f>CONCATENATE(DiaB[[#This Row],[Dia]],DiaB[[#This Row],[Mes]],DiaB[[#This Row],[Hora]],DiaB[[#This Row],[Min]])</f>
        <v>303156</v>
      </c>
      <c r="AJ491" s="1" t="str">
        <f>CONCATENATE(TEXT(DiaB[[#This Row],[Hora]],"00"),":",TEXT(DiaB[[#This Row],[Min]],"00"))</f>
        <v>15:06</v>
      </c>
      <c r="AK491" s="1" t="str">
        <f>IFERROR(VLOOKUP(DiaB[[#This Row],[CONCATENA]],Dades[[#All],[Columna1]:[LAT]],3,FALSE),"")</f>
        <v/>
      </c>
      <c r="AL491" s="1" t="str">
        <f>IFERROR(10^(DiaB[[#This Row],[LAT]]/10),"")</f>
        <v/>
      </c>
      <c r="AW491" s="4">
        <f>Resultats!C$22</f>
        <v>30</v>
      </c>
      <c r="AX491" s="12">
        <f>Resultats!E$22</f>
        <v>3</v>
      </c>
      <c r="AY491" s="3">
        <v>6</v>
      </c>
      <c r="AZ491" s="4">
        <v>6</v>
      </c>
      <c r="BA491" s="4" t="str">
        <f>CONCATENATE(NitB[[#This Row],[Dia]],NitB[[#This Row],[Mes]],NitB[[#This Row],[Hora]],NitB[[#This Row],[Min]])</f>
        <v>30366</v>
      </c>
      <c r="BB491" s="4" t="str">
        <f>CONCATENATE(TEXT(NitB[[#This Row],[Hora]],"00"),":",TEXT(NitB[[#This Row],[Min]],"00"))</f>
        <v>06:06</v>
      </c>
      <c r="BC491" s="12" t="str">
        <f>IFERROR(VLOOKUP(NitB[[#This Row],[CONCATENA]],Dades[[#All],[Columna1]:[LAT]],3,FALSE),"")</f>
        <v/>
      </c>
      <c r="BD491" s="12" t="str">
        <f>IFERROR(10^(NitB[[#This Row],[LAT]]/10),"")</f>
        <v/>
      </c>
      <c r="BF491" s="1">
        <f>Resultats!C$37</f>
        <v>30</v>
      </c>
      <c r="BG491" s="1">
        <f>Resultats!E$37</f>
        <v>3</v>
      </c>
      <c r="BH491" s="1">
        <v>15</v>
      </c>
      <c r="BI491" s="1">
        <v>6</v>
      </c>
      <c r="BJ491" s="1" t="str">
        <f>CONCATENATE(DiaC[[#This Row],[Dia]],DiaC[[#This Row],[Mes]],DiaC[[#This Row],[Hora]],DiaC[[#This Row],[Min]])</f>
        <v>303156</v>
      </c>
      <c r="BK491" s="1" t="str">
        <f>CONCATENATE(TEXT(DiaC[[#This Row],[Hora]],"00"),":",TEXT(DiaC[[#This Row],[Min]],"00"))</f>
        <v>15:06</v>
      </c>
      <c r="BL491" s="1" t="str">
        <f>IFERROR(VLOOKUP(DiaC[[#This Row],[CONCATENA]],Dades[[#All],[Columna1]:[LAT]],3,FALSE),"")</f>
        <v/>
      </c>
      <c r="BM491" s="1" t="str">
        <f>IFERROR(10^(DiaC[[#This Row],[LAT]]/10),"")</f>
        <v/>
      </c>
      <c r="BX491" s="4">
        <f>Resultats!C$37</f>
        <v>30</v>
      </c>
      <c r="BY491" s="12">
        <f>Resultats!E$37</f>
        <v>3</v>
      </c>
      <c r="BZ491" s="3">
        <v>6</v>
      </c>
      <c r="CA491" s="4">
        <v>6</v>
      </c>
      <c r="CB491" s="4" t="str">
        <f>CONCATENATE(NitC[[#This Row],[Dia]],NitC[[#This Row],[Mes]],NitC[[#This Row],[Hora]],NitC[[#This Row],[Min]])</f>
        <v>30366</v>
      </c>
      <c r="CC491" s="4" t="str">
        <f>CONCATENATE(TEXT(NitC[[#This Row],[Hora]],"00"),":",TEXT(NitC[[#This Row],[Min]],"00"))</f>
        <v>06:06</v>
      </c>
      <c r="CD491" s="12" t="str">
        <f>IFERROR(VLOOKUP(NitC[[#This Row],[CONCATENA]],Dades[[#All],[Columna1]:[LAT]],3,FALSE),"")</f>
        <v/>
      </c>
      <c r="CE491" s="12" t="str">
        <f>IFERROR(10^(NitC[[#This Row],[LAT]]/10),"")</f>
        <v/>
      </c>
    </row>
    <row r="492" spans="4:83" x14ac:dyDescent="0.35">
      <c r="D492" s="1">
        <f>Resultats!C$7</f>
        <v>30</v>
      </c>
      <c r="E492" s="1">
        <f>Resultats!E$7</f>
        <v>3</v>
      </c>
      <c r="F492" s="1">
        <v>15</v>
      </c>
      <c r="G492" s="1">
        <v>7</v>
      </c>
      <c r="H492" s="1" t="str">
        <f>CONCATENATE(DiaA[[#This Row],[Dia]],DiaA[[#This Row],[Mes]],DiaA[[#This Row],[Hora]],DiaA[[#This Row],[Min]])</f>
        <v>303157</v>
      </c>
      <c r="I492" s="1" t="str">
        <f>CONCATENATE(TEXT(DiaA[[#This Row],[Hora]],"00"),":",TEXT(DiaA[[#This Row],[Min]],"00"))</f>
        <v>15:07</v>
      </c>
      <c r="J492" s="1" t="str">
        <f>IFERROR(VLOOKUP(DiaA[[#This Row],[CONCATENA]],Dades[[#All],[Columna1]:[LAT]],3,FALSE),"")</f>
        <v/>
      </c>
      <c r="K492" s="1" t="str">
        <f>IFERROR(10^(DiaA[[#This Row],[LAT]]/10),"")</f>
        <v/>
      </c>
      <c r="V492" s="4">
        <f>Resultats!C$7</f>
        <v>30</v>
      </c>
      <c r="W492" s="12">
        <f>Resultats!E$7</f>
        <v>3</v>
      </c>
      <c r="X492" s="3">
        <v>6</v>
      </c>
      <c r="Y492" s="4">
        <v>7</v>
      </c>
      <c r="Z492" s="4" t="str">
        <f>CONCATENATE(NitA[[#This Row],[Dia]],NitA[[#This Row],[Mes]],NitA[[#This Row],[Hora]],NitA[[#This Row],[Min]])</f>
        <v>30367</v>
      </c>
      <c r="AA492" s="4" t="str">
        <f>CONCATENATE(TEXT(NitA[[#This Row],[Hora]],"00"),":",TEXT(NitA[[#This Row],[Min]],"00"))</f>
        <v>06:07</v>
      </c>
      <c r="AB492" s="12" t="str">
        <f>IFERROR(VLOOKUP(NitA[[#This Row],[CONCATENA]],Dades[[#All],[Columna1]:[LAT]],3,FALSE),"")</f>
        <v/>
      </c>
      <c r="AC492" s="12" t="str">
        <f>IFERROR(10^(NitA[[#This Row],[LAT]]/10),"")</f>
        <v/>
      </c>
      <c r="AE492" s="1">
        <f>Resultats!C$22</f>
        <v>30</v>
      </c>
      <c r="AF492" s="1">
        <f>Resultats!E$22</f>
        <v>3</v>
      </c>
      <c r="AG492" s="1">
        <v>15</v>
      </c>
      <c r="AH492" s="1">
        <v>7</v>
      </c>
      <c r="AI492" s="1" t="str">
        <f>CONCATENATE(DiaB[[#This Row],[Dia]],DiaB[[#This Row],[Mes]],DiaB[[#This Row],[Hora]],DiaB[[#This Row],[Min]])</f>
        <v>303157</v>
      </c>
      <c r="AJ492" s="1" t="str">
        <f>CONCATENATE(TEXT(DiaB[[#This Row],[Hora]],"00"),":",TEXT(DiaB[[#This Row],[Min]],"00"))</f>
        <v>15:07</v>
      </c>
      <c r="AK492" s="1" t="str">
        <f>IFERROR(VLOOKUP(DiaB[[#This Row],[CONCATENA]],Dades[[#All],[Columna1]:[LAT]],3,FALSE),"")</f>
        <v/>
      </c>
      <c r="AL492" s="1" t="str">
        <f>IFERROR(10^(DiaB[[#This Row],[LAT]]/10),"")</f>
        <v/>
      </c>
      <c r="AW492" s="4">
        <f>Resultats!C$22</f>
        <v>30</v>
      </c>
      <c r="AX492" s="12">
        <f>Resultats!E$22</f>
        <v>3</v>
      </c>
      <c r="AY492" s="3">
        <v>6</v>
      </c>
      <c r="AZ492" s="4">
        <v>7</v>
      </c>
      <c r="BA492" s="4" t="str">
        <f>CONCATENATE(NitB[[#This Row],[Dia]],NitB[[#This Row],[Mes]],NitB[[#This Row],[Hora]],NitB[[#This Row],[Min]])</f>
        <v>30367</v>
      </c>
      <c r="BB492" s="4" t="str">
        <f>CONCATENATE(TEXT(NitB[[#This Row],[Hora]],"00"),":",TEXT(NitB[[#This Row],[Min]],"00"))</f>
        <v>06:07</v>
      </c>
      <c r="BC492" s="12" t="str">
        <f>IFERROR(VLOOKUP(NitB[[#This Row],[CONCATENA]],Dades[[#All],[Columna1]:[LAT]],3,FALSE),"")</f>
        <v/>
      </c>
      <c r="BD492" s="12" t="str">
        <f>IFERROR(10^(NitB[[#This Row],[LAT]]/10),"")</f>
        <v/>
      </c>
      <c r="BF492" s="1">
        <f>Resultats!C$37</f>
        <v>30</v>
      </c>
      <c r="BG492" s="1">
        <f>Resultats!E$37</f>
        <v>3</v>
      </c>
      <c r="BH492" s="1">
        <v>15</v>
      </c>
      <c r="BI492" s="1">
        <v>7</v>
      </c>
      <c r="BJ492" s="1" t="str">
        <f>CONCATENATE(DiaC[[#This Row],[Dia]],DiaC[[#This Row],[Mes]],DiaC[[#This Row],[Hora]],DiaC[[#This Row],[Min]])</f>
        <v>303157</v>
      </c>
      <c r="BK492" s="1" t="str">
        <f>CONCATENATE(TEXT(DiaC[[#This Row],[Hora]],"00"),":",TEXT(DiaC[[#This Row],[Min]],"00"))</f>
        <v>15:07</v>
      </c>
      <c r="BL492" s="1" t="str">
        <f>IFERROR(VLOOKUP(DiaC[[#This Row],[CONCATENA]],Dades[[#All],[Columna1]:[LAT]],3,FALSE),"")</f>
        <v/>
      </c>
      <c r="BM492" s="1" t="str">
        <f>IFERROR(10^(DiaC[[#This Row],[LAT]]/10),"")</f>
        <v/>
      </c>
      <c r="BX492" s="4">
        <f>Resultats!C$37</f>
        <v>30</v>
      </c>
      <c r="BY492" s="12">
        <f>Resultats!E$37</f>
        <v>3</v>
      </c>
      <c r="BZ492" s="3">
        <v>6</v>
      </c>
      <c r="CA492" s="4">
        <v>7</v>
      </c>
      <c r="CB492" s="4" t="str">
        <f>CONCATENATE(NitC[[#This Row],[Dia]],NitC[[#This Row],[Mes]],NitC[[#This Row],[Hora]],NitC[[#This Row],[Min]])</f>
        <v>30367</v>
      </c>
      <c r="CC492" s="4" t="str">
        <f>CONCATENATE(TEXT(NitC[[#This Row],[Hora]],"00"),":",TEXT(NitC[[#This Row],[Min]],"00"))</f>
        <v>06:07</v>
      </c>
      <c r="CD492" s="12" t="str">
        <f>IFERROR(VLOOKUP(NitC[[#This Row],[CONCATENA]],Dades[[#All],[Columna1]:[LAT]],3,FALSE),"")</f>
        <v/>
      </c>
      <c r="CE492" s="12" t="str">
        <f>IFERROR(10^(NitC[[#This Row],[LAT]]/10),"")</f>
        <v/>
      </c>
    </row>
    <row r="493" spans="4:83" x14ac:dyDescent="0.35">
      <c r="D493" s="1">
        <f>Resultats!C$7</f>
        <v>30</v>
      </c>
      <c r="E493" s="1">
        <f>Resultats!E$7</f>
        <v>3</v>
      </c>
      <c r="F493" s="1">
        <v>15</v>
      </c>
      <c r="G493" s="1">
        <v>8</v>
      </c>
      <c r="H493" s="1" t="str">
        <f>CONCATENATE(DiaA[[#This Row],[Dia]],DiaA[[#This Row],[Mes]],DiaA[[#This Row],[Hora]],DiaA[[#This Row],[Min]])</f>
        <v>303158</v>
      </c>
      <c r="I493" s="1" t="str">
        <f>CONCATENATE(TEXT(DiaA[[#This Row],[Hora]],"00"),":",TEXT(DiaA[[#This Row],[Min]],"00"))</f>
        <v>15:08</v>
      </c>
      <c r="J493" s="1" t="str">
        <f>IFERROR(VLOOKUP(DiaA[[#This Row],[CONCATENA]],Dades[[#All],[Columna1]:[LAT]],3,FALSE),"")</f>
        <v/>
      </c>
      <c r="K493" s="1" t="str">
        <f>IFERROR(10^(DiaA[[#This Row],[LAT]]/10),"")</f>
        <v/>
      </c>
      <c r="V493" s="4">
        <f>Resultats!C$7</f>
        <v>30</v>
      </c>
      <c r="W493" s="12">
        <f>Resultats!E$7</f>
        <v>3</v>
      </c>
      <c r="X493" s="3">
        <v>6</v>
      </c>
      <c r="Y493" s="4">
        <v>8</v>
      </c>
      <c r="Z493" s="4" t="str">
        <f>CONCATENATE(NitA[[#This Row],[Dia]],NitA[[#This Row],[Mes]],NitA[[#This Row],[Hora]],NitA[[#This Row],[Min]])</f>
        <v>30368</v>
      </c>
      <c r="AA493" s="4" t="str">
        <f>CONCATENATE(TEXT(NitA[[#This Row],[Hora]],"00"),":",TEXT(NitA[[#This Row],[Min]],"00"))</f>
        <v>06:08</v>
      </c>
      <c r="AB493" s="12" t="str">
        <f>IFERROR(VLOOKUP(NitA[[#This Row],[CONCATENA]],Dades[[#All],[Columna1]:[LAT]],3,FALSE),"")</f>
        <v/>
      </c>
      <c r="AC493" s="12" t="str">
        <f>IFERROR(10^(NitA[[#This Row],[LAT]]/10),"")</f>
        <v/>
      </c>
      <c r="AE493" s="1">
        <f>Resultats!C$22</f>
        <v>30</v>
      </c>
      <c r="AF493" s="1">
        <f>Resultats!E$22</f>
        <v>3</v>
      </c>
      <c r="AG493" s="1">
        <v>15</v>
      </c>
      <c r="AH493" s="1">
        <v>8</v>
      </c>
      <c r="AI493" s="1" t="str">
        <f>CONCATENATE(DiaB[[#This Row],[Dia]],DiaB[[#This Row],[Mes]],DiaB[[#This Row],[Hora]],DiaB[[#This Row],[Min]])</f>
        <v>303158</v>
      </c>
      <c r="AJ493" s="1" t="str">
        <f>CONCATENATE(TEXT(DiaB[[#This Row],[Hora]],"00"),":",TEXT(DiaB[[#This Row],[Min]],"00"))</f>
        <v>15:08</v>
      </c>
      <c r="AK493" s="1" t="str">
        <f>IFERROR(VLOOKUP(DiaB[[#This Row],[CONCATENA]],Dades[[#All],[Columna1]:[LAT]],3,FALSE),"")</f>
        <v/>
      </c>
      <c r="AL493" s="1" t="str">
        <f>IFERROR(10^(DiaB[[#This Row],[LAT]]/10),"")</f>
        <v/>
      </c>
      <c r="AW493" s="4">
        <f>Resultats!C$22</f>
        <v>30</v>
      </c>
      <c r="AX493" s="12">
        <f>Resultats!E$22</f>
        <v>3</v>
      </c>
      <c r="AY493" s="3">
        <v>6</v>
      </c>
      <c r="AZ493" s="4">
        <v>8</v>
      </c>
      <c r="BA493" s="4" t="str">
        <f>CONCATENATE(NitB[[#This Row],[Dia]],NitB[[#This Row],[Mes]],NitB[[#This Row],[Hora]],NitB[[#This Row],[Min]])</f>
        <v>30368</v>
      </c>
      <c r="BB493" s="4" t="str">
        <f>CONCATENATE(TEXT(NitB[[#This Row],[Hora]],"00"),":",TEXT(NitB[[#This Row],[Min]],"00"))</f>
        <v>06:08</v>
      </c>
      <c r="BC493" s="12" t="str">
        <f>IFERROR(VLOOKUP(NitB[[#This Row],[CONCATENA]],Dades[[#All],[Columna1]:[LAT]],3,FALSE),"")</f>
        <v/>
      </c>
      <c r="BD493" s="12" t="str">
        <f>IFERROR(10^(NitB[[#This Row],[LAT]]/10),"")</f>
        <v/>
      </c>
      <c r="BF493" s="1">
        <f>Resultats!C$37</f>
        <v>30</v>
      </c>
      <c r="BG493" s="1">
        <f>Resultats!E$37</f>
        <v>3</v>
      </c>
      <c r="BH493" s="1">
        <v>15</v>
      </c>
      <c r="BI493" s="1">
        <v>8</v>
      </c>
      <c r="BJ493" s="1" t="str">
        <f>CONCATENATE(DiaC[[#This Row],[Dia]],DiaC[[#This Row],[Mes]],DiaC[[#This Row],[Hora]],DiaC[[#This Row],[Min]])</f>
        <v>303158</v>
      </c>
      <c r="BK493" s="1" t="str">
        <f>CONCATENATE(TEXT(DiaC[[#This Row],[Hora]],"00"),":",TEXT(DiaC[[#This Row],[Min]],"00"))</f>
        <v>15:08</v>
      </c>
      <c r="BL493" s="1" t="str">
        <f>IFERROR(VLOOKUP(DiaC[[#This Row],[CONCATENA]],Dades[[#All],[Columna1]:[LAT]],3,FALSE),"")</f>
        <v/>
      </c>
      <c r="BM493" s="1" t="str">
        <f>IFERROR(10^(DiaC[[#This Row],[LAT]]/10),"")</f>
        <v/>
      </c>
      <c r="BX493" s="4">
        <f>Resultats!C$37</f>
        <v>30</v>
      </c>
      <c r="BY493" s="12">
        <f>Resultats!E$37</f>
        <v>3</v>
      </c>
      <c r="BZ493" s="3">
        <v>6</v>
      </c>
      <c r="CA493" s="4">
        <v>8</v>
      </c>
      <c r="CB493" s="4" t="str">
        <f>CONCATENATE(NitC[[#This Row],[Dia]],NitC[[#This Row],[Mes]],NitC[[#This Row],[Hora]],NitC[[#This Row],[Min]])</f>
        <v>30368</v>
      </c>
      <c r="CC493" s="4" t="str">
        <f>CONCATENATE(TEXT(NitC[[#This Row],[Hora]],"00"),":",TEXT(NitC[[#This Row],[Min]],"00"))</f>
        <v>06:08</v>
      </c>
      <c r="CD493" s="12" t="str">
        <f>IFERROR(VLOOKUP(NitC[[#This Row],[CONCATENA]],Dades[[#All],[Columna1]:[LAT]],3,FALSE),"")</f>
        <v/>
      </c>
      <c r="CE493" s="12" t="str">
        <f>IFERROR(10^(NitC[[#This Row],[LAT]]/10),"")</f>
        <v/>
      </c>
    </row>
    <row r="494" spans="4:83" x14ac:dyDescent="0.35">
      <c r="D494" s="1">
        <f>Resultats!C$7</f>
        <v>30</v>
      </c>
      <c r="E494" s="1">
        <f>Resultats!E$7</f>
        <v>3</v>
      </c>
      <c r="F494" s="1">
        <v>15</v>
      </c>
      <c r="G494" s="1">
        <v>9</v>
      </c>
      <c r="H494" s="1" t="str">
        <f>CONCATENATE(DiaA[[#This Row],[Dia]],DiaA[[#This Row],[Mes]],DiaA[[#This Row],[Hora]],DiaA[[#This Row],[Min]])</f>
        <v>303159</v>
      </c>
      <c r="I494" s="1" t="str">
        <f>CONCATENATE(TEXT(DiaA[[#This Row],[Hora]],"00"),":",TEXT(DiaA[[#This Row],[Min]],"00"))</f>
        <v>15:09</v>
      </c>
      <c r="J494" s="1" t="str">
        <f>IFERROR(VLOOKUP(DiaA[[#This Row],[CONCATENA]],Dades[[#All],[Columna1]:[LAT]],3,FALSE),"")</f>
        <v/>
      </c>
      <c r="K494" s="1" t="str">
        <f>IFERROR(10^(DiaA[[#This Row],[LAT]]/10),"")</f>
        <v/>
      </c>
      <c r="V494" s="4">
        <f>Resultats!C$7</f>
        <v>30</v>
      </c>
      <c r="W494" s="12">
        <f>Resultats!E$7</f>
        <v>3</v>
      </c>
      <c r="X494" s="3">
        <v>6</v>
      </c>
      <c r="Y494" s="4">
        <v>9</v>
      </c>
      <c r="Z494" s="4" t="str">
        <f>CONCATENATE(NitA[[#This Row],[Dia]],NitA[[#This Row],[Mes]],NitA[[#This Row],[Hora]],NitA[[#This Row],[Min]])</f>
        <v>30369</v>
      </c>
      <c r="AA494" s="4" t="str">
        <f>CONCATENATE(TEXT(NitA[[#This Row],[Hora]],"00"),":",TEXT(NitA[[#This Row],[Min]],"00"))</f>
        <v>06:09</v>
      </c>
      <c r="AB494" s="12" t="str">
        <f>IFERROR(VLOOKUP(NitA[[#This Row],[CONCATENA]],Dades[[#All],[Columna1]:[LAT]],3,FALSE),"")</f>
        <v/>
      </c>
      <c r="AC494" s="12" t="str">
        <f>IFERROR(10^(NitA[[#This Row],[LAT]]/10),"")</f>
        <v/>
      </c>
      <c r="AE494" s="1">
        <f>Resultats!C$22</f>
        <v>30</v>
      </c>
      <c r="AF494" s="1">
        <f>Resultats!E$22</f>
        <v>3</v>
      </c>
      <c r="AG494" s="1">
        <v>15</v>
      </c>
      <c r="AH494" s="1">
        <v>9</v>
      </c>
      <c r="AI494" s="1" t="str">
        <f>CONCATENATE(DiaB[[#This Row],[Dia]],DiaB[[#This Row],[Mes]],DiaB[[#This Row],[Hora]],DiaB[[#This Row],[Min]])</f>
        <v>303159</v>
      </c>
      <c r="AJ494" s="1" t="str">
        <f>CONCATENATE(TEXT(DiaB[[#This Row],[Hora]],"00"),":",TEXT(DiaB[[#This Row],[Min]],"00"))</f>
        <v>15:09</v>
      </c>
      <c r="AK494" s="1" t="str">
        <f>IFERROR(VLOOKUP(DiaB[[#This Row],[CONCATENA]],Dades[[#All],[Columna1]:[LAT]],3,FALSE),"")</f>
        <v/>
      </c>
      <c r="AL494" s="1" t="str">
        <f>IFERROR(10^(DiaB[[#This Row],[LAT]]/10),"")</f>
        <v/>
      </c>
      <c r="AW494" s="4">
        <f>Resultats!C$22</f>
        <v>30</v>
      </c>
      <c r="AX494" s="12">
        <f>Resultats!E$22</f>
        <v>3</v>
      </c>
      <c r="AY494" s="3">
        <v>6</v>
      </c>
      <c r="AZ494" s="4">
        <v>9</v>
      </c>
      <c r="BA494" s="4" t="str">
        <f>CONCATENATE(NitB[[#This Row],[Dia]],NitB[[#This Row],[Mes]],NitB[[#This Row],[Hora]],NitB[[#This Row],[Min]])</f>
        <v>30369</v>
      </c>
      <c r="BB494" s="4" t="str">
        <f>CONCATENATE(TEXT(NitB[[#This Row],[Hora]],"00"),":",TEXT(NitB[[#This Row],[Min]],"00"))</f>
        <v>06:09</v>
      </c>
      <c r="BC494" s="12" t="str">
        <f>IFERROR(VLOOKUP(NitB[[#This Row],[CONCATENA]],Dades[[#All],[Columna1]:[LAT]],3,FALSE),"")</f>
        <v/>
      </c>
      <c r="BD494" s="12" t="str">
        <f>IFERROR(10^(NitB[[#This Row],[LAT]]/10),"")</f>
        <v/>
      </c>
      <c r="BF494" s="1">
        <f>Resultats!C$37</f>
        <v>30</v>
      </c>
      <c r="BG494" s="1">
        <f>Resultats!E$37</f>
        <v>3</v>
      </c>
      <c r="BH494" s="1">
        <v>15</v>
      </c>
      <c r="BI494" s="1">
        <v>9</v>
      </c>
      <c r="BJ494" s="1" t="str">
        <f>CONCATENATE(DiaC[[#This Row],[Dia]],DiaC[[#This Row],[Mes]],DiaC[[#This Row],[Hora]],DiaC[[#This Row],[Min]])</f>
        <v>303159</v>
      </c>
      <c r="BK494" s="1" t="str">
        <f>CONCATENATE(TEXT(DiaC[[#This Row],[Hora]],"00"),":",TEXT(DiaC[[#This Row],[Min]],"00"))</f>
        <v>15:09</v>
      </c>
      <c r="BL494" s="1" t="str">
        <f>IFERROR(VLOOKUP(DiaC[[#This Row],[CONCATENA]],Dades[[#All],[Columna1]:[LAT]],3,FALSE),"")</f>
        <v/>
      </c>
      <c r="BM494" s="1" t="str">
        <f>IFERROR(10^(DiaC[[#This Row],[LAT]]/10),"")</f>
        <v/>
      </c>
      <c r="BX494" s="4">
        <f>Resultats!C$37</f>
        <v>30</v>
      </c>
      <c r="BY494" s="12">
        <f>Resultats!E$37</f>
        <v>3</v>
      </c>
      <c r="BZ494" s="3">
        <v>6</v>
      </c>
      <c r="CA494" s="4">
        <v>9</v>
      </c>
      <c r="CB494" s="4" t="str">
        <f>CONCATENATE(NitC[[#This Row],[Dia]],NitC[[#This Row],[Mes]],NitC[[#This Row],[Hora]],NitC[[#This Row],[Min]])</f>
        <v>30369</v>
      </c>
      <c r="CC494" s="4" t="str">
        <f>CONCATENATE(TEXT(NitC[[#This Row],[Hora]],"00"),":",TEXT(NitC[[#This Row],[Min]],"00"))</f>
        <v>06:09</v>
      </c>
      <c r="CD494" s="12" t="str">
        <f>IFERROR(VLOOKUP(NitC[[#This Row],[CONCATENA]],Dades[[#All],[Columna1]:[LAT]],3,FALSE),"")</f>
        <v/>
      </c>
      <c r="CE494" s="12" t="str">
        <f>IFERROR(10^(NitC[[#This Row],[LAT]]/10),"")</f>
        <v/>
      </c>
    </row>
    <row r="495" spans="4:83" x14ac:dyDescent="0.35">
      <c r="D495" s="1">
        <f>Resultats!C$7</f>
        <v>30</v>
      </c>
      <c r="E495" s="1">
        <f>Resultats!E$7</f>
        <v>3</v>
      </c>
      <c r="F495" s="1">
        <v>15</v>
      </c>
      <c r="G495" s="1">
        <v>10</v>
      </c>
      <c r="H495" s="1" t="str">
        <f>CONCATENATE(DiaA[[#This Row],[Dia]],DiaA[[#This Row],[Mes]],DiaA[[#This Row],[Hora]],DiaA[[#This Row],[Min]])</f>
        <v>3031510</v>
      </c>
      <c r="I495" s="1" t="str">
        <f>CONCATENATE(TEXT(DiaA[[#This Row],[Hora]],"00"),":",TEXT(DiaA[[#This Row],[Min]],"00"))</f>
        <v>15:10</v>
      </c>
      <c r="J495" s="1" t="str">
        <f>IFERROR(VLOOKUP(DiaA[[#This Row],[CONCATENA]],Dades[[#All],[Columna1]:[LAT]],3,FALSE),"")</f>
        <v/>
      </c>
      <c r="K495" s="1" t="str">
        <f>IFERROR(10^(DiaA[[#This Row],[LAT]]/10),"")</f>
        <v/>
      </c>
      <c r="V495" s="4">
        <f>Resultats!C$7</f>
        <v>30</v>
      </c>
      <c r="W495" s="12">
        <f>Resultats!E$7</f>
        <v>3</v>
      </c>
      <c r="X495" s="3">
        <v>6</v>
      </c>
      <c r="Y495" s="4">
        <v>10</v>
      </c>
      <c r="Z495" s="4" t="str">
        <f>CONCATENATE(NitA[[#This Row],[Dia]],NitA[[#This Row],[Mes]],NitA[[#This Row],[Hora]],NitA[[#This Row],[Min]])</f>
        <v>303610</v>
      </c>
      <c r="AA495" s="4" t="str">
        <f>CONCATENATE(TEXT(NitA[[#This Row],[Hora]],"00"),":",TEXT(NitA[[#This Row],[Min]],"00"))</f>
        <v>06:10</v>
      </c>
      <c r="AB495" s="12" t="str">
        <f>IFERROR(VLOOKUP(NitA[[#This Row],[CONCATENA]],Dades[[#All],[Columna1]:[LAT]],3,FALSE),"")</f>
        <v/>
      </c>
      <c r="AC495" s="12" t="str">
        <f>IFERROR(10^(NitA[[#This Row],[LAT]]/10),"")</f>
        <v/>
      </c>
      <c r="AE495" s="1">
        <f>Resultats!C$22</f>
        <v>30</v>
      </c>
      <c r="AF495" s="1">
        <f>Resultats!E$22</f>
        <v>3</v>
      </c>
      <c r="AG495" s="1">
        <v>15</v>
      </c>
      <c r="AH495" s="1">
        <v>10</v>
      </c>
      <c r="AI495" s="1" t="str">
        <f>CONCATENATE(DiaB[[#This Row],[Dia]],DiaB[[#This Row],[Mes]],DiaB[[#This Row],[Hora]],DiaB[[#This Row],[Min]])</f>
        <v>3031510</v>
      </c>
      <c r="AJ495" s="1" t="str">
        <f>CONCATENATE(TEXT(DiaB[[#This Row],[Hora]],"00"),":",TEXT(DiaB[[#This Row],[Min]],"00"))</f>
        <v>15:10</v>
      </c>
      <c r="AK495" s="1" t="str">
        <f>IFERROR(VLOOKUP(DiaB[[#This Row],[CONCATENA]],Dades[[#All],[Columna1]:[LAT]],3,FALSE),"")</f>
        <v/>
      </c>
      <c r="AL495" s="1" t="str">
        <f>IFERROR(10^(DiaB[[#This Row],[LAT]]/10),"")</f>
        <v/>
      </c>
      <c r="AW495" s="4">
        <f>Resultats!C$22</f>
        <v>30</v>
      </c>
      <c r="AX495" s="12">
        <f>Resultats!E$22</f>
        <v>3</v>
      </c>
      <c r="AY495" s="3">
        <v>6</v>
      </c>
      <c r="AZ495" s="4">
        <v>10</v>
      </c>
      <c r="BA495" s="4" t="str">
        <f>CONCATENATE(NitB[[#This Row],[Dia]],NitB[[#This Row],[Mes]],NitB[[#This Row],[Hora]],NitB[[#This Row],[Min]])</f>
        <v>303610</v>
      </c>
      <c r="BB495" s="4" t="str">
        <f>CONCATENATE(TEXT(NitB[[#This Row],[Hora]],"00"),":",TEXT(NitB[[#This Row],[Min]],"00"))</f>
        <v>06:10</v>
      </c>
      <c r="BC495" s="12" t="str">
        <f>IFERROR(VLOOKUP(NitB[[#This Row],[CONCATENA]],Dades[[#All],[Columna1]:[LAT]],3,FALSE),"")</f>
        <v/>
      </c>
      <c r="BD495" s="12" t="str">
        <f>IFERROR(10^(NitB[[#This Row],[LAT]]/10),"")</f>
        <v/>
      </c>
      <c r="BF495" s="1">
        <f>Resultats!C$37</f>
        <v>30</v>
      </c>
      <c r="BG495" s="1">
        <f>Resultats!E$37</f>
        <v>3</v>
      </c>
      <c r="BH495" s="1">
        <v>15</v>
      </c>
      <c r="BI495" s="1">
        <v>10</v>
      </c>
      <c r="BJ495" s="1" t="str">
        <f>CONCATENATE(DiaC[[#This Row],[Dia]],DiaC[[#This Row],[Mes]],DiaC[[#This Row],[Hora]],DiaC[[#This Row],[Min]])</f>
        <v>3031510</v>
      </c>
      <c r="BK495" s="1" t="str">
        <f>CONCATENATE(TEXT(DiaC[[#This Row],[Hora]],"00"),":",TEXT(DiaC[[#This Row],[Min]],"00"))</f>
        <v>15:10</v>
      </c>
      <c r="BL495" s="1" t="str">
        <f>IFERROR(VLOOKUP(DiaC[[#This Row],[CONCATENA]],Dades[[#All],[Columna1]:[LAT]],3,FALSE),"")</f>
        <v/>
      </c>
      <c r="BM495" s="1" t="str">
        <f>IFERROR(10^(DiaC[[#This Row],[LAT]]/10),"")</f>
        <v/>
      </c>
      <c r="BX495" s="4">
        <f>Resultats!C$37</f>
        <v>30</v>
      </c>
      <c r="BY495" s="12">
        <f>Resultats!E$37</f>
        <v>3</v>
      </c>
      <c r="BZ495" s="3">
        <v>6</v>
      </c>
      <c r="CA495" s="4">
        <v>10</v>
      </c>
      <c r="CB495" s="4" t="str">
        <f>CONCATENATE(NitC[[#This Row],[Dia]],NitC[[#This Row],[Mes]],NitC[[#This Row],[Hora]],NitC[[#This Row],[Min]])</f>
        <v>303610</v>
      </c>
      <c r="CC495" s="4" t="str">
        <f>CONCATENATE(TEXT(NitC[[#This Row],[Hora]],"00"),":",TEXT(NitC[[#This Row],[Min]],"00"))</f>
        <v>06:10</v>
      </c>
      <c r="CD495" s="12" t="str">
        <f>IFERROR(VLOOKUP(NitC[[#This Row],[CONCATENA]],Dades[[#All],[Columna1]:[LAT]],3,FALSE),"")</f>
        <v/>
      </c>
      <c r="CE495" s="12" t="str">
        <f>IFERROR(10^(NitC[[#This Row],[LAT]]/10),"")</f>
        <v/>
      </c>
    </row>
    <row r="496" spans="4:83" x14ac:dyDescent="0.35">
      <c r="D496" s="1">
        <f>Resultats!C$7</f>
        <v>30</v>
      </c>
      <c r="E496" s="1">
        <f>Resultats!E$7</f>
        <v>3</v>
      </c>
      <c r="F496" s="1">
        <v>15</v>
      </c>
      <c r="G496" s="1">
        <v>11</v>
      </c>
      <c r="H496" s="1" t="str">
        <f>CONCATENATE(DiaA[[#This Row],[Dia]],DiaA[[#This Row],[Mes]],DiaA[[#This Row],[Hora]],DiaA[[#This Row],[Min]])</f>
        <v>3031511</v>
      </c>
      <c r="I496" s="1" t="str">
        <f>CONCATENATE(TEXT(DiaA[[#This Row],[Hora]],"00"),":",TEXT(DiaA[[#This Row],[Min]],"00"))</f>
        <v>15:11</v>
      </c>
      <c r="J496" s="1" t="str">
        <f>IFERROR(VLOOKUP(DiaA[[#This Row],[CONCATENA]],Dades[[#All],[Columna1]:[LAT]],3,FALSE),"")</f>
        <v/>
      </c>
      <c r="K496" s="1" t="str">
        <f>IFERROR(10^(DiaA[[#This Row],[LAT]]/10),"")</f>
        <v/>
      </c>
      <c r="V496" s="4">
        <f>Resultats!C$7</f>
        <v>30</v>
      </c>
      <c r="W496" s="12">
        <f>Resultats!E$7</f>
        <v>3</v>
      </c>
      <c r="X496" s="3">
        <v>6</v>
      </c>
      <c r="Y496" s="4">
        <v>11</v>
      </c>
      <c r="Z496" s="4" t="str">
        <f>CONCATENATE(NitA[[#This Row],[Dia]],NitA[[#This Row],[Mes]],NitA[[#This Row],[Hora]],NitA[[#This Row],[Min]])</f>
        <v>303611</v>
      </c>
      <c r="AA496" s="4" t="str">
        <f>CONCATENATE(TEXT(NitA[[#This Row],[Hora]],"00"),":",TEXT(NitA[[#This Row],[Min]],"00"))</f>
        <v>06:11</v>
      </c>
      <c r="AB496" s="12" t="str">
        <f>IFERROR(VLOOKUP(NitA[[#This Row],[CONCATENA]],Dades[[#All],[Columna1]:[LAT]],3,FALSE),"")</f>
        <v/>
      </c>
      <c r="AC496" s="12" t="str">
        <f>IFERROR(10^(NitA[[#This Row],[LAT]]/10),"")</f>
        <v/>
      </c>
      <c r="AE496" s="1">
        <f>Resultats!C$22</f>
        <v>30</v>
      </c>
      <c r="AF496" s="1">
        <f>Resultats!E$22</f>
        <v>3</v>
      </c>
      <c r="AG496" s="1">
        <v>15</v>
      </c>
      <c r="AH496" s="1">
        <v>11</v>
      </c>
      <c r="AI496" s="1" t="str">
        <f>CONCATENATE(DiaB[[#This Row],[Dia]],DiaB[[#This Row],[Mes]],DiaB[[#This Row],[Hora]],DiaB[[#This Row],[Min]])</f>
        <v>3031511</v>
      </c>
      <c r="AJ496" s="1" t="str">
        <f>CONCATENATE(TEXT(DiaB[[#This Row],[Hora]],"00"),":",TEXT(DiaB[[#This Row],[Min]],"00"))</f>
        <v>15:11</v>
      </c>
      <c r="AK496" s="1" t="str">
        <f>IFERROR(VLOOKUP(DiaB[[#This Row],[CONCATENA]],Dades[[#All],[Columna1]:[LAT]],3,FALSE),"")</f>
        <v/>
      </c>
      <c r="AL496" s="1" t="str">
        <f>IFERROR(10^(DiaB[[#This Row],[LAT]]/10),"")</f>
        <v/>
      </c>
      <c r="AW496" s="4">
        <f>Resultats!C$22</f>
        <v>30</v>
      </c>
      <c r="AX496" s="12">
        <f>Resultats!E$22</f>
        <v>3</v>
      </c>
      <c r="AY496" s="3">
        <v>6</v>
      </c>
      <c r="AZ496" s="4">
        <v>11</v>
      </c>
      <c r="BA496" s="4" t="str">
        <f>CONCATENATE(NitB[[#This Row],[Dia]],NitB[[#This Row],[Mes]],NitB[[#This Row],[Hora]],NitB[[#This Row],[Min]])</f>
        <v>303611</v>
      </c>
      <c r="BB496" s="4" t="str">
        <f>CONCATENATE(TEXT(NitB[[#This Row],[Hora]],"00"),":",TEXT(NitB[[#This Row],[Min]],"00"))</f>
        <v>06:11</v>
      </c>
      <c r="BC496" s="12" t="str">
        <f>IFERROR(VLOOKUP(NitB[[#This Row],[CONCATENA]],Dades[[#All],[Columna1]:[LAT]],3,FALSE),"")</f>
        <v/>
      </c>
      <c r="BD496" s="12" t="str">
        <f>IFERROR(10^(NitB[[#This Row],[LAT]]/10),"")</f>
        <v/>
      </c>
      <c r="BF496" s="1">
        <f>Resultats!C$37</f>
        <v>30</v>
      </c>
      <c r="BG496" s="1">
        <f>Resultats!E$37</f>
        <v>3</v>
      </c>
      <c r="BH496" s="1">
        <v>15</v>
      </c>
      <c r="BI496" s="1">
        <v>11</v>
      </c>
      <c r="BJ496" s="1" t="str">
        <f>CONCATENATE(DiaC[[#This Row],[Dia]],DiaC[[#This Row],[Mes]],DiaC[[#This Row],[Hora]],DiaC[[#This Row],[Min]])</f>
        <v>3031511</v>
      </c>
      <c r="BK496" s="1" t="str">
        <f>CONCATENATE(TEXT(DiaC[[#This Row],[Hora]],"00"),":",TEXT(DiaC[[#This Row],[Min]],"00"))</f>
        <v>15:11</v>
      </c>
      <c r="BL496" s="1" t="str">
        <f>IFERROR(VLOOKUP(DiaC[[#This Row],[CONCATENA]],Dades[[#All],[Columna1]:[LAT]],3,FALSE),"")</f>
        <v/>
      </c>
      <c r="BM496" s="1" t="str">
        <f>IFERROR(10^(DiaC[[#This Row],[LAT]]/10),"")</f>
        <v/>
      </c>
      <c r="BX496" s="4">
        <f>Resultats!C$37</f>
        <v>30</v>
      </c>
      <c r="BY496" s="12">
        <f>Resultats!E$37</f>
        <v>3</v>
      </c>
      <c r="BZ496" s="3">
        <v>6</v>
      </c>
      <c r="CA496" s="4">
        <v>11</v>
      </c>
      <c r="CB496" s="4" t="str">
        <f>CONCATENATE(NitC[[#This Row],[Dia]],NitC[[#This Row],[Mes]],NitC[[#This Row],[Hora]],NitC[[#This Row],[Min]])</f>
        <v>303611</v>
      </c>
      <c r="CC496" s="4" t="str">
        <f>CONCATENATE(TEXT(NitC[[#This Row],[Hora]],"00"),":",TEXT(NitC[[#This Row],[Min]],"00"))</f>
        <v>06:11</v>
      </c>
      <c r="CD496" s="12" t="str">
        <f>IFERROR(VLOOKUP(NitC[[#This Row],[CONCATENA]],Dades[[#All],[Columna1]:[LAT]],3,FALSE),"")</f>
        <v/>
      </c>
      <c r="CE496" s="12" t="str">
        <f>IFERROR(10^(NitC[[#This Row],[LAT]]/10),"")</f>
        <v/>
      </c>
    </row>
    <row r="497" spans="4:83" x14ac:dyDescent="0.35">
      <c r="D497" s="1">
        <f>Resultats!C$7</f>
        <v>30</v>
      </c>
      <c r="E497" s="1">
        <f>Resultats!E$7</f>
        <v>3</v>
      </c>
      <c r="F497" s="1">
        <v>15</v>
      </c>
      <c r="G497" s="1">
        <v>12</v>
      </c>
      <c r="H497" s="1" t="str">
        <f>CONCATENATE(DiaA[[#This Row],[Dia]],DiaA[[#This Row],[Mes]],DiaA[[#This Row],[Hora]],DiaA[[#This Row],[Min]])</f>
        <v>3031512</v>
      </c>
      <c r="I497" s="1" t="str">
        <f>CONCATENATE(TEXT(DiaA[[#This Row],[Hora]],"00"),":",TEXT(DiaA[[#This Row],[Min]],"00"))</f>
        <v>15:12</v>
      </c>
      <c r="J497" s="1" t="str">
        <f>IFERROR(VLOOKUP(DiaA[[#This Row],[CONCATENA]],Dades[[#All],[Columna1]:[LAT]],3,FALSE),"")</f>
        <v/>
      </c>
      <c r="K497" s="1" t="str">
        <f>IFERROR(10^(DiaA[[#This Row],[LAT]]/10),"")</f>
        <v/>
      </c>
      <c r="V497" s="4">
        <f>Resultats!C$7</f>
        <v>30</v>
      </c>
      <c r="W497" s="12">
        <f>Resultats!E$7</f>
        <v>3</v>
      </c>
      <c r="X497" s="3">
        <v>6</v>
      </c>
      <c r="Y497" s="4">
        <v>12</v>
      </c>
      <c r="Z497" s="4" t="str">
        <f>CONCATENATE(NitA[[#This Row],[Dia]],NitA[[#This Row],[Mes]],NitA[[#This Row],[Hora]],NitA[[#This Row],[Min]])</f>
        <v>303612</v>
      </c>
      <c r="AA497" s="4" t="str">
        <f>CONCATENATE(TEXT(NitA[[#This Row],[Hora]],"00"),":",TEXT(NitA[[#This Row],[Min]],"00"))</f>
        <v>06:12</v>
      </c>
      <c r="AB497" s="12" t="str">
        <f>IFERROR(VLOOKUP(NitA[[#This Row],[CONCATENA]],Dades[[#All],[Columna1]:[LAT]],3,FALSE),"")</f>
        <v/>
      </c>
      <c r="AC497" s="12" t="str">
        <f>IFERROR(10^(NitA[[#This Row],[LAT]]/10),"")</f>
        <v/>
      </c>
      <c r="AE497" s="1">
        <f>Resultats!C$22</f>
        <v>30</v>
      </c>
      <c r="AF497" s="1">
        <f>Resultats!E$22</f>
        <v>3</v>
      </c>
      <c r="AG497" s="1">
        <v>15</v>
      </c>
      <c r="AH497" s="1">
        <v>12</v>
      </c>
      <c r="AI497" s="1" t="str">
        <f>CONCATENATE(DiaB[[#This Row],[Dia]],DiaB[[#This Row],[Mes]],DiaB[[#This Row],[Hora]],DiaB[[#This Row],[Min]])</f>
        <v>3031512</v>
      </c>
      <c r="AJ497" s="1" t="str">
        <f>CONCATENATE(TEXT(DiaB[[#This Row],[Hora]],"00"),":",TEXT(DiaB[[#This Row],[Min]],"00"))</f>
        <v>15:12</v>
      </c>
      <c r="AK497" s="1" t="str">
        <f>IFERROR(VLOOKUP(DiaB[[#This Row],[CONCATENA]],Dades[[#All],[Columna1]:[LAT]],3,FALSE),"")</f>
        <v/>
      </c>
      <c r="AL497" s="1" t="str">
        <f>IFERROR(10^(DiaB[[#This Row],[LAT]]/10),"")</f>
        <v/>
      </c>
      <c r="AW497" s="4">
        <f>Resultats!C$22</f>
        <v>30</v>
      </c>
      <c r="AX497" s="12">
        <f>Resultats!E$22</f>
        <v>3</v>
      </c>
      <c r="AY497" s="3">
        <v>6</v>
      </c>
      <c r="AZ497" s="4">
        <v>12</v>
      </c>
      <c r="BA497" s="4" t="str">
        <f>CONCATENATE(NitB[[#This Row],[Dia]],NitB[[#This Row],[Mes]],NitB[[#This Row],[Hora]],NitB[[#This Row],[Min]])</f>
        <v>303612</v>
      </c>
      <c r="BB497" s="4" t="str">
        <f>CONCATENATE(TEXT(NitB[[#This Row],[Hora]],"00"),":",TEXT(NitB[[#This Row],[Min]],"00"))</f>
        <v>06:12</v>
      </c>
      <c r="BC497" s="12" t="str">
        <f>IFERROR(VLOOKUP(NitB[[#This Row],[CONCATENA]],Dades[[#All],[Columna1]:[LAT]],3,FALSE),"")</f>
        <v/>
      </c>
      <c r="BD497" s="12" t="str">
        <f>IFERROR(10^(NitB[[#This Row],[LAT]]/10),"")</f>
        <v/>
      </c>
      <c r="BF497" s="1">
        <f>Resultats!C$37</f>
        <v>30</v>
      </c>
      <c r="BG497" s="1">
        <f>Resultats!E$37</f>
        <v>3</v>
      </c>
      <c r="BH497" s="1">
        <v>15</v>
      </c>
      <c r="BI497" s="1">
        <v>12</v>
      </c>
      <c r="BJ497" s="1" t="str">
        <f>CONCATENATE(DiaC[[#This Row],[Dia]],DiaC[[#This Row],[Mes]],DiaC[[#This Row],[Hora]],DiaC[[#This Row],[Min]])</f>
        <v>3031512</v>
      </c>
      <c r="BK497" s="1" t="str">
        <f>CONCATENATE(TEXT(DiaC[[#This Row],[Hora]],"00"),":",TEXT(DiaC[[#This Row],[Min]],"00"))</f>
        <v>15:12</v>
      </c>
      <c r="BL497" s="1" t="str">
        <f>IFERROR(VLOOKUP(DiaC[[#This Row],[CONCATENA]],Dades[[#All],[Columna1]:[LAT]],3,FALSE),"")</f>
        <v/>
      </c>
      <c r="BM497" s="1" t="str">
        <f>IFERROR(10^(DiaC[[#This Row],[LAT]]/10),"")</f>
        <v/>
      </c>
      <c r="BX497" s="4">
        <f>Resultats!C$37</f>
        <v>30</v>
      </c>
      <c r="BY497" s="12">
        <f>Resultats!E$37</f>
        <v>3</v>
      </c>
      <c r="BZ497" s="3">
        <v>6</v>
      </c>
      <c r="CA497" s="4">
        <v>12</v>
      </c>
      <c r="CB497" s="4" t="str">
        <f>CONCATENATE(NitC[[#This Row],[Dia]],NitC[[#This Row],[Mes]],NitC[[#This Row],[Hora]],NitC[[#This Row],[Min]])</f>
        <v>303612</v>
      </c>
      <c r="CC497" s="4" t="str">
        <f>CONCATENATE(TEXT(NitC[[#This Row],[Hora]],"00"),":",TEXT(NitC[[#This Row],[Min]],"00"))</f>
        <v>06:12</v>
      </c>
      <c r="CD497" s="12" t="str">
        <f>IFERROR(VLOOKUP(NitC[[#This Row],[CONCATENA]],Dades[[#All],[Columna1]:[LAT]],3,FALSE),"")</f>
        <v/>
      </c>
      <c r="CE497" s="12" t="str">
        <f>IFERROR(10^(NitC[[#This Row],[LAT]]/10),"")</f>
        <v/>
      </c>
    </row>
    <row r="498" spans="4:83" x14ac:dyDescent="0.35">
      <c r="D498" s="1">
        <f>Resultats!C$7</f>
        <v>30</v>
      </c>
      <c r="E498" s="1">
        <f>Resultats!E$7</f>
        <v>3</v>
      </c>
      <c r="F498" s="1">
        <v>15</v>
      </c>
      <c r="G498" s="1">
        <v>13</v>
      </c>
      <c r="H498" s="1" t="str">
        <f>CONCATENATE(DiaA[[#This Row],[Dia]],DiaA[[#This Row],[Mes]],DiaA[[#This Row],[Hora]],DiaA[[#This Row],[Min]])</f>
        <v>3031513</v>
      </c>
      <c r="I498" s="1" t="str">
        <f>CONCATENATE(TEXT(DiaA[[#This Row],[Hora]],"00"),":",TEXT(DiaA[[#This Row],[Min]],"00"))</f>
        <v>15:13</v>
      </c>
      <c r="J498" s="1" t="str">
        <f>IFERROR(VLOOKUP(DiaA[[#This Row],[CONCATENA]],Dades[[#All],[Columna1]:[LAT]],3,FALSE),"")</f>
        <v/>
      </c>
      <c r="K498" s="1" t="str">
        <f>IFERROR(10^(DiaA[[#This Row],[LAT]]/10),"")</f>
        <v/>
      </c>
      <c r="V498" s="4">
        <f>Resultats!C$7</f>
        <v>30</v>
      </c>
      <c r="W498" s="12">
        <f>Resultats!E$7</f>
        <v>3</v>
      </c>
      <c r="X498" s="3">
        <v>6</v>
      </c>
      <c r="Y498" s="4">
        <v>13</v>
      </c>
      <c r="Z498" s="4" t="str">
        <f>CONCATENATE(NitA[[#This Row],[Dia]],NitA[[#This Row],[Mes]],NitA[[#This Row],[Hora]],NitA[[#This Row],[Min]])</f>
        <v>303613</v>
      </c>
      <c r="AA498" s="4" t="str">
        <f>CONCATENATE(TEXT(NitA[[#This Row],[Hora]],"00"),":",TEXT(NitA[[#This Row],[Min]],"00"))</f>
        <v>06:13</v>
      </c>
      <c r="AB498" s="12" t="str">
        <f>IFERROR(VLOOKUP(NitA[[#This Row],[CONCATENA]],Dades[[#All],[Columna1]:[LAT]],3,FALSE),"")</f>
        <v/>
      </c>
      <c r="AC498" s="12" t="str">
        <f>IFERROR(10^(NitA[[#This Row],[LAT]]/10),"")</f>
        <v/>
      </c>
      <c r="AE498" s="1">
        <f>Resultats!C$22</f>
        <v>30</v>
      </c>
      <c r="AF498" s="1">
        <f>Resultats!E$22</f>
        <v>3</v>
      </c>
      <c r="AG498" s="1">
        <v>15</v>
      </c>
      <c r="AH498" s="1">
        <v>13</v>
      </c>
      <c r="AI498" s="1" t="str">
        <f>CONCATENATE(DiaB[[#This Row],[Dia]],DiaB[[#This Row],[Mes]],DiaB[[#This Row],[Hora]],DiaB[[#This Row],[Min]])</f>
        <v>3031513</v>
      </c>
      <c r="AJ498" s="1" t="str">
        <f>CONCATENATE(TEXT(DiaB[[#This Row],[Hora]],"00"),":",TEXT(DiaB[[#This Row],[Min]],"00"))</f>
        <v>15:13</v>
      </c>
      <c r="AK498" s="1" t="str">
        <f>IFERROR(VLOOKUP(DiaB[[#This Row],[CONCATENA]],Dades[[#All],[Columna1]:[LAT]],3,FALSE),"")</f>
        <v/>
      </c>
      <c r="AL498" s="1" t="str">
        <f>IFERROR(10^(DiaB[[#This Row],[LAT]]/10),"")</f>
        <v/>
      </c>
      <c r="AW498" s="4">
        <f>Resultats!C$22</f>
        <v>30</v>
      </c>
      <c r="AX498" s="12">
        <f>Resultats!E$22</f>
        <v>3</v>
      </c>
      <c r="AY498" s="3">
        <v>6</v>
      </c>
      <c r="AZ498" s="4">
        <v>13</v>
      </c>
      <c r="BA498" s="4" t="str">
        <f>CONCATENATE(NitB[[#This Row],[Dia]],NitB[[#This Row],[Mes]],NitB[[#This Row],[Hora]],NitB[[#This Row],[Min]])</f>
        <v>303613</v>
      </c>
      <c r="BB498" s="4" t="str">
        <f>CONCATENATE(TEXT(NitB[[#This Row],[Hora]],"00"),":",TEXT(NitB[[#This Row],[Min]],"00"))</f>
        <v>06:13</v>
      </c>
      <c r="BC498" s="12" t="str">
        <f>IFERROR(VLOOKUP(NitB[[#This Row],[CONCATENA]],Dades[[#All],[Columna1]:[LAT]],3,FALSE),"")</f>
        <v/>
      </c>
      <c r="BD498" s="12" t="str">
        <f>IFERROR(10^(NitB[[#This Row],[LAT]]/10),"")</f>
        <v/>
      </c>
      <c r="BF498" s="1">
        <f>Resultats!C$37</f>
        <v>30</v>
      </c>
      <c r="BG498" s="1">
        <f>Resultats!E$37</f>
        <v>3</v>
      </c>
      <c r="BH498" s="1">
        <v>15</v>
      </c>
      <c r="BI498" s="1">
        <v>13</v>
      </c>
      <c r="BJ498" s="1" t="str">
        <f>CONCATENATE(DiaC[[#This Row],[Dia]],DiaC[[#This Row],[Mes]],DiaC[[#This Row],[Hora]],DiaC[[#This Row],[Min]])</f>
        <v>3031513</v>
      </c>
      <c r="BK498" s="1" t="str">
        <f>CONCATENATE(TEXT(DiaC[[#This Row],[Hora]],"00"),":",TEXT(DiaC[[#This Row],[Min]],"00"))</f>
        <v>15:13</v>
      </c>
      <c r="BL498" s="1" t="str">
        <f>IFERROR(VLOOKUP(DiaC[[#This Row],[CONCATENA]],Dades[[#All],[Columna1]:[LAT]],3,FALSE),"")</f>
        <v/>
      </c>
      <c r="BM498" s="1" t="str">
        <f>IFERROR(10^(DiaC[[#This Row],[LAT]]/10),"")</f>
        <v/>
      </c>
      <c r="BX498" s="4">
        <f>Resultats!C$37</f>
        <v>30</v>
      </c>
      <c r="BY498" s="12">
        <f>Resultats!E$37</f>
        <v>3</v>
      </c>
      <c r="BZ498" s="3">
        <v>6</v>
      </c>
      <c r="CA498" s="4">
        <v>13</v>
      </c>
      <c r="CB498" s="4" t="str">
        <f>CONCATENATE(NitC[[#This Row],[Dia]],NitC[[#This Row],[Mes]],NitC[[#This Row],[Hora]],NitC[[#This Row],[Min]])</f>
        <v>303613</v>
      </c>
      <c r="CC498" s="4" t="str">
        <f>CONCATENATE(TEXT(NitC[[#This Row],[Hora]],"00"),":",TEXT(NitC[[#This Row],[Min]],"00"))</f>
        <v>06:13</v>
      </c>
      <c r="CD498" s="12" t="str">
        <f>IFERROR(VLOOKUP(NitC[[#This Row],[CONCATENA]],Dades[[#All],[Columna1]:[LAT]],3,FALSE),"")</f>
        <v/>
      </c>
      <c r="CE498" s="12" t="str">
        <f>IFERROR(10^(NitC[[#This Row],[LAT]]/10),"")</f>
        <v/>
      </c>
    </row>
    <row r="499" spans="4:83" x14ac:dyDescent="0.35">
      <c r="D499" s="1">
        <f>Resultats!C$7</f>
        <v>30</v>
      </c>
      <c r="E499" s="1">
        <f>Resultats!E$7</f>
        <v>3</v>
      </c>
      <c r="F499" s="1">
        <v>15</v>
      </c>
      <c r="G499" s="1">
        <v>14</v>
      </c>
      <c r="H499" s="1" t="str">
        <f>CONCATENATE(DiaA[[#This Row],[Dia]],DiaA[[#This Row],[Mes]],DiaA[[#This Row],[Hora]],DiaA[[#This Row],[Min]])</f>
        <v>3031514</v>
      </c>
      <c r="I499" s="1" t="str">
        <f>CONCATENATE(TEXT(DiaA[[#This Row],[Hora]],"00"),":",TEXT(DiaA[[#This Row],[Min]],"00"))</f>
        <v>15:14</v>
      </c>
      <c r="J499" s="1" t="str">
        <f>IFERROR(VLOOKUP(DiaA[[#This Row],[CONCATENA]],Dades[[#All],[Columna1]:[LAT]],3,FALSE),"")</f>
        <v/>
      </c>
      <c r="K499" s="1" t="str">
        <f>IFERROR(10^(DiaA[[#This Row],[LAT]]/10),"")</f>
        <v/>
      </c>
      <c r="V499" s="4">
        <f>Resultats!C$7</f>
        <v>30</v>
      </c>
      <c r="W499" s="12">
        <f>Resultats!E$7</f>
        <v>3</v>
      </c>
      <c r="X499" s="3">
        <v>6</v>
      </c>
      <c r="Y499" s="4">
        <v>14</v>
      </c>
      <c r="Z499" s="4" t="str">
        <f>CONCATENATE(NitA[[#This Row],[Dia]],NitA[[#This Row],[Mes]],NitA[[#This Row],[Hora]],NitA[[#This Row],[Min]])</f>
        <v>303614</v>
      </c>
      <c r="AA499" s="4" t="str">
        <f>CONCATENATE(TEXT(NitA[[#This Row],[Hora]],"00"),":",TEXT(NitA[[#This Row],[Min]],"00"))</f>
        <v>06:14</v>
      </c>
      <c r="AB499" s="12" t="str">
        <f>IFERROR(VLOOKUP(NitA[[#This Row],[CONCATENA]],Dades[[#All],[Columna1]:[LAT]],3,FALSE),"")</f>
        <v/>
      </c>
      <c r="AC499" s="12" t="str">
        <f>IFERROR(10^(NitA[[#This Row],[LAT]]/10),"")</f>
        <v/>
      </c>
      <c r="AE499" s="1">
        <f>Resultats!C$22</f>
        <v>30</v>
      </c>
      <c r="AF499" s="1">
        <f>Resultats!E$22</f>
        <v>3</v>
      </c>
      <c r="AG499" s="1">
        <v>15</v>
      </c>
      <c r="AH499" s="1">
        <v>14</v>
      </c>
      <c r="AI499" s="1" t="str">
        <f>CONCATENATE(DiaB[[#This Row],[Dia]],DiaB[[#This Row],[Mes]],DiaB[[#This Row],[Hora]],DiaB[[#This Row],[Min]])</f>
        <v>3031514</v>
      </c>
      <c r="AJ499" s="1" t="str">
        <f>CONCATENATE(TEXT(DiaB[[#This Row],[Hora]],"00"),":",TEXT(DiaB[[#This Row],[Min]],"00"))</f>
        <v>15:14</v>
      </c>
      <c r="AK499" s="1" t="str">
        <f>IFERROR(VLOOKUP(DiaB[[#This Row],[CONCATENA]],Dades[[#All],[Columna1]:[LAT]],3,FALSE),"")</f>
        <v/>
      </c>
      <c r="AL499" s="1" t="str">
        <f>IFERROR(10^(DiaB[[#This Row],[LAT]]/10),"")</f>
        <v/>
      </c>
      <c r="AW499" s="4">
        <f>Resultats!C$22</f>
        <v>30</v>
      </c>
      <c r="AX499" s="12">
        <f>Resultats!E$22</f>
        <v>3</v>
      </c>
      <c r="AY499" s="3">
        <v>6</v>
      </c>
      <c r="AZ499" s="4">
        <v>14</v>
      </c>
      <c r="BA499" s="4" t="str">
        <f>CONCATENATE(NitB[[#This Row],[Dia]],NitB[[#This Row],[Mes]],NitB[[#This Row],[Hora]],NitB[[#This Row],[Min]])</f>
        <v>303614</v>
      </c>
      <c r="BB499" s="4" t="str">
        <f>CONCATENATE(TEXT(NitB[[#This Row],[Hora]],"00"),":",TEXT(NitB[[#This Row],[Min]],"00"))</f>
        <v>06:14</v>
      </c>
      <c r="BC499" s="12" t="str">
        <f>IFERROR(VLOOKUP(NitB[[#This Row],[CONCATENA]],Dades[[#All],[Columna1]:[LAT]],3,FALSE),"")</f>
        <v/>
      </c>
      <c r="BD499" s="12" t="str">
        <f>IFERROR(10^(NitB[[#This Row],[LAT]]/10),"")</f>
        <v/>
      </c>
      <c r="BF499" s="1">
        <f>Resultats!C$37</f>
        <v>30</v>
      </c>
      <c r="BG499" s="1">
        <f>Resultats!E$37</f>
        <v>3</v>
      </c>
      <c r="BH499" s="1">
        <v>15</v>
      </c>
      <c r="BI499" s="1">
        <v>14</v>
      </c>
      <c r="BJ499" s="1" t="str">
        <f>CONCATENATE(DiaC[[#This Row],[Dia]],DiaC[[#This Row],[Mes]],DiaC[[#This Row],[Hora]],DiaC[[#This Row],[Min]])</f>
        <v>3031514</v>
      </c>
      <c r="BK499" s="1" t="str">
        <f>CONCATENATE(TEXT(DiaC[[#This Row],[Hora]],"00"),":",TEXT(DiaC[[#This Row],[Min]],"00"))</f>
        <v>15:14</v>
      </c>
      <c r="BL499" s="1" t="str">
        <f>IFERROR(VLOOKUP(DiaC[[#This Row],[CONCATENA]],Dades[[#All],[Columna1]:[LAT]],3,FALSE),"")</f>
        <v/>
      </c>
      <c r="BM499" s="1" t="str">
        <f>IFERROR(10^(DiaC[[#This Row],[LAT]]/10),"")</f>
        <v/>
      </c>
      <c r="BX499" s="4">
        <f>Resultats!C$37</f>
        <v>30</v>
      </c>
      <c r="BY499" s="12">
        <f>Resultats!E$37</f>
        <v>3</v>
      </c>
      <c r="BZ499" s="3">
        <v>6</v>
      </c>
      <c r="CA499" s="4">
        <v>14</v>
      </c>
      <c r="CB499" s="4" t="str">
        <f>CONCATENATE(NitC[[#This Row],[Dia]],NitC[[#This Row],[Mes]],NitC[[#This Row],[Hora]],NitC[[#This Row],[Min]])</f>
        <v>303614</v>
      </c>
      <c r="CC499" s="4" t="str">
        <f>CONCATENATE(TEXT(NitC[[#This Row],[Hora]],"00"),":",TEXT(NitC[[#This Row],[Min]],"00"))</f>
        <v>06:14</v>
      </c>
      <c r="CD499" s="12" t="str">
        <f>IFERROR(VLOOKUP(NitC[[#This Row],[CONCATENA]],Dades[[#All],[Columna1]:[LAT]],3,FALSE),"")</f>
        <v/>
      </c>
      <c r="CE499" s="12" t="str">
        <f>IFERROR(10^(NitC[[#This Row],[LAT]]/10),"")</f>
        <v/>
      </c>
    </row>
    <row r="500" spans="4:83" x14ac:dyDescent="0.35">
      <c r="D500" s="1">
        <f>Resultats!C$7</f>
        <v>30</v>
      </c>
      <c r="E500" s="1">
        <f>Resultats!E$7</f>
        <v>3</v>
      </c>
      <c r="F500" s="1">
        <v>15</v>
      </c>
      <c r="G500" s="1">
        <v>15</v>
      </c>
      <c r="H500" s="1" t="str">
        <f>CONCATENATE(DiaA[[#This Row],[Dia]],DiaA[[#This Row],[Mes]],DiaA[[#This Row],[Hora]],DiaA[[#This Row],[Min]])</f>
        <v>3031515</v>
      </c>
      <c r="I500" s="1" t="str">
        <f>CONCATENATE(TEXT(DiaA[[#This Row],[Hora]],"00"),":",TEXT(DiaA[[#This Row],[Min]],"00"))</f>
        <v>15:15</v>
      </c>
      <c r="J500" s="1" t="str">
        <f>IFERROR(VLOOKUP(DiaA[[#This Row],[CONCATENA]],Dades[[#All],[Columna1]:[LAT]],3,FALSE),"")</f>
        <v/>
      </c>
      <c r="K500" s="1" t="str">
        <f>IFERROR(10^(DiaA[[#This Row],[LAT]]/10),"")</f>
        <v/>
      </c>
      <c r="V500" s="4">
        <f>Resultats!C$7</f>
        <v>30</v>
      </c>
      <c r="W500" s="12">
        <f>Resultats!E$7</f>
        <v>3</v>
      </c>
      <c r="X500" s="3">
        <v>6</v>
      </c>
      <c r="Y500" s="4">
        <v>15</v>
      </c>
      <c r="Z500" s="4" t="str">
        <f>CONCATENATE(NitA[[#This Row],[Dia]],NitA[[#This Row],[Mes]],NitA[[#This Row],[Hora]],NitA[[#This Row],[Min]])</f>
        <v>303615</v>
      </c>
      <c r="AA500" s="4" t="str">
        <f>CONCATENATE(TEXT(NitA[[#This Row],[Hora]],"00"),":",TEXT(NitA[[#This Row],[Min]],"00"))</f>
        <v>06:15</v>
      </c>
      <c r="AB500" s="12" t="str">
        <f>IFERROR(VLOOKUP(NitA[[#This Row],[CONCATENA]],Dades[[#All],[Columna1]:[LAT]],3,FALSE),"")</f>
        <v/>
      </c>
      <c r="AC500" s="12" t="str">
        <f>IFERROR(10^(NitA[[#This Row],[LAT]]/10),"")</f>
        <v/>
      </c>
      <c r="AE500" s="1">
        <f>Resultats!C$22</f>
        <v>30</v>
      </c>
      <c r="AF500" s="1">
        <f>Resultats!E$22</f>
        <v>3</v>
      </c>
      <c r="AG500" s="1">
        <v>15</v>
      </c>
      <c r="AH500" s="1">
        <v>15</v>
      </c>
      <c r="AI500" s="1" t="str">
        <f>CONCATENATE(DiaB[[#This Row],[Dia]],DiaB[[#This Row],[Mes]],DiaB[[#This Row],[Hora]],DiaB[[#This Row],[Min]])</f>
        <v>3031515</v>
      </c>
      <c r="AJ500" s="1" t="str">
        <f>CONCATENATE(TEXT(DiaB[[#This Row],[Hora]],"00"),":",TEXT(DiaB[[#This Row],[Min]],"00"))</f>
        <v>15:15</v>
      </c>
      <c r="AK500" s="1" t="str">
        <f>IFERROR(VLOOKUP(DiaB[[#This Row],[CONCATENA]],Dades[[#All],[Columna1]:[LAT]],3,FALSE),"")</f>
        <v/>
      </c>
      <c r="AL500" s="1" t="str">
        <f>IFERROR(10^(DiaB[[#This Row],[LAT]]/10),"")</f>
        <v/>
      </c>
      <c r="AW500" s="4">
        <f>Resultats!C$22</f>
        <v>30</v>
      </c>
      <c r="AX500" s="12">
        <f>Resultats!E$22</f>
        <v>3</v>
      </c>
      <c r="AY500" s="3">
        <v>6</v>
      </c>
      <c r="AZ500" s="4">
        <v>15</v>
      </c>
      <c r="BA500" s="4" t="str">
        <f>CONCATENATE(NitB[[#This Row],[Dia]],NitB[[#This Row],[Mes]],NitB[[#This Row],[Hora]],NitB[[#This Row],[Min]])</f>
        <v>303615</v>
      </c>
      <c r="BB500" s="4" t="str">
        <f>CONCATENATE(TEXT(NitB[[#This Row],[Hora]],"00"),":",TEXT(NitB[[#This Row],[Min]],"00"))</f>
        <v>06:15</v>
      </c>
      <c r="BC500" s="12" t="str">
        <f>IFERROR(VLOOKUP(NitB[[#This Row],[CONCATENA]],Dades[[#All],[Columna1]:[LAT]],3,FALSE),"")</f>
        <v/>
      </c>
      <c r="BD500" s="12" t="str">
        <f>IFERROR(10^(NitB[[#This Row],[LAT]]/10),"")</f>
        <v/>
      </c>
      <c r="BF500" s="1">
        <f>Resultats!C$37</f>
        <v>30</v>
      </c>
      <c r="BG500" s="1">
        <f>Resultats!E$37</f>
        <v>3</v>
      </c>
      <c r="BH500" s="1">
        <v>15</v>
      </c>
      <c r="BI500" s="1">
        <v>15</v>
      </c>
      <c r="BJ500" s="1" t="str">
        <f>CONCATENATE(DiaC[[#This Row],[Dia]],DiaC[[#This Row],[Mes]],DiaC[[#This Row],[Hora]],DiaC[[#This Row],[Min]])</f>
        <v>3031515</v>
      </c>
      <c r="BK500" s="1" t="str">
        <f>CONCATENATE(TEXT(DiaC[[#This Row],[Hora]],"00"),":",TEXT(DiaC[[#This Row],[Min]],"00"))</f>
        <v>15:15</v>
      </c>
      <c r="BL500" s="1" t="str">
        <f>IFERROR(VLOOKUP(DiaC[[#This Row],[CONCATENA]],Dades[[#All],[Columna1]:[LAT]],3,FALSE),"")</f>
        <v/>
      </c>
      <c r="BM500" s="1" t="str">
        <f>IFERROR(10^(DiaC[[#This Row],[LAT]]/10),"")</f>
        <v/>
      </c>
      <c r="BX500" s="4">
        <f>Resultats!C$37</f>
        <v>30</v>
      </c>
      <c r="BY500" s="12">
        <f>Resultats!E$37</f>
        <v>3</v>
      </c>
      <c r="BZ500" s="3">
        <v>6</v>
      </c>
      <c r="CA500" s="4">
        <v>15</v>
      </c>
      <c r="CB500" s="4" t="str">
        <f>CONCATENATE(NitC[[#This Row],[Dia]],NitC[[#This Row],[Mes]],NitC[[#This Row],[Hora]],NitC[[#This Row],[Min]])</f>
        <v>303615</v>
      </c>
      <c r="CC500" s="4" t="str">
        <f>CONCATENATE(TEXT(NitC[[#This Row],[Hora]],"00"),":",TEXT(NitC[[#This Row],[Min]],"00"))</f>
        <v>06:15</v>
      </c>
      <c r="CD500" s="12" t="str">
        <f>IFERROR(VLOOKUP(NitC[[#This Row],[CONCATENA]],Dades[[#All],[Columna1]:[LAT]],3,FALSE),"")</f>
        <v/>
      </c>
      <c r="CE500" s="12" t="str">
        <f>IFERROR(10^(NitC[[#This Row],[LAT]]/10),"")</f>
        <v/>
      </c>
    </row>
    <row r="501" spans="4:83" x14ac:dyDescent="0.35">
      <c r="D501" s="1">
        <f>Resultats!C$7</f>
        <v>30</v>
      </c>
      <c r="E501" s="1">
        <f>Resultats!E$7</f>
        <v>3</v>
      </c>
      <c r="F501" s="1">
        <v>15</v>
      </c>
      <c r="G501" s="1">
        <v>16</v>
      </c>
      <c r="H501" s="1" t="str">
        <f>CONCATENATE(DiaA[[#This Row],[Dia]],DiaA[[#This Row],[Mes]],DiaA[[#This Row],[Hora]],DiaA[[#This Row],[Min]])</f>
        <v>3031516</v>
      </c>
      <c r="I501" s="1" t="str">
        <f>CONCATENATE(TEXT(DiaA[[#This Row],[Hora]],"00"),":",TEXT(DiaA[[#This Row],[Min]],"00"))</f>
        <v>15:16</v>
      </c>
      <c r="J501" s="1" t="str">
        <f>IFERROR(VLOOKUP(DiaA[[#This Row],[CONCATENA]],Dades[[#All],[Columna1]:[LAT]],3,FALSE),"")</f>
        <v/>
      </c>
      <c r="K501" s="1" t="str">
        <f>IFERROR(10^(DiaA[[#This Row],[LAT]]/10),"")</f>
        <v/>
      </c>
      <c r="V501" s="4">
        <f>Resultats!C$7</f>
        <v>30</v>
      </c>
      <c r="W501" s="12">
        <f>Resultats!E$7</f>
        <v>3</v>
      </c>
      <c r="X501" s="3">
        <v>6</v>
      </c>
      <c r="Y501" s="4">
        <v>16</v>
      </c>
      <c r="Z501" s="4" t="str">
        <f>CONCATENATE(NitA[[#This Row],[Dia]],NitA[[#This Row],[Mes]],NitA[[#This Row],[Hora]],NitA[[#This Row],[Min]])</f>
        <v>303616</v>
      </c>
      <c r="AA501" s="4" t="str">
        <f>CONCATENATE(TEXT(NitA[[#This Row],[Hora]],"00"),":",TEXT(NitA[[#This Row],[Min]],"00"))</f>
        <v>06:16</v>
      </c>
      <c r="AB501" s="12" t="str">
        <f>IFERROR(VLOOKUP(NitA[[#This Row],[CONCATENA]],Dades[[#All],[Columna1]:[LAT]],3,FALSE),"")</f>
        <v/>
      </c>
      <c r="AC501" s="12" t="str">
        <f>IFERROR(10^(NitA[[#This Row],[LAT]]/10),"")</f>
        <v/>
      </c>
      <c r="AE501" s="1">
        <f>Resultats!C$22</f>
        <v>30</v>
      </c>
      <c r="AF501" s="1">
        <f>Resultats!E$22</f>
        <v>3</v>
      </c>
      <c r="AG501" s="1">
        <v>15</v>
      </c>
      <c r="AH501" s="1">
        <v>16</v>
      </c>
      <c r="AI501" s="1" t="str">
        <f>CONCATENATE(DiaB[[#This Row],[Dia]],DiaB[[#This Row],[Mes]],DiaB[[#This Row],[Hora]],DiaB[[#This Row],[Min]])</f>
        <v>3031516</v>
      </c>
      <c r="AJ501" s="1" t="str">
        <f>CONCATENATE(TEXT(DiaB[[#This Row],[Hora]],"00"),":",TEXT(DiaB[[#This Row],[Min]],"00"))</f>
        <v>15:16</v>
      </c>
      <c r="AK501" s="1" t="str">
        <f>IFERROR(VLOOKUP(DiaB[[#This Row],[CONCATENA]],Dades[[#All],[Columna1]:[LAT]],3,FALSE),"")</f>
        <v/>
      </c>
      <c r="AL501" s="1" t="str">
        <f>IFERROR(10^(DiaB[[#This Row],[LAT]]/10),"")</f>
        <v/>
      </c>
      <c r="AW501" s="4">
        <f>Resultats!C$22</f>
        <v>30</v>
      </c>
      <c r="AX501" s="12">
        <f>Resultats!E$22</f>
        <v>3</v>
      </c>
      <c r="AY501" s="3">
        <v>6</v>
      </c>
      <c r="AZ501" s="4">
        <v>16</v>
      </c>
      <c r="BA501" s="4" t="str">
        <f>CONCATENATE(NitB[[#This Row],[Dia]],NitB[[#This Row],[Mes]],NitB[[#This Row],[Hora]],NitB[[#This Row],[Min]])</f>
        <v>303616</v>
      </c>
      <c r="BB501" s="4" t="str">
        <f>CONCATENATE(TEXT(NitB[[#This Row],[Hora]],"00"),":",TEXT(NitB[[#This Row],[Min]],"00"))</f>
        <v>06:16</v>
      </c>
      <c r="BC501" s="12" t="str">
        <f>IFERROR(VLOOKUP(NitB[[#This Row],[CONCATENA]],Dades[[#All],[Columna1]:[LAT]],3,FALSE),"")</f>
        <v/>
      </c>
      <c r="BD501" s="12" t="str">
        <f>IFERROR(10^(NitB[[#This Row],[LAT]]/10),"")</f>
        <v/>
      </c>
      <c r="BF501" s="1">
        <f>Resultats!C$37</f>
        <v>30</v>
      </c>
      <c r="BG501" s="1">
        <f>Resultats!E$37</f>
        <v>3</v>
      </c>
      <c r="BH501" s="1">
        <v>15</v>
      </c>
      <c r="BI501" s="1">
        <v>16</v>
      </c>
      <c r="BJ501" s="1" t="str">
        <f>CONCATENATE(DiaC[[#This Row],[Dia]],DiaC[[#This Row],[Mes]],DiaC[[#This Row],[Hora]],DiaC[[#This Row],[Min]])</f>
        <v>3031516</v>
      </c>
      <c r="BK501" s="1" t="str">
        <f>CONCATENATE(TEXT(DiaC[[#This Row],[Hora]],"00"),":",TEXT(DiaC[[#This Row],[Min]],"00"))</f>
        <v>15:16</v>
      </c>
      <c r="BL501" s="1" t="str">
        <f>IFERROR(VLOOKUP(DiaC[[#This Row],[CONCATENA]],Dades[[#All],[Columna1]:[LAT]],3,FALSE),"")</f>
        <v/>
      </c>
      <c r="BM501" s="1" t="str">
        <f>IFERROR(10^(DiaC[[#This Row],[LAT]]/10),"")</f>
        <v/>
      </c>
      <c r="BX501" s="4">
        <f>Resultats!C$37</f>
        <v>30</v>
      </c>
      <c r="BY501" s="12">
        <f>Resultats!E$37</f>
        <v>3</v>
      </c>
      <c r="BZ501" s="3">
        <v>6</v>
      </c>
      <c r="CA501" s="4">
        <v>16</v>
      </c>
      <c r="CB501" s="4" t="str">
        <f>CONCATENATE(NitC[[#This Row],[Dia]],NitC[[#This Row],[Mes]],NitC[[#This Row],[Hora]],NitC[[#This Row],[Min]])</f>
        <v>303616</v>
      </c>
      <c r="CC501" s="4" t="str">
        <f>CONCATENATE(TEXT(NitC[[#This Row],[Hora]],"00"),":",TEXT(NitC[[#This Row],[Min]],"00"))</f>
        <v>06:16</v>
      </c>
      <c r="CD501" s="12" t="str">
        <f>IFERROR(VLOOKUP(NitC[[#This Row],[CONCATENA]],Dades[[#All],[Columna1]:[LAT]],3,FALSE),"")</f>
        <v/>
      </c>
      <c r="CE501" s="12" t="str">
        <f>IFERROR(10^(NitC[[#This Row],[LAT]]/10),"")</f>
        <v/>
      </c>
    </row>
    <row r="502" spans="4:83" x14ac:dyDescent="0.35">
      <c r="D502" s="1">
        <f>Resultats!C$7</f>
        <v>30</v>
      </c>
      <c r="E502" s="1">
        <f>Resultats!E$7</f>
        <v>3</v>
      </c>
      <c r="F502" s="1">
        <v>15</v>
      </c>
      <c r="G502" s="1">
        <v>17</v>
      </c>
      <c r="H502" s="1" t="str">
        <f>CONCATENATE(DiaA[[#This Row],[Dia]],DiaA[[#This Row],[Mes]],DiaA[[#This Row],[Hora]],DiaA[[#This Row],[Min]])</f>
        <v>3031517</v>
      </c>
      <c r="I502" s="1" t="str">
        <f>CONCATENATE(TEXT(DiaA[[#This Row],[Hora]],"00"),":",TEXT(DiaA[[#This Row],[Min]],"00"))</f>
        <v>15:17</v>
      </c>
      <c r="J502" s="1" t="str">
        <f>IFERROR(VLOOKUP(DiaA[[#This Row],[CONCATENA]],Dades[[#All],[Columna1]:[LAT]],3,FALSE),"")</f>
        <v/>
      </c>
      <c r="K502" s="1" t="str">
        <f>IFERROR(10^(DiaA[[#This Row],[LAT]]/10),"")</f>
        <v/>
      </c>
      <c r="V502" s="4">
        <f>Resultats!C$7</f>
        <v>30</v>
      </c>
      <c r="W502" s="12">
        <f>Resultats!E$7</f>
        <v>3</v>
      </c>
      <c r="X502" s="3">
        <v>6</v>
      </c>
      <c r="Y502" s="4">
        <v>17</v>
      </c>
      <c r="Z502" s="4" t="str">
        <f>CONCATENATE(NitA[[#This Row],[Dia]],NitA[[#This Row],[Mes]],NitA[[#This Row],[Hora]],NitA[[#This Row],[Min]])</f>
        <v>303617</v>
      </c>
      <c r="AA502" s="4" t="str">
        <f>CONCATENATE(TEXT(NitA[[#This Row],[Hora]],"00"),":",TEXT(NitA[[#This Row],[Min]],"00"))</f>
        <v>06:17</v>
      </c>
      <c r="AB502" s="12" t="str">
        <f>IFERROR(VLOOKUP(NitA[[#This Row],[CONCATENA]],Dades[[#All],[Columna1]:[LAT]],3,FALSE),"")</f>
        <v/>
      </c>
      <c r="AC502" s="12" t="str">
        <f>IFERROR(10^(NitA[[#This Row],[LAT]]/10),"")</f>
        <v/>
      </c>
      <c r="AE502" s="1">
        <f>Resultats!C$22</f>
        <v>30</v>
      </c>
      <c r="AF502" s="1">
        <f>Resultats!E$22</f>
        <v>3</v>
      </c>
      <c r="AG502" s="1">
        <v>15</v>
      </c>
      <c r="AH502" s="1">
        <v>17</v>
      </c>
      <c r="AI502" s="1" t="str">
        <f>CONCATENATE(DiaB[[#This Row],[Dia]],DiaB[[#This Row],[Mes]],DiaB[[#This Row],[Hora]],DiaB[[#This Row],[Min]])</f>
        <v>3031517</v>
      </c>
      <c r="AJ502" s="1" t="str">
        <f>CONCATENATE(TEXT(DiaB[[#This Row],[Hora]],"00"),":",TEXT(DiaB[[#This Row],[Min]],"00"))</f>
        <v>15:17</v>
      </c>
      <c r="AK502" s="1" t="str">
        <f>IFERROR(VLOOKUP(DiaB[[#This Row],[CONCATENA]],Dades[[#All],[Columna1]:[LAT]],3,FALSE),"")</f>
        <v/>
      </c>
      <c r="AL502" s="1" t="str">
        <f>IFERROR(10^(DiaB[[#This Row],[LAT]]/10),"")</f>
        <v/>
      </c>
      <c r="AW502" s="4">
        <f>Resultats!C$22</f>
        <v>30</v>
      </c>
      <c r="AX502" s="12">
        <f>Resultats!E$22</f>
        <v>3</v>
      </c>
      <c r="AY502" s="3">
        <v>6</v>
      </c>
      <c r="AZ502" s="4">
        <v>17</v>
      </c>
      <c r="BA502" s="4" t="str">
        <f>CONCATENATE(NitB[[#This Row],[Dia]],NitB[[#This Row],[Mes]],NitB[[#This Row],[Hora]],NitB[[#This Row],[Min]])</f>
        <v>303617</v>
      </c>
      <c r="BB502" s="4" t="str">
        <f>CONCATENATE(TEXT(NitB[[#This Row],[Hora]],"00"),":",TEXT(NitB[[#This Row],[Min]],"00"))</f>
        <v>06:17</v>
      </c>
      <c r="BC502" s="12" t="str">
        <f>IFERROR(VLOOKUP(NitB[[#This Row],[CONCATENA]],Dades[[#All],[Columna1]:[LAT]],3,FALSE),"")</f>
        <v/>
      </c>
      <c r="BD502" s="12" t="str">
        <f>IFERROR(10^(NitB[[#This Row],[LAT]]/10),"")</f>
        <v/>
      </c>
      <c r="BF502" s="1">
        <f>Resultats!C$37</f>
        <v>30</v>
      </c>
      <c r="BG502" s="1">
        <f>Resultats!E$37</f>
        <v>3</v>
      </c>
      <c r="BH502" s="1">
        <v>15</v>
      </c>
      <c r="BI502" s="1">
        <v>17</v>
      </c>
      <c r="BJ502" s="1" t="str">
        <f>CONCATENATE(DiaC[[#This Row],[Dia]],DiaC[[#This Row],[Mes]],DiaC[[#This Row],[Hora]],DiaC[[#This Row],[Min]])</f>
        <v>3031517</v>
      </c>
      <c r="BK502" s="1" t="str">
        <f>CONCATENATE(TEXT(DiaC[[#This Row],[Hora]],"00"),":",TEXT(DiaC[[#This Row],[Min]],"00"))</f>
        <v>15:17</v>
      </c>
      <c r="BL502" s="1" t="str">
        <f>IFERROR(VLOOKUP(DiaC[[#This Row],[CONCATENA]],Dades[[#All],[Columna1]:[LAT]],3,FALSE),"")</f>
        <v/>
      </c>
      <c r="BM502" s="1" t="str">
        <f>IFERROR(10^(DiaC[[#This Row],[LAT]]/10),"")</f>
        <v/>
      </c>
      <c r="BX502" s="4">
        <f>Resultats!C$37</f>
        <v>30</v>
      </c>
      <c r="BY502" s="12">
        <f>Resultats!E$37</f>
        <v>3</v>
      </c>
      <c r="BZ502" s="3">
        <v>6</v>
      </c>
      <c r="CA502" s="4">
        <v>17</v>
      </c>
      <c r="CB502" s="4" t="str">
        <f>CONCATENATE(NitC[[#This Row],[Dia]],NitC[[#This Row],[Mes]],NitC[[#This Row],[Hora]],NitC[[#This Row],[Min]])</f>
        <v>303617</v>
      </c>
      <c r="CC502" s="4" t="str">
        <f>CONCATENATE(TEXT(NitC[[#This Row],[Hora]],"00"),":",TEXT(NitC[[#This Row],[Min]],"00"))</f>
        <v>06:17</v>
      </c>
      <c r="CD502" s="12" t="str">
        <f>IFERROR(VLOOKUP(NitC[[#This Row],[CONCATENA]],Dades[[#All],[Columna1]:[LAT]],3,FALSE),"")</f>
        <v/>
      </c>
      <c r="CE502" s="12" t="str">
        <f>IFERROR(10^(NitC[[#This Row],[LAT]]/10),"")</f>
        <v/>
      </c>
    </row>
    <row r="503" spans="4:83" x14ac:dyDescent="0.35">
      <c r="D503" s="1">
        <f>Resultats!C$7</f>
        <v>30</v>
      </c>
      <c r="E503" s="1">
        <f>Resultats!E$7</f>
        <v>3</v>
      </c>
      <c r="F503" s="1">
        <v>15</v>
      </c>
      <c r="G503" s="1">
        <v>18</v>
      </c>
      <c r="H503" s="1" t="str">
        <f>CONCATENATE(DiaA[[#This Row],[Dia]],DiaA[[#This Row],[Mes]],DiaA[[#This Row],[Hora]],DiaA[[#This Row],[Min]])</f>
        <v>3031518</v>
      </c>
      <c r="I503" s="1" t="str">
        <f>CONCATENATE(TEXT(DiaA[[#This Row],[Hora]],"00"),":",TEXT(DiaA[[#This Row],[Min]],"00"))</f>
        <v>15:18</v>
      </c>
      <c r="J503" s="1" t="str">
        <f>IFERROR(VLOOKUP(DiaA[[#This Row],[CONCATENA]],Dades[[#All],[Columna1]:[LAT]],3,FALSE),"")</f>
        <v/>
      </c>
      <c r="K503" s="1" t="str">
        <f>IFERROR(10^(DiaA[[#This Row],[LAT]]/10),"")</f>
        <v/>
      </c>
      <c r="V503" s="4">
        <f>Resultats!C$7</f>
        <v>30</v>
      </c>
      <c r="W503" s="12">
        <f>Resultats!E$7</f>
        <v>3</v>
      </c>
      <c r="X503" s="3">
        <v>6</v>
      </c>
      <c r="Y503" s="4">
        <v>18</v>
      </c>
      <c r="Z503" s="4" t="str">
        <f>CONCATENATE(NitA[[#This Row],[Dia]],NitA[[#This Row],[Mes]],NitA[[#This Row],[Hora]],NitA[[#This Row],[Min]])</f>
        <v>303618</v>
      </c>
      <c r="AA503" s="4" t="str">
        <f>CONCATENATE(TEXT(NitA[[#This Row],[Hora]],"00"),":",TEXT(NitA[[#This Row],[Min]],"00"))</f>
        <v>06:18</v>
      </c>
      <c r="AB503" s="12" t="str">
        <f>IFERROR(VLOOKUP(NitA[[#This Row],[CONCATENA]],Dades[[#All],[Columna1]:[LAT]],3,FALSE),"")</f>
        <v/>
      </c>
      <c r="AC503" s="12" t="str">
        <f>IFERROR(10^(NitA[[#This Row],[LAT]]/10),"")</f>
        <v/>
      </c>
      <c r="AE503" s="1">
        <f>Resultats!C$22</f>
        <v>30</v>
      </c>
      <c r="AF503" s="1">
        <f>Resultats!E$22</f>
        <v>3</v>
      </c>
      <c r="AG503" s="1">
        <v>15</v>
      </c>
      <c r="AH503" s="1">
        <v>18</v>
      </c>
      <c r="AI503" s="1" t="str">
        <f>CONCATENATE(DiaB[[#This Row],[Dia]],DiaB[[#This Row],[Mes]],DiaB[[#This Row],[Hora]],DiaB[[#This Row],[Min]])</f>
        <v>3031518</v>
      </c>
      <c r="AJ503" s="1" t="str">
        <f>CONCATENATE(TEXT(DiaB[[#This Row],[Hora]],"00"),":",TEXT(DiaB[[#This Row],[Min]],"00"))</f>
        <v>15:18</v>
      </c>
      <c r="AK503" s="1" t="str">
        <f>IFERROR(VLOOKUP(DiaB[[#This Row],[CONCATENA]],Dades[[#All],[Columna1]:[LAT]],3,FALSE),"")</f>
        <v/>
      </c>
      <c r="AL503" s="1" t="str">
        <f>IFERROR(10^(DiaB[[#This Row],[LAT]]/10),"")</f>
        <v/>
      </c>
      <c r="AW503" s="4">
        <f>Resultats!C$22</f>
        <v>30</v>
      </c>
      <c r="AX503" s="12">
        <f>Resultats!E$22</f>
        <v>3</v>
      </c>
      <c r="AY503" s="3">
        <v>6</v>
      </c>
      <c r="AZ503" s="4">
        <v>18</v>
      </c>
      <c r="BA503" s="4" t="str">
        <f>CONCATENATE(NitB[[#This Row],[Dia]],NitB[[#This Row],[Mes]],NitB[[#This Row],[Hora]],NitB[[#This Row],[Min]])</f>
        <v>303618</v>
      </c>
      <c r="BB503" s="4" t="str">
        <f>CONCATENATE(TEXT(NitB[[#This Row],[Hora]],"00"),":",TEXT(NitB[[#This Row],[Min]],"00"))</f>
        <v>06:18</v>
      </c>
      <c r="BC503" s="12" t="str">
        <f>IFERROR(VLOOKUP(NitB[[#This Row],[CONCATENA]],Dades[[#All],[Columna1]:[LAT]],3,FALSE),"")</f>
        <v/>
      </c>
      <c r="BD503" s="12" t="str">
        <f>IFERROR(10^(NitB[[#This Row],[LAT]]/10),"")</f>
        <v/>
      </c>
      <c r="BF503" s="1">
        <f>Resultats!C$37</f>
        <v>30</v>
      </c>
      <c r="BG503" s="1">
        <f>Resultats!E$37</f>
        <v>3</v>
      </c>
      <c r="BH503" s="1">
        <v>15</v>
      </c>
      <c r="BI503" s="1">
        <v>18</v>
      </c>
      <c r="BJ503" s="1" t="str">
        <f>CONCATENATE(DiaC[[#This Row],[Dia]],DiaC[[#This Row],[Mes]],DiaC[[#This Row],[Hora]],DiaC[[#This Row],[Min]])</f>
        <v>3031518</v>
      </c>
      <c r="BK503" s="1" t="str">
        <f>CONCATENATE(TEXT(DiaC[[#This Row],[Hora]],"00"),":",TEXT(DiaC[[#This Row],[Min]],"00"))</f>
        <v>15:18</v>
      </c>
      <c r="BL503" s="1" t="str">
        <f>IFERROR(VLOOKUP(DiaC[[#This Row],[CONCATENA]],Dades[[#All],[Columna1]:[LAT]],3,FALSE),"")</f>
        <v/>
      </c>
      <c r="BM503" s="1" t="str">
        <f>IFERROR(10^(DiaC[[#This Row],[LAT]]/10),"")</f>
        <v/>
      </c>
      <c r="BX503" s="4">
        <f>Resultats!C$37</f>
        <v>30</v>
      </c>
      <c r="BY503" s="12">
        <f>Resultats!E$37</f>
        <v>3</v>
      </c>
      <c r="BZ503" s="3">
        <v>6</v>
      </c>
      <c r="CA503" s="4">
        <v>18</v>
      </c>
      <c r="CB503" s="4" t="str">
        <f>CONCATENATE(NitC[[#This Row],[Dia]],NitC[[#This Row],[Mes]],NitC[[#This Row],[Hora]],NitC[[#This Row],[Min]])</f>
        <v>303618</v>
      </c>
      <c r="CC503" s="4" t="str">
        <f>CONCATENATE(TEXT(NitC[[#This Row],[Hora]],"00"),":",TEXT(NitC[[#This Row],[Min]],"00"))</f>
        <v>06:18</v>
      </c>
      <c r="CD503" s="12" t="str">
        <f>IFERROR(VLOOKUP(NitC[[#This Row],[CONCATENA]],Dades[[#All],[Columna1]:[LAT]],3,FALSE),"")</f>
        <v/>
      </c>
      <c r="CE503" s="12" t="str">
        <f>IFERROR(10^(NitC[[#This Row],[LAT]]/10),"")</f>
        <v/>
      </c>
    </row>
    <row r="504" spans="4:83" x14ac:dyDescent="0.35">
      <c r="D504" s="1">
        <f>Resultats!C$7</f>
        <v>30</v>
      </c>
      <c r="E504" s="1">
        <f>Resultats!E$7</f>
        <v>3</v>
      </c>
      <c r="F504" s="1">
        <v>15</v>
      </c>
      <c r="G504" s="1">
        <v>19</v>
      </c>
      <c r="H504" s="1" t="str">
        <f>CONCATENATE(DiaA[[#This Row],[Dia]],DiaA[[#This Row],[Mes]],DiaA[[#This Row],[Hora]],DiaA[[#This Row],[Min]])</f>
        <v>3031519</v>
      </c>
      <c r="I504" s="1" t="str">
        <f>CONCATENATE(TEXT(DiaA[[#This Row],[Hora]],"00"),":",TEXT(DiaA[[#This Row],[Min]],"00"))</f>
        <v>15:19</v>
      </c>
      <c r="J504" s="1" t="str">
        <f>IFERROR(VLOOKUP(DiaA[[#This Row],[CONCATENA]],Dades[[#All],[Columna1]:[LAT]],3,FALSE),"")</f>
        <v/>
      </c>
      <c r="K504" s="1" t="str">
        <f>IFERROR(10^(DiaA[[#This Row],[LAT]]/10),"")</f>
        <v/>
      </c>
      <c r="V504" s="4">
        <f>Resultats!C$7</f>
        <v>30</v>
      </c>
      <c r="W504" s="12">
        <f>Resultats!E$7</f>
        <v>3</v>
      </c>
      <c r="X504" s="3">
        <v>6</v>
      </c>
      <c r="Y504" s="4">
        <v>19</v>
      </c>
      <c r="Z504" s="4" t="str">
        <f>CONCATENATE(NitA[[#This Row],[Dia]],NitA[[#This Row],[Mes]],NitA[[#This Row],[Hora]],NitA[[#This Row],[Min]])</f>
        <v>303619</v>
      </c>
      <c r="AA504" s="4" t="str">
        <f>CONCATENATE(TEXT(NitA[[#This Row],[Hora]],"00"),":",TEXT(NitA[[#This Row],[Min]],"00"))</f>
        <v>06:19</v>
      </c>
      <c r="AB504" s="12" t="str">
        <f>IFERROR(VLOOKUP(NitA[[#This Row],[CONCATENA]],Dades[[#All],[Columna1]:[LAT]],3,FALSE),"")</f>
        <v/>
      </c>
      <c r="AC504" s="12" t="str">
        <f>IFERROR(10^(NitA[[#This Row],[LAT]]/10),"")</f>
        <v/>
      </c>
      <c r="AE504" s="1">
        <f>Resultats!C$22</f>
        <v>30</v>
      </c>
      <c r="AF504" s="1">
        <f>Resultats!E$22</f>
        <v>3</v>
      </c>
      <c r="AG504" s="1">
        <v>15</v>
      </c>
      <c r="AH504" s="1">
        <v>19</v>
      </c>
      <c r="AI504" s="1" t="str">
        <f>CONCATENATE(DiaB[[#This Row],[Dia]],DiaB[[#This Row],[Mes]],DiaB[[#This Row],[Hora]],DiaB[[#This Row],[Min]])</f>
        <v>3031519</v>
      </c>
      <c r="AJ504" s="1" t="str">
        <f>CONCATENATE(TEXT(DiaB[[#This Row],[Hora]],"00"),":",TEXT(DiaB[[#This Row],[Min]],"00"))</f>
        <v>15:19</v>
      </c>
      <c r="AK504" s="1" t="str">
        <f>IFERROR(VLOOKUP(DiaB[[#This Row],[CONCATENA]],Dades[[#All],[Columna1]:[LAT]],3,FALSE),"")</f>
        <v/>
      </c>
      <c r="AL504" s="1" t="str">
        <f>IFERROR(10^(DiaB[[#This Row],[LAT]]/10),"")</f>
        <v/>
      </c>
      <c r="AW504" s="4">
        <f>Resultats!C$22</f>
        <v>30</v>
      </c>
      <c r="AX504" s="12">
        <f>Resultats!E$22</f>
        <v>3</v>
      </c>
      <c r="AY504" s="3">
        <v>6</v>
      </c>
      <c r="AZ504" s="4">
        <v>19</v>
      </c>
      <c r="BA504" s="4" t="str">
        <f>CONCATENATE(NitB[[#This Row],[Dia]],NitB[[#This Row],[Mes]],NitB[[#This Row],[Hora]],NitB[[#This Row],[Min]])</f>
        <v>303619</v>
      </c>
      <c r="BB504" s="4" t="str">
        <f>CONCATENATE(TEXT(NitB[[#This Row],[Hora]],"00"),":",TEXT(NitB[[#This Row],[Min]],"00"))</f>
        <v>06:19</v>
      </c>
      <c r="BC504" s="12" t="str">
        <f>IFERROR(VLOOKUP(NitB[[#This Row],[CONCATENA]],Dades[[#All],[Columna1]:[LAT]],3,FALSE),"")</f>
        <v/>
      </c>
      <c r="BD504" s="12" t="str">
        <f>IFERROR(10^(NitB[[#This Row],[LAT]]/10),"")</f>
        <v/>
      </c>
      <c r="BF504" s="1">
        <f>Resultats!C$37</f>
        <v>30</v>
      </c>
      <c r="BG504" s="1">
        <f>Resultats!E$37</f>
        <v>3</v>
      </c>
      <c r="BH504" s="1">
        <v>15</v>
      </c>
      <c r="BI504" s="1">
        <v>19</v>
      </c>
      <c r="BJ504" s="1" t="str">
        <f>CONCATENATE(DiaC[[#This Row],[Dia]],DiaC[[#This Row],[Mes]],DiaC[[#This Row],[Hora]],DiaC[[#This Row],[Min]])</f>
        <v>3031519</v>
      </c>
      <c r="BK504" s="1" t="str">
        <f>CONCATENATE(TEXT(DiaC[[#This Row],[Hora]],"00"),":",TEXT(DiaC[[#This Row],[Min]],"00"))</f>
        <v>15:19</v>
      </c>
      <c r="BL504" s="1" t="str">
        <f>IFERROR(VLOOKUP(DiaC[[#This Row],[CONCATENA]],Dades[[#All],[Columna1]:[LAT]],3,FALSE),"")</f>
        <v/>
      </c>
      <c r="BM504" s="1" t="str">
        <f>IFERROR(10^(DiaC[[#This Row],[LAT]]/10),"")</f>
        <v/>
      </c>
      <c r="BX504" s="4">
        <f>Resultats!C$37</f>
        <v>30</v>
      </c>
      <c r="BY504" s="12">
        <f>Resultats!E$37</f>
        <v>3</v>
      </c>
      <c r="BZ504" s="3">
        <v>6</v>
      </c>
      <c r="CA504" s="4">
        <v>19</v>
      </c>
      <c r="CB504" s="4" t="str">
        <f>CONCATENATE(NitC[[#This Row],[Dia]],NitC[[#This Row],[Mes]],NitC[[#This Row],[Hora]],NitC[[#This Row],[Min]])</f>
        <v>303619</v>
      </c>
      <c r="CC504" s="4" t="str">
        <f>CONCATENATE(TEXT(NitC[[#This Row],[Hora]],"00"),":",TEXT(NitC[[#This Row],[Min]],"00"))</f>
        <v>06:19</v>
      </c>
      <c r="CD504" s="12" t="str">
        <f>IFERROR(VLOOKUP(NitC[[#This Row],[CONCATENA]],Dades[[#All],[Columna1]:[LAT]],3,FALSE),"")</f>
        <v/>
      </c>
      <c r="CE504" s="12" t="str">
        <f>IFERROR(10^(NitC[[#This Row],[LAT]]/10),"")</f>
        <v/>
      </c>
    </row>
    <row r="505" spans="4:83" x14ac:dyDescent="0.35">
      <c r="D505" s="1">
        <f>Resultats!C$7</f>
        <v>30</v>
      </c>
      <c r="E505" s="1">
        <f>Resultats!E$7</f>
        <v>3</v>
      </c>
      <c r="F505" s="1">
        <v>15</v>
      </c>
      <c r="G505" s="1">
        <v>20</v>
      </c>
      <c r="H505" s="1" t="str">
        <f>CONCATENATE(DiaA[[#This Row],[Dia]],DiaA[[#This Row],[Mes]],DiaA[[#This Row],[Hora]],DiaA[[#This Row],[Min]])</f>
        <v>3031520</v>
      </c>
      <c r="I505" s="1" t="str">
        <f>CONCATENATE(TEXT(DiaA[[#This Row],[Hora]],"00"),":",TEXT(DiaA[[#This Row],[Min]],"00"))</f>
        <v>15:20</v>
      </c>
      <c r="J505" s="1" t="str">
        <f>IFERROR(VLOOKUP(DiaA[[#This Row],[CONCATENA]],Dades[[#All],[Columna1]:[LAT]],3,FALSE),"")</f>
        <v/>
      </c>
      <c r="K505" s="1" t="str">
        <f>IFERROR(10^(DiaA[[#This Row],[LAT]]/10),"")</f>
        <v/>
      </c>
      <c r="V505" s="4">
        <f>Resultats!C$7</f>
        <v>30</v>
      </c>
      <c r="W505" s="12">
        <f>Resultats!E$7</f>
        <v>3</v>
      </c>
      <c r="X505" s="3">
        <v>6</v>
      </c>
      <c r="Y505" s="4">
        <v>20</v>
      </c>
      <c r="Z505" s="4" t="str">
        <f>CONCATENATE(NitA[[#This Row],[Dia]],NitA[[#This Row],[Mes]],NitA[[#This Row],[Hora]],NitA[[#This Row],[Min]])</f>
        <v>303620</v>
      </c>
      <c r="AA505" s="4" t="str">
        <f>CONCATENATE(TEXT(NitA[[#This Row],[Hora]],"00"),":",TEXT(NitA[[#This Row],[Min]],"00"))</f>
        <v>06:20</v>
      </c>
      <c r="AB505" s="12" t="str">
        <f>IFERROR(VLOOKUP(NitA[[#This Row],[CONCATENA]],Dades[[#All],[Columna1]:[LAT]],3,FALSE),"")</f>
        <v/>
      </c>
      <c r="AC505" s="12" t="str">
        <f>IFERROR(10^(NitA[[#This Row],[LAT]]/10),"")</f>
        <v/>
      </c>
      <c r="AE505" s="1">
        <f>Resultats!C$22</f>
        <v>30</v>
      </c>
      <c r="AF505" s="1">
        <f>Resultats!E$22</f>
        <v>3</v>
      </c>
      <c r="AG505" s="1">
        <v>15</v>
      </c>
      <c r="AH505" s="1">
        <v>20</v>
      </c>
      <c r="AI505" s="1" t="str">
        <f>CONCATENATE(DiaB[[#This Row],[Dia]],DiaB[[#This Row],[Mes]],DiaB[[#This Row],[Hora]],DiaB[[#This Row],[Min]])</f>
        <v>3031520</v>
      </c>
      <c r="AJ505" s="1" t="str">
        <f>CONCATENATE(TEXT(DiaB[[#This Row],[Hora]],"00"),":",TEXT(DiaB[[#This Row],[Min]],"00"))</f>
        <v>15:20</v>
      </c>
      <c r="AK505" s="1" t="str">
        <f>IFERROR(VLOOKUP(DiaB[[#This Row],[CONCATENA]],Dades[[#All],[Columna1]:[LAT]],3,FALSE),"")</f>
        <v/>
      </c>
      <c r="AL505" s="1" t="str">
        <f>IFERROR(10^(DiaB[[#This Row],[LAT]]/10),"")</f>
        <v/>
      </c>
      <c r="AW505" s="4">
        <f>Resultats!C$22</f>
        <v>30</v>
      </c>
      <c r="AX505" s="12">
        <f>Resultats!E$22</f>
        <v>3</v>
      </c>
      <c r="AY505" s="3">
        <v>6</v>
      </c>
      <c r="AZ505" s="4">
        <v>20</v>
      </c>
      <c r="BA505" s="4" t="str">
        <f>CONCATENATE(NitB[[#This Row],[Dia]],NitB[[#This Row],[Mes]],NitB[[#This Row],[Hora]],NitB[[#This Row],[Min]])</f>
        <v>303620</v>
      </c>
      <c r="BB505" s="4" t="str">
        <f>CONCATENATE(TEXT(NitB[[#This Row],[Hora]],"00"),":",TEXT(NitB[[#This Row],[Min]],"00"))</f>
        <v>06:20</v>
      </c>
      <c r="BC505" s="12" t="str">
        <f>IFERROR(VLOOKUP(NitB[[#This Row],[CONCATENA]],Dades[[#All],[Columna1]:[LAT]],3,FALSE),"")</f>
        <v/>
      </c>
      <c r="BD505" s="12" t="str">
        <f>IFERROR(10^(NitB[[#This Row],[LAT]]/10),"")</f>
        <v/>
      </c>
      <c r="BF505" s="1">
        <f>Resultats!C$37</f>
        <v>30</v>
      </c>
      <c r="BG505" s="1">
        <f>Resultats!E$37</f>
        <v>3</v>
      </c>
      <c r="BH505" s="1">
        <v>15</v>
      </c>
      <c r="BI505" s="1">
        <v>20</v>
      </c>
      <c r="BJ505" s="1" t="str">
        <f>CONCATENATE(DiaC[[#This Row],[Dia]],DiaC[[#This Row],[Mes]],DiaC[[#This Row],[Hora]],DiaC[[#This Row],[Min]])</f>
        <v>3031520</v>
      </c>
      <c r="BK505" s="1" t="str">
        <f>CONCATENATE(TEXT(DiaC[[#This Row],[Hora]],"00"),":",TEXT(DiaC[[#This Row],[Min]],"00"))</f>
        <v>15:20</v>
      </c>
      <c r="BL505" s="1" t="str">
        <f>IFERROR(VLOOKUP(DiaC[[#This Row],[CONCATENA]],Dades[[#All],[Columna1]:[LAT]],3,FALSE),"")</f>
        <v/>
      </c>
      <c r="BM505" s="1" t="str">
        <f>IFERROR(10^(DiaC[[#This Row],[LAT]]/10),"")</f>
        <v/>
      </c>
      <c r="BX505" s="4">
        <f>Resultats!C$37</f>
        <v>30</v>
      </c>
      <c r="BY505" s="12">
        <f>Resultats!E$37</f>
        <v>3</v>
      </c>
      <c r="BZ505" s="3">
        <v>6</v>
      </c>
      <c r="CA505" s="4">
        <v>20</v>
      </c>
      <c r="CB505" s="4" t="str">
        <f>CONCATENATE(NitC[[#This Row],[Dia]],NitC[[#This Row],[Mes]],NitC[[#This Row],[Hora]],NitC[[#This Row],[Min]])</f>
        <v>303620</v>
      </c>
      <c r="CC505" s="4" t="str">
        <f>CONCATENATE(TEXT(NitC[[#This Row],[Hora]],"00"),":",TEXT(NitC[[#This Row],[Min]],"00"))</f>
        <v>06:20</v>
      </c>
      <c r="CD505" s="12" t="str">
        <f>IFERROR(VLOOKUP(NitC[[#This Row],[CONCATENA]],Dades[[#All],[Columna1]:[LAT]],3,FALSE),"")</f>
        <v/>
      </c>
      <c r="CE505" s="12" t="str">
        <f>IFERROR(10^(NitC[[#This Row],[LAT]]/10),"")</f>
        <v/>
      </c>
    </row>
    <row r="506" spans="4:83" x14ac:dyDescent="0.35">
      <c r="D506" s="1">
        <f>Resultats!C$7</f>
        <v>30</v>
      </c>
      <c r="E506" s="1">
        <f>Resultats!E$7</f>
        <v>3</v>
      </c>
      <c r="F506" s="1">
        <v>15</v>
      </c>
      <c r="G506" s="1">
        <v>21</v>
      </c>
      <c r="H506" s="1" t="str">
        <f>CONCATENATE(DiaA[[#This Row],[Dia]],DiaA[[#This Row],[Mes]],DiaA[[#This Row],[Hora]],DiaA[[#This Row],[Min]])</f>
        <v>3031521</v>
      </c>
      <c r="I506" s="1" t="str">
        <f>CONCATENATE(TEXT(DiaA[[#This Row],[Hora]],"00"),":",TEXT(DiaA[[#This Row],[Min]],"00"))</f>
        <v>15:21</v>
      </c>
      <c r="J506" s="1" t="str">
        <f>IFERROR(VLOOKUP(DiaA[[#This Row],[CONCATENA]],Dades[[#All],[Columna1]:[LAT]],3,FALSE),"")</f>
        <v/>
      </c>
      <c r="K506" s="1" t="str">
        <f>IFERROR(10^(DiaA[[#This Row],[LAT]]/10),"")</f>
        <v/>
      </c>
      <c r="V506" s="4">
        <f>Resultats!C$7</f>
        <v>30</v>
      </c>
      <c r="W506" s="12">
        <f>Resultats!E$7</f>
        <v>3</v>
      </c>
      <c r="X506" s="3">
        <v>6</v>
      </c>
      <c r="Y506" s="4">
        <v>21</v>
      </c>
      <c r="Z506" s="4" t="str">
        <f>CONCATENATE(NitA[[#This Row],[Dia]],NitA[[#This Row],[Mes]],NitA[[#This Row],[Hora]],NitA[[#This Row],[Min]])</f>
        <v>303621</v>
      </c>
      <c r="AA506" s="4" t="str">
        <f>CONCATENATE(TEXT(NitA[[#This Row],[Hora]],"00"),":",TEXT(NitA[[#This Row],[Min]],"00"))</f>
        <v>06:21</v>
      </c>
      <c r="AB506" s="12" t="str">
        <f>IFERROR(VLOOKUP(NitA[[#This Row],[CONCATENA]],Dades[[#All],[Columna1]:[LAT]],3,FALSE),"")</f>
        <v/>
      </c>
      <c r="AC506" s="12" t="str">
        <f>IFERROR(10^(NitA[[#This Row],[LAT]]/10),"")</f>
        <v/>
      </c>
      <c r="AE506" s="1">
        <f>Resultats!C$22</f>
        <v>30</v>
      </c>
      <c r="AF506" s="1">
        <f>Resultats!E$22</f>
        <v>3</v>
      </c>
      <c r="AG506" s="1">
        <v>15</v>
      </c>
      <c r="AH506" s="1">
        <v>21</v>
      </c>
      <c r="AI506" s="1" t="str">
        <f>CONCATENATE(DiaB[[#This Row],[Dia]],DiaB[[#This Row],[Mes]],DiaB[[#This Row],[Hora]],DiaB[[#This Row],[Min]])</f>
        <v>3031521</v>
      </c>
      <c r="AJ506" s="1" t="str">
        <f>CONCATENATE(TEXT(DiaB[[#This Row],[Hora]],"00"),":",TEXT(DiaB[[#This Row],[Min]],"00"))</f>
        <v>15:21</v>
      </c>
      <c r="AK506" s="1" t="str">
        <f>IFERROR(VLOOKUP(DiaB[[#This Row],[CONCATENA]],Dades[[#All],[Columna1]:[LAT]],3,FALSE),"")</f>
        <v/>
      </c>
      <c r="AL506" s="1" t="str">
        <f>IFERROR(10^(DiaB[[#This Row],[LAT]]/10),"")</f>
        <v/>
      </c>
      <c r="AW506" s="4">
        <f>Resultats!C$22</f>
        <v>30</v>
      </c>
      <c r="AX506" s="12">
        <f>Resultats!E$22</f>
        <v>3</v>
      </c>
      <c r="AY506" s="3">
        <v>6</v>
      </c>
      <c r="AZ506" s="4">
        <v>21</v>
      </c>
      <c r="BA506" s="4" t="str">
        <f>CONCATENATE(NitB[[#This Row],[Dia]],NitB[[#This Row],[Mes]],NitB[[#This Row],[Hora]],NitB[[#This Row],[Min]])</f>
        <v>303621</v>
      </c>
      <c r="BB506" s="4" t="str">
        <f>CONCATENATE(TEXT(NitB[[#This Row],[Hora]],"00"),":",TEXT(NitB[[#This Row],[Min]],"00"))</f>
        <v>06:21</v>
      </c>
      <c r="BC506" s="12" t="str">
        <f>IFERROR(VLOOKUP(NitB[[#This Row],[CONCATENA]],Dades[[#All],[Columna1]:[LAT]],3,FALSE),"")</f>
        <v/>
      </c>
      <c r="BD506" s="12" t="str">
        <f>IFERROR(10^(NitB[[#This Row],[LAT]]/10),"")</f>
        <v/>
      </c>
      <c r="BF506" s="1">
        <f>Resultats!C$37</f>
        <v>30</v>
      </c>
      <c r="BG506" s="1">
        <f>Resultats!E$37</f>
        <v>3</v>
      </c>
      <c r="BH506" s="1">
        <v>15</v>
      </c>
      <c r="BI506" s="1">
        <v>21</v>
      </c>
      <c r="BJ506" s="1" t="str">
        <f>CONCATENATE(DiaC[[#This Row],[Dia]],DiaC[[#This Row],[Mes]],DiaC[[#This Row],[Hora]],DiaC[[#This Row],[Min]])</f>
        <v>3031521</v>
      </c>
      <c r="BK506" s="1" t="str">
        <f>CONCATENATE(TEXT(DiaC[[#This Row],[Hora]],"00"),":",TEXT(DiaC[[#This Row],[Min]],"00"))</f>
        <v>15:21</v>
      </c>
      <c r="BL506" s="1" t="str">
        <f>IFERROR(VLOOKUP(DiaC[[#This Row],[CONCATENA]],Dades[[#All],[Columna1]:[LAT]],3,FALSE),"")</f>
        <v/>
      </c>
      <c r="BM506" s="1" t="str">
        <f>IFERROR(10^(DiaC[[#This Row],[LAT]]/10),"")</f>
        <v/>
      </c>
      <c r="BX506" s="4">
        <f>Resultats!C$37</f>
        <v>30</v>
      </c>
      <c r="BY506" s="12">
        <f>Resultats!E$37</f>
        <v>3</v>
      </c>
      <c r="BZ506" s="3">
        <v>6</v>
      </c>
      <c r="CA506" s="4">
        <v>21</v>
      </c>
      <c r="CB506" s="4" t="str">
        <f>CONCATENATE(NitC[[#This Row],[Dia]],NitC[[#This Row],[Mes]],NitC[[#This Row],[Hora]],NitC[[#This Row],[Min]])</f>
        <v>303621</v>
      </c>
      <c r="CC506" s="4" t="str">
        <f>CONCATENATE(TEXT(NitC[[#This Row],[Hora]],"00"),":",TEXT(NitC[[#This Row],[Min]],"00"))</f>
        <v>06:21</v>
      </c>
      <c r="CD506" s="12" t="str">
        <f>IFERROR(VLOOKUP(NitC[[#This Row],[CONCATENA]],Dades[[#All],[Columna1]:[LAT]],3,FALSE),"")</f>
        <v/>
      </c>
      <c r="CE506" s="12" t="str">
        <f>IFERROR(10^(NitC[[#This Row],[LAT]]/10),"")</f>
        <v/>
      </c>
    </row>
    <row r="507" spans="4:83" x14ac:dyDescent="0.35">
      <c r="D507" s="1">
        <f>Resultats!C$7</f>
        <v>30</v>
      </c>
      <c r="E507" s="1">
        <f>Resultats!E$7</f>
        <v>3</v>
      </c>
      <c r="F507" s="1">
        <v>15</v>
      </c>
      <c r="G507" s="1">
        <v>22</v>
      </c>
      <c r="H507" s="1" t="str">
        <f>CONCATENATE(DiaA[[#This Row],[Dia]],DiaA[[#This Row],[Mes]],DiaA[[#This Row],[Hora]],DiaA[[#This Row],[Min]])</f>
        <v>3031522</v>
      </c>
      <c r="I507" s="1" t="str">
        <f>CONCATENATE(TEXT(DiaA[[#This Row],[Hora]],"00"),":",TEXT(DiaA[[#This Row],[Min]],"00"))</f>
        <v>15:22</v>
      </c>
      <c r="J507" s="1" t="str">
        <f>IFERROR(VLOOKUP(DiaA[[#This Row],[CONCATENA]],Dades[[#All],[Columna1]:[LAT]],3,FALSE),"")</f>
        <v/>
      </c>
      <c r="K507" s="1" t="str">
        <f>IFERROR(10^(DiaA[[#This Row],[LAT]]/10),"")</f>
        <v/>
      </c>
      <c r="V507" s="4">
        <f>Resultats!C$7</f>
        <v>30</v>
      </c>
      <c r="W507" s="12">
        <f>Resultats!E$7</f>
        <v>3</v>
      </c>
      <c r="X507" s="3">
        <v>6</v>
      </c>
      <c r="Y507" s="4">
        <v>22</v>
      </c>
      <c r="Z507" s="4" t="str">
        <f>CONCATENATE(NitA[[#This Row],[Dia]],NitA[[#This Row],[Mes]],NitA[[#This Row],[Hora]],NitA[[#This Row],[Min]])</f>
        <v>303622</v>
      </c>
      <c r="AA507" s="4" t="str">
        <f>CONCATENATE(TEXT(NitA[[#This Row],[Hora]],"00"),":",TEXT(NitA[[#This Row],[Min]],"00"))</f>
        <v>06:22</v>
      </c>
      <c r="AB507" s="12" t="str">
        <f>IFERROR(VLOOKUP(NitA[[#This Row],[CONCATENA]],Dades[[#All],[Columna1]:[LAT]],3,FALSE),"")</f>
        <v/>
      </c>
      <c r="AC507" s="12" t="str">
        <f>IFERROR(10^(NitA[[#This Row],[LAT]]/10),"")</f>
        <v/>
      </c>
      <c r="AE507" s="1">
        <f>Resultats!C$22</f>
        <v>30</v>
      </c>
      <c r="AF507" s="1">
        <f>Resultats!E$22</f>
        <v>3</v>
      </c>
      <c r="AG507" s="1">
        <v>15</v>
      </c>
      <c r="AH507" s="1">
        <v>22</v>
      </c>
      <c r="AI507" s="1" t="str">
        <f>CONCATENATE(DiaB[[#This Row],[Dia]],DiaB[[#This Row],[Mes]],DiaB[[#This Row],[Hora]],DiaB[[#This Row],[Min]])</f>
        <v>3031522</v>
      </c>
      <c r="AJ507" s="1" t="str">
        <f>CONCATENATE(TEXT(DiaB[[#This Row],[Hora]],"00"),":",TEXT(DiaB[[#This Row],[Min]],"00"))</f>
        <v>15:22</v>
      </c>
      <c r="AK507" s="1" t="str">
        <f>IFERROR(VLOOKUP(DiaB[[#This Row],[CONCATENA]],Dades[[#All],[Columna1]:[LAT]],3,FALSE),"")</f>
        <v/>
      </c>
      <c r="AL507" s="1" t="str">
        <f>IFERROR(10^(DiaB[[#This Row],[LAT]]/10),"")</f>
        <v/>
      </c>
      <c r="AW507" s="4">
        <f>Resultats!C$22</f>
        <v>30</v>
      </c>
      <c r="AX507" s="12">
        <f>Resultats!E$22</f>
        <v>3</v>
      </c>
      <c r="AY507" s="3">
        <v>6</v>
      </c>
      <c r="AZ507" s="4">
        <v>22</v>
      </c>
      <c r="BA507" s="4" t="str">
        <f>CONCATENATE(NitB[[#This Row],[Dia]],NitB[[#This Row],[Mes]],NitB[[#This Row],[Hora]],NitB[[#This Row],[Min]])</f>
        <v>303622</v>
      </c>
      <c r="BB507" s="4" t="str">
        <f>CONCATENATE(TEXT(NitB[[#This Row],[Hora]],"00"),":",TEXT(NitB[[#This Row],[Min]],"00"))</f>
        <v>06:22</v>
      </c>
      <c r="BC507" s="12" t="str">
        <f>IFERROR(VLOOKUP(NitB[[#This Row],[CONCATENA]],Dades[[#All],[Columna1]:[LAT]],3,FALSE),"")</f>
        <v/>
      </c>
      <c r="BD507" s="12" t="str">
        <f>IFERROR(10^(NitB[[#This Row],[LAT]]/10),"")</f>
        <v/>
      </c>
      <c r="BF507" s="1">
        <f>Resultats!C$37</f>
        <v>30</v>
      </c>
      <c r="BG507" s="1">
        <f>Resultats!E$37</f>
        <v>3</v>
      </c>
      <c r="BH507" s="1">
        <v>15</v>
      </c>
      <c r="BI507" s="1">
        <v>22</v>
      </c>
      <c r="BJ507" s="1" t="str">
        <f>CONCATENATE(DiaC[[#This Row],[Dia]],DiaC[[#This Row],[Mes]],DiaC[[#This Row],[Hora]],DiaC[[#This Row],[Min]])</f>
        <v>3031522</v>
      </c>
      <c r="BK507" s="1" t="str">
        <f>CONCATENATE(TEXT(DiaC[[#This Row],[Hora]],"00"),":",TEXT(DiaC[[#This Row],[Min]],"00"))</f>
        <v>15:22</v>
      </c>
      <c r="BL507" s="1" t="str">
        <f>IFERROR(VLOOKUP(DiaC[[#This Row],[CONCATENA]],Dades[[#All],[Columna1]:[LAT]],3,FALSE),"")</f>
        <v/>
      </c>
      <c r="BM507" s="1" t="str">
        <f>IFERROR(10^(DiaC[[#This Row],[LAT]]/10),"")</f>
        <v/>
      </c>
      <c r="BX507" s="4">
        <f>Resultats!C$37</f>
        <v>30</v>
      </c>
      <c r="BY507" s="12">
        <f>Resultats!E$37</f>
        <v>3</v>
      </c>
      <c r="BZ507" s="3">
        <v>6</v>
      </c>
      <c r="CA507" s="4">
        <v>22</v>
      </c>
      <c r="CB507" s="4" t="str">
        <f>CONCATENATE(NitC[[#This Row],[Dia]],NitC[[#This Row],[Mes]],NitC[[#This Row],[Hora]],NitC[[#This Row],[Min]])</f>
        <v>303622</v>
      </c>
      <c r="CC507" s="4" t="str">
        <f>CONCATENATE(TEXT(NitC[[#This Row],[Hora]],"00"),":",TEXT(NitC[[#This Row],[Min]],"00"))</f>
        <v>06:22</v>
      </c>
      <c r="CD507" s="12" t="str">
        <f>IFERROR(VLOOKUP(NitC[[#This Row],[CONCATENA]],Dades[[#All],[Columna1]:[LAT]],3,FALSE),"")</f>
        <v/>
      </c>
      <c r="CE507" s="12" t="str">
        <f>IFERROR(10^(NitC[[#This Row],[LAT]]/10),"")</f>
        <v/>
      </c>
    </row>
    <row r="508" spans="4:83" x14ac:dyDescent="0.35">
      <c r="D508" s="1">
        <f>Resultats!C$7</f>
        <v>30</v>
      </c>
      <c r="E508" s="1">
        <f>Resultats!E$7</f>
        <v>3</v>
      </c>
      <c r="F508" s="1">
        <v>15</v>
      </c>
      <c r="G508" s="1">
        <v>23</v>
      </c>
      <c r="H508" s="1" t="str">
        <f>CONCATENATE(DiaA[[#This Row],[Dia]],DiaA[[#This Row],[Mes]],DiaA[[#This Row],[Hora]],DiaA[[#This Row],[Min]])</f>
        <v>3031523</v>
      </c>
      <c r="I508" s="1" t="str">
        <f>CONCATENATE(TEXT(DiaA[[#This Row],[Hora]],"00"),":",TEXT(DiaA[[#This Row],[Min]],"00"))</f>
        <v>15:23</v>
      </c>
      <c r="J508" s="1" t="str">
        <f>IFERROR(VLOOKUP(DiaA[[#This Row],[CONCATENA]],Dades[[#All],[Columna1]:[LAT]],3,FALSE),"")</f>
        <v/>
      </c>
      <c r="K508" s="1" t="str">
        <f>IFERROR(10^(DiaA[[#This Row],[LAT]]/10),"")</f>
        <v/>
      </c>
      <c r="V508" s="4">
        <f>Resultats!C$7</f>
        <v>30</v>
      </c>
      <c r="W508" s="12">
        <f>Resultats!E$7</f>
        <v>3</v>
      </c>
      <c r="X508" s="3">
        <v>6</v>
      </c>
      <c r="Y508" s="4">
        <v>23</v>
      </c>
      <c r="Z508" s="4" t="str">
        <f>CONCATENATE(NitA[[#This Row],[Dia]],NitA[[#This Row],[Mes]],NitA[[#This Row],[Hora]],NitA[[#This Row],[Min]])</f>
        <v>303623</v>
      </c>
      <c r="AA508" s="4" t="str">
        <f>CONCATENATE(TEXT(NitA[[#This Row],[Hora]],"00"),":",TEXT(NitA[[#This Row],[Min]],"00"))</f>
        <v>06:23</v>
      </c>
      <c r="AB508" s="12" t="str">
        <f>IFERROR(VLOOKUP(NitA[[#This Row],[CONCATENA]],Dades[[#All],[Columna1]:[LAT]],3,FALSE),"")</f>
        <v/>
      </c>
      <c r="AC508" s="12" t="str">
        <f>IFERROR(10^(NitA[[#This Row],[LAT]]/10),"")</f>
        <v/>
      </c>
      <c r="AE508" s="1">
        <f>Resultats!C$22</f>
        <v>30</v>
      </c>
      <c r="AF508" s="1">
        <f>Resultats!E$22</f>
        <v>3</v>
      </c>
      <c r="AG508" s="1">
        <v>15</v>
      </c>
      <c r="AH508" s="1">
        <v>23</v>
      </c>
      <c r="AI508" s="1" t="str">
        <f>CONCATENATE(DiaB[[#This Row],[Dia]],DiaB[[#This Row],[Mes]],DiaB[[#This Row],[Hora]],DiaB[[#This Row],[Min]])</f>
        <v>3031523</v>
      </c>
      <c r="AJ508" s="1" t="str">
        <f>CONCATENATE(TEXT(DiaB[[#This Row],[Hora]],"00"),":",TEXT(DiaB[[#This Row],[Min]],"00"))</f>
        <v>15:23</v>
      </c>
      <c r="AK508" s="1" t="str">
        <f>IFERROR(VLOOKUP(DiaB[[#This Row],[CONCATENA]],Dades[[#All],[Columna1]:[LAT]],3,FALSE),"")</f>
        <v/>
      </c>
      <c r="AL508" s="1" t="str">
        <f>IFERROR(10^(DiaB[[#This Row],[LAT]]/10),"")</f>
        <v/>
      </c>
      <c r="AW508" s="4">
        <f>Resultats!C$22</f>
        <v>30</v>
      </c>
      <c r="AX508" s="12">
        <f>Resultats!E$22</f>
        <v>3</v>
      </c>
      <c r="AY508" s="3">
        <v>6</v>
      </c>
      <c r="AZ508" s="4">
        <v>23</v>
      </c>
      <c r="BA508" s="4" t="str">
        <f>CONCATENATE(NitB[[#This Row],[Dia]],NitB[[#This Row],[Mes]],NitB[[#This Row],[Hora]],NitB[[#This Row],[Min]])</f>
        <v>303623</v>
      </c>
      <c r="BB508" s="4" t="str">
        <f>CONCATENATE(TEXT(NitB[[#This Row],[Hora]],"00"),":",TEXT(NitB[[#This Row],[Min]],"00"))</f>
        <v>06:23</v>
      </c>
      <c r="BC508" s="12" t="str">
        <f>IFERROR(VLOOKUP(NitB[[#This Row],[CONCATENA]],Dades[[#All],[Columna1]:[LAT]],3,FALSE),"")</f>
        <v/>
      </c>
      <c r="BD508" s="12" t="str">
        <f>IFERROR(10^(NitB[[#This Row],[LAT]]/10),"")</f>
        <v/>
      </c>
      <c r="BF508" s="1">
        <f>Resultats!C$37</f>
        <v>30</v>
      </c>
      <c r="BG508" s="1">
        <f>Resultats!E$37</f>
        <v>3</v>
      </c>
      <c r="BH508" s="1">
        <v>15</v>
      </c>
      <c r="BI508" s="1">
        <v>23</v>
      </c>
      <c r="BJ508" s="1" t="str">
        <f>CONCATENATE(DiaC[[#This Row],[Dia]],DiaC[[#This Row],[Mes]],DiaC[[#This Row],[Hora]],DiaC[[#This Row],[Min]])</f>
        <v>3031523</v>
      </c>
      <c r="BK508" s="1" t="str">
        <f>CONCATENATE(TEXT(DiaC[[#This Row],[Hora]],"00"),":",TEXT(DiaC[[#This Row],[Min]],"00"))</f>
        <v>15:23</v>
      </c>
      <c r="BL508" s="1" t="str">
        <f>IFERROR(VLOOKUP(DiaC[[#This Row],[CONCATENA]],Dades[[#All],[Columna1]:[LAT]],3,FALSE),"")</f>
        <v/>
      </c>
      <c r="BM508" s="1" t="str">
        <f>IFERROR(10^(DiaC[[#This Row],[LAT]]/10),"")</f>
        <v/>
      </c>
      <c r="BX508" s="4">
        <f>Resultats!C$37</f>
        <v>30</v>
      </c>
      <c r="BY508" s="12">
        <f>Resultats!E$37</f>
        <v>3</v>
      </c>
      <c r="BZ508" s="3">
        <v>6</v>
      </c>
      <c r="CA508" s="4">
        <v>23</v>
      </c>
      <c r="CB508" s="4" t="str">
        <f>CONCATENATE(NitC[[#This Row],[Dia]],NitC[[#This Row],[Mes]],NitC[[#This Row],[Hora]],NitC[[#This Row],[Min]])</f>
        <v>303623</v>
      </c>
      <c r="CC508" s="4" t="str">
        <f>CONCATENATE(TEXT(NitC[[#This Row],[Hora]],"00"),":",TEXT(NitC[[#This Row],[Min]],"00"))</f>
        <v>06:23</v>
      </c>
      <c r="CD508" s="12" t="str">
        <f>IFERROR(VLOOKUP(NitC[[#This Row],[CONCATENA]],Dades[[#All],[Columna1]:[LAT]],3,FALSE),"")</f>
        <v/>
      </c>
      <c r="CE508" s="12" t="str">
        <f>IFERROR(10^(NitC[[#This Row],[LAT]]/10),"")</f>
        <v/>
      </c>
    </row>
    <row r="509" spans="4:83" x14ac:dyDescent="0.35">
      <c r="D509" s="1">
        <f>Resultats!C$7</f>
        <v>30</v>
      </c>
      <c r="E509" s="1">
        <f>Resultats!E$7</f>
        <v>3</v>
      </c>
      <c r="F509" s="1">
        <v>15</v>
      </c>
      <c r="G509" s="1">
        <v>24</v>
      </c>
      <c r="H509" s="1" t="str">
        <f>CONCATENATE(DiaA[[#This Row],[Dia]],DiaA[[#This Row],[Mes]],DiaA[[#This Row],[Hora]],DiaA[[#This Row],[Min]])</f>
        <v>3031524</v>
      </c>
      <c r="I509" s="1" t="str">
        <f>CONCATENATE(TEXT(DiaA[[#This Row],[Hora]],"00"),":",TEXT(DiaA[[#This Row],[Min]],"00"))</f>
        <v>15:24</v>
      </c>
      <c r="J509" s="1" t="str">
        <f>IFERROR(VLOOKUP(DiaA[[#This Row],[CONCATENA]],Dades[[#All],[Columna1]:[LAT]],3,FALSE),"")</f>
        <v/>
      </c>
      <c r="K509" s="1" t="str">
        <f>IFERROR(10^(DiaA[[#This Row],[LAT]]/10),"")</f>
        <v/>
      </c>
      <c r="V509" s="4">
        <f>Resultats!C$7</f>
        <v>30</v>
      </c>
      <c r="W509" s="12">
        <f>Resultats!E$7</f>
        <v>3</v>
      </c>
      <c r="X509" s="3">
        <v>6</v>
      </c>
      <c r="Y509" s="4">
        <v>24</v>
      </c>
      <c r="Z509" s="4" t="str">
        <f>CONCATENATE(NitA[[#This Row],[Dia]],NitA[[#This Row],[Mes]],NitA[[#This Row],[Hora]],NitA[[#This Row],[Min]])</f>
        <v>303624</v>
      </c>
      <c r="AA509" s="4" t="str">
        <f>CONCATENATE(TEXT(NitA[[#This Row],[Hora]],"00"),":",TEXT(NitA[[#This Row],[Min]],"00"))</f>
        <v>06:24</v>
      </c>
      <c r="AB509" s="12" t="str">
        <f>IFERROR(VLOOKUP(NitA[[#This Row],[CONCATENA]],Dades[[#All],[Columna1]:[LAT]],3,FALSE),"")</f>
        <v/>
      </c>
      <c r="AC509" s="12" t="str">
        <f>IFERROR(10^(NitA[[#This Row],[LAT]]/10),"")</f>
        <v/>
      </c>
      <c r="AE509" s="1">
        <f>Resultats!C$22</f>
        <v>30</v>
      </c>
      <c r="AF509" s="1">
        <f>Resultats!E$22</f>
        <v>3</v>
      </c>
      <c r="AG509" s="1">
        <v>15</v>
      </c>
      <c r="AH509" s="1">
        <v>24</v>
      </c>
      <c r="AI509" s="1" t="str">
        <f>CONCATENATE(DiaB[[#This Row],[Dia]],DiaB[[#This Row],[Mes]],DiaB[[#This Row],[Hora]],DiaB[[#This Row],[Min]])</f>
        <v>3031524</v>
      </c>
      <c r="AJ509" s="1" t="str">
        <f>CONCATENATE(TEXT(DiaB[[#This Row],[Hora]],"00"),":",TEXT(DiaB[[#This Row],[Min]],"00"))</f>
        <v>15:24</v>
      </c>
      <c r="AK509" s="1" t="str">
        <f>IFERROR(VLOOKUP(DiaB[[#This Row],[CONCATENA]],Dades[[#All],[Columna1]:[LAT]],3,FALSE),"")</f>
        <v/>
      </c>
      <c r="AL509" s="1" t="str">
        <f>IFERROR(10^(DiaB[[#This Row],[LAT]]/10),"")</f>
        <v/>
      </c>
      <c r="AW509" s="4">
        <f>Resultats!C$22</f>
        <v>30</v>
      </c>
      <c r="AX509" s="12">
        <f>Resultats!E$22</f>
        <v>3</v>
      </c>
      <c r="AY509" s="3">
        <v>6</v>
      </c>
      <c r="AZ509" s="4">
        <v>24</v>
      </c>
      <c r="BA509" s="4" t="str">
        <f>CONCATENATE(NitB[[#This Row],[Dia]],NitB[[#This Row],[Mes]],NitB[[#This Row],[Hora]],NitB[[#This Row],[Min]])</f>
        <v>303624</v>
      </c>
      <c r="BB509" s="4" t="str">
        <f>CONCATENATE(TEXT(NitB[[#This Row],[Hora]],"00"),":",TEXT(NitB[[#This Row],[Min]],"00"))</f>
        <v>06:24</v>
      </c>
      <c r="BC509" s="12" t="str">
        <f>IFERROR(VLOOKUP(NitB[[#This Row],[CONCATENA]],Dades[[#All],[Columna1]:[LAT]],3,FALSE),"")</f>
        <v/>
      </c>
      <c r="BD509" s="12" t="str">
        <f>IFERROR(10^(NitB[[#This Row],[LAT]]/10),"")</f>
        <v/>
      </c>
      <c r="BF509" s="1">
        <f>Resultats!C$37</f>
        <v>30</v>
      </c>
      <c r="BG509" s="1">
        <f>Resultats!E$37</f>
        <v>3</v>
      </c>
      <c r="BH509" s="1">
        <v>15</v>
      </c>
      <c r="BI509" s="1">
        <v>24</v>
      </c>
      <c r="BJ509" s="1" t="str">
        <f>CONCATENATE(DiaC[[#This Row],[Dia]],DiaC[[#This Row],[Mes]],DiaC[[#This Row],[Hora]],DiaC[[#This Row],[Min]])</f>
        <v>3031524</v>
      </c>
      <c r="BK509" s="1" t="str">
        <f>CONCATENATE(TEXT(DiaC[[#This Row],[Hora]],"00"),":",TEXT(DiaC[[#This Row],[Min]],"00"))</f>
        <v>15:24</v>
      </c>
      <c r="BL509" s="1" t="str">
        <f>IFERROR(VLOOKUP(DiaC[[#This Row],[CONCATENA]],Dades[[#All],[Columna1]:[LAT]],3,FALSE),"")</f>
        <v/>
      </c>
      <c r="BM509" s="1" t="str">
        <f>IFERROR(10^(DiaC[[#This Row],[LAT]]/10),"")</f>
        <v/>
      </c>
      <c r="BX509" s="4">
        <f>Resultats!C$37</f>
        <v>30</v>
      </c>
      <c r="BY509" s="12">
        <f>Resultats!E$37</f>
        <v>3</v>
      </c>
      <c r="BZ509" s="3">
        <v>6</v>
      </c>
      <c r="CA509" s="4">
        <v>24</v>
      </c>
      <c r="CB509" s="4" t="str">
        <f>CONCATENATE(NitC[[#This Row],[Dia]],NitC[[#This Row],[Mes]],NitC[[#This Row],[Hora]],NitC[[#This Row],[Min]])</f>
        <v>303624</v>
      </c>
      <c r="CC509" s="4" t="str">
        <f>CONCATENATE(TEXT(NitC[[#This Row],[Hora]],"00"),":",TEXT(NitC[[#This Row],[Min]],"00"))</f>
        <v>06:24</v>
      </c>
      <c r="CD509" s="12" t="str">
        <f>IFERROR(VLOOKUP(NitC[[#This Row],[CONCATENA]],Dades[[#All],[Columna1]:[LAT]],3,FALSE),"")</f>
        <v/>
      </c>
      <c r="CE509" s="12" t="str">
        <f>IFERROR(10^(NitC[[#This Row],[LAT]]/10),"")</f>
        <v/>
      </c>
    </row>
    <row r="510" spans="4:83" x14ac:dyDescent="0.35">
      <c r="D510" s="1">
        <f>Resultats!C$7</f>
        <v>30</v>
      </c>
      <c r="E510" s="1">
        <f>Resultats!E$7</f>
        <v>3</v>
      </c>
      <c r="F510" s="1">
        <v>15</v>
      </c>
      <c r="G510" s="1">
        <v>25</v>
      </c>
      <c r="H510" s="1" t="str">
        <f>CONCATENATE(DiaA[[#This Row],[Dia]],DiaA[[#This Row],[Mes]],DiaA[[#This Row],[Hora]],DiaA[[#This Row],[Min]])</f>
        <v>3031525</v>
      </c>
      <c r="I510" s="1" t="str">
        <f>CONCATENATE(TEXT(DiaA[[#This Row],[Hora]],"00"),":",TEXT(DiaA[[#This Row],[Min]],"00"))</f>
        <v>15:25</v>
      </c>
      <c r="J510" s="1" t="str">
        <f>IFERROR(VLOOKUP(DiaA[[#This Row],[CONCATENA]],Dades[[#All],[Columna1]:[LAT]],3,FALSE),"")</f>
        <v/>
      </c>
      <c r="K510" s="1" t="str">
        <f>IFERROR(10^(DiaA[[#This Row],[LAT]]/10),"")</f>
        <v/>
      </c>
      <c r="V510" s="4">
        <f>Resultats!C$7</f>
        <v>30</v>
      </c>
      <c r="W510" s="12">
        <f>Resultats!E$7</f>
        <v>3</v>
      </c>
      <c r="X510" s="3">
        <v>6</v>
      </c>
      <c r="Y510" s="4">
        <v>25</v>
      </c>
      <c r="Z510" s="4" t="str">
        <f>CONCATENATE(NitA[[#This Row],[Dia]],NitA[[#This Row],[Mes]],NitA[[#This Row],[Hora]],NitA[[#This Row],[Min]])</f>
        <v>303625</v>
      </c>
      <c r="AA510" s="4" t="str">
        <f>CONCATENATE(TEXT(NitA[[#This Row],[Hora]],"00"),":",TEXT(NitA[[#This Row],[Min]],"00"))</f>
        <v>06:25</v>
      </c>
      <c r="AB510" s="12" t="str">
        <f>IFERROR(VLOOKUP(NitA[[#This Row],[CONCATENA]],Dades[[#All],[Columna1]:[LAT]],3,FALSE),"")</f>
        <v/>
      </c>
      <c r="AC510" s="12" t="str">
        <f>IFERROR(10^(NitA[[#This Row],[LAT]]/10),"")</f>
        <v/>
      </c>
      <c r="AE510" s="1">
        <f>Resultats!C$22</f>
        <v>30</v>
      </c>
      <c r="AF510" s="1">
        <f>Resultats!E$22</f>
        <v>3</v>
      </c>
      <c r="AG510" s="1">
        <v>15</v>
      </c>
      <c r="AH510" s="1">
        <v>25</v>
      </c>
      <c r="AI510" s="1" t="str">
        <f>CONCATENATE(DiaB[[#This Row],[Dia]],DiaB[[#This Row],[Mes]],DiaB[[#This Row],[Hora]],DiaB[[#This Row],[Min]])</f>
        <v>3031525</v>
      </c>
      <c r="AJ510" s="1" t="str">
        <f>CONCATENATE(TEXT(DiaB[[#This Row],[Hora]],"00"),":",TEXT(DiaB[[#This Row],[Min]],"00"))</f>
        <v>15:25</v>
      </c>
      <c r="AK510" s="1" t="str">
        <f>IFERROR(VLOOKUP(DiaB[[#This Row],[CONCATENA]],Dades[[#All],[Columna1]:[LAT]],3,FALSE),"")</f>
        <v/>
      </c>
      <c r="AL510" s="1" t="str">
        <f>IFERROR(10^(DiaB[[#This Row],[LAT]]/10),"")</f>
        <v/>
      </c>
      <c r="AW510" s="4">
        <f>Resultats!C$22</f>
        <v>30</v>
      </c>
      <c r="AX510" s="12">
        <f>Resultats!E$22</f>
        <v>3</v>
      </c>
      <c r="AY510" s="3">
        <v>6</v>
      </c>
      <c r="AZ510" s="4">
        <v>25</v>
      </c>
      <c r="BA510" s="4" t="str">
        <f>CONCATENATE(NitB[[#This Row],[Dia]],NitB[[#This Row],[Mes]],NitB[[#This Row],[Hora]],NitB[[#This Row],[Min]])</f>
        <v>303625</v>
      </c>
      <c r="BB510" s="4" t="str">
        <f>CONCATENATE(TEXT(NitB[[#This Row],[Hora]],"00"),":",TEXT(NitB[[#This Row],[Min]],"00"))</f>
        <v>06:25</v>
      </c>
      <c r="BC510" s="12" t="str">
        <f>IFERROR(VLOOKUP(NitB[[#This Row],[CONCATENA]],Dades[[#All],[Columna1]:[LAT]],3,FALSE),"")</f>
        <v/>
      </c>
      <c r="BD510" s="12" t="str">
        <f>IFERROR(10^(NitB[[#This Row],[LAT]]/10),"")</f>
        <v/>
      </c>
      <c r="BF510" s="1">
        <f>Resultats!C$37</f>
        <v>30</v>
      </c>
      <c r="BG510" s="1">
        <f>Resultats!E$37</f>
        <v>3</v>
      </c>
      <c r="BH510" s="1">
        <v>15</v>
      </c>
      <c r="BI510" s="1">
        <v>25</v>
      </c>
      <c r="BJ510" s="1" t="str">
        <f>CONCATENATE(DiaC[[#This Row],[Dia]],DiaC[[#This Row],[Mes]],DiaC[[#This Row],[Hora]],DiaC[[#This Row],[Min]])</f>
        <v>3031525</v>
      </c>
      <c r="BK510" s="1" t="str">
        <f>CONCATENATE(TEXT(DiaC[[#This Row],[Hora]],"00"),":",TEXT(DiaC[[#This Row],[Min]],"00"))</f>
        <v>15:25</v>
      </c>
      <c r="BL510" s="1" t="str">
        <f>IFERROR(VLOOKUP(DiaC[[#This Row],[CONCATENA]],Dades[[#All],[Columna1]:[LAT]],3,FALSE),"")</f>
        <v/>
      </c>
      <c r="BM510" s="1" t="str">
        <f>IFERROR(10^(DiaC[[#This Row],[LAT]]/10),"")</f>
        <v/>
      </c>
      <c r="BX510" s="4">
        <f>Resultats!C$37</f>
        <v>30</v>
      </c>
      <c r="BY510" s="12">
        <f>Resultats!E$37</f>
        <v>3</v>
      </c>
      <c r="BZ510" s="3">
        <v>6</v>
      </c>
      <c r="CA510" s="4">
        <v>25</v>
      </c>
      <c r="CB510" s="4" t="str">
        <f>CONCATENATE(NitC[[#This Row],[Dia]],NitC[[#This Row],[Mes]],NitC[[#This Row],[Hora]],NitC[[#This Row],[Min]])</f>
        <v>303625</v>
      </c>
      <c r="CC510" s="4" t="str">
        <f>CONCATENATE(TEXT(NitC[[#This Row],[Hora]],"00"),":",TEXT(NitC[[#This Row],[Min]],"00"))</f>
        <v>06:25</v>
      </c>
      <c r="CD510" s="12" t="str">
        <f>IFERROR(VLOOKUP(NitC[[#This Row],[CONCATENA]],Dades[[#All],[Columna1]:[LAT]],3,FALSE),"")</f>
        <v/>
      </c>
      <c r="CE510" s="12" t="str">
        <f>IFERROR(10^(NitC[[#This Row],[LAT]]/10),"")</f>
        <v/>
      </c>
    </row>
    <row r="511" spans="4:83" x14ac:dyDescent="0.35">
      <c r="D511" s="1">
        <f>Resultats!C$7</f>
        <v>30</v>
      </c>
      <c r="E511" s="1">
        <f>Resultats!E$7</f>
        <v>3</v>
      </c>
      <c r="F511" s="1">
        <v>15</v>
      </c>
      <c r="G511" s="1">
        <v>26</v>
      </c>
      <c r="H511" s="1" t="str">
        <f>CONCATENATE(DiaA[[#This Row],[Dia]],DiaA[[#This Row],[Mes]],DiaA[[#This Row],[Hora]],DiaA[[#This Row],[Min]])</f>
        <v>3031526</v>
      </c>
      <c r="I511" s="1" t="str">
        <f>CONCATENATE(TEXT(DiaA[[#This Row],[Hora]],"00"),":",TEXT(DiaA[[#This Row],[Min]],"00"))</f>
        <v>15:26</v>
      </c>
      <c r="J511" s="1" t="str">
        <f>IFERROR(VLOOKUP(DiaA[[#This Row],[CONCATENA]],Dades[[#All],[Columna1]:[LAT]],3,FALSE),"")</f>
        <v/>
      </c>
      <c r="K511" s="1" t="str">
        <f>IFERROR(10^(DiaA[[#This Row],[LAT]]/10),"")</f>
        <v/>
      </c>
      <c r="V511" s="4">
        <f>Resultats!C$7</f>
        <v>30</v>
      </c>
      <c r="W511" s="12">
        <f>Resultats!E$7</f>
        <v>3</v>
      </c>
      <c r="X511" s="3">
        <v>6</v>
      </c>
      <c r="Y511" s="4">
        <v>26</v>
      </c>
      <c r="Z511" s="4" t="str">
        <f>CONCATENATE(NitA[[#This Row],[Dia]],NitA[[#This Row],[Mes]],NitA[[#This Row],[Hora]],NitA[[#This Row],[Min]])</f>
        <v>303626</v>
      </c>
      <c r="AA511" s="4" t="str">
        <f>CONCATENATE(TEXT(NitA[[#This Row],[Hora]],"00"),":",TEXT(NitA[[#This Row],[Min]],"00"))</f>
        <v>06:26</v>
      </c>
      <c r="AB511" s="12" t="str">
        <f>IFERROR(VLOOKUP(NitA[[#This Row],[CONCATENA]],Dades[[#All],[Columna1]:[LAT]],3,FALSE),"")</f>
        <v/>
      </c>
      <c r="AC511" s="12" t="str">
        <f>IFERROR(10^(NitA[[#This Row],[LAT]]/10),"")</f>
        <v/>
      </c>
      <c r="AE511" s="1">
        <f>Resultats!C$22</f>
        <v>30</v>
      </c>
      <c r="AF511" s="1">
        <f>Resultats!E$22</f>
        <v>3</v>
      </c>
      <c r="AG511" s="1">
        <v>15</v>
      </c>
      <c r="AH511" s="1">
        <v>26</v>
      </c>
      <c r="AI511" s="1" t="str">
        <f>CONCATENATE(DiaB[[#This Row],[Dia]],DiaB[[#This Row],[Mes]],DiaB[[#This Row],[Hora]],DiaB[[#This Row],[Min]])</f>
        <v>3031526</v>
      </c>
      <c r="AJ511" s="1" t="str">
        <f>CONCATENATE(TEXT(DiaB[[#This Row],[Hora]],"00"),":",TEXT(DiaB[[#This Row],[Min]],"00"))</f>
        <v>15:26</v>
      </c>
      <c r="AK511" s="1" t="str">
        <f>IFERROR(VLOOKUP(DiaB[[#This Row],[CONCATENA]],Dades[[#All],[Columna1]:[LAT]],3,FALSE),"")</f>
        <v/>
      </c>
      <c r="AL511" s="1" t="str">
        <f>IFERROR(10^(DiaB[[#This Row],[LAT]]/10),"")</f>
        <v/>
      </c>
      <c r="AW511" s="4">
        <f>Resultats!C$22</f>
        <v>30</v>
      </c>
      <c r="AX511" s="12">
        <f>Resultats!E$22</f>
        <v>3</v>
      </c>
      <c r="AY511" s="3">
        <v>6</v>
      </c>
      <c r="AZ511" s="4">
        <v>26</v>
      </c>
      <c r="BA511" s="4" t="str">
        <f>CONCATENATE(NitB[[#This Row],[Dia]],NitB[[#This Row],[Mes]],NitB[[#This Row],[Hora]],NitB[[#This Row],[Min]])</f>
        <v>303626</v>
      </c>
      <c r="BB511" s="4" t="str">
        <f>CONCATENATE(TEXT(NitB[[#This Row],[Hora]],"00"),":",TEXT(NitB[[#This Row],[Min]],"00"))</f>
        <v>06:26</v>
      </c>
      <c r="BC511" s="12" t="str">
        <f>IFERROR(VLOOKUP(NitB[[#This Row],[CONCATENA]],Dades[[#All],[Columna1]:[LAT]],3,FALSE),"")</f>
        <v/>
      </c>
      <c r="BD511" s="12" t="str">
        <f>IFERROR(10^(NitB[[#This Row],[LAT]]/10),"")</f>
        <v/>
      </c>
      <c r="BF511" s="1">
        <f>Resultats!C$37</f>
        <v>30</v>
      </c>
      <c r="BG511" s="1">
        <f>Resultats!E$37</f>
        <v>3</v>
      </c>
      <c r="BH511" s="1">
        <v>15</v>
      </c>
      <c r="BI511" s="1">
        <v>26</v>
      </c>
      <c r="BJ511" s="1" t="str">
        <f>CONCATENATE(DiaC[[#This Row],[Dia]],DiaC[[#This Row],[Mes]],DiaC[[#This Row],[Hora]],DiaC[[#This Row],[Min]])</f>
        <v>3031526</v>
      </c>
      <c r="BK511" s="1" t="str">
        <f>CONCATENATE(TEXT(DiaC[[#This Row],[Hora]],"00"),":",TEXT(DiaC[[#This Row],[Min]],"00"))</f>
        <v>15:26</v>
      </c>
      <c r="BL511" s="1" t="str">
        <f>IFERROR(VLOOKUP(DiaC[[#This Row],[CONCATENA]],Dades[[#All],[Columna1]:[LAT]],3,FALSE),"")</f>
        <v/>
      </c>
      <c r="BM511" s="1" t="str">
        <f>IFERROR(10^(DiaC[[#This Row],[LAT]]/10),"")</f>
        <v/>
      </c>
      <c r="BX511" s="4">
        <f>Resultats!C$37</f>
        <v>30</v>
      </c>
      <c r="BY511" s="12">
        <f>Resultats!E$37</f>
        <v>3</v>
      </c>
      <c r="BZ511" s="3">
        <v>6</v>
      </c>
      <c r="CA511" s="4">
        <v>26</v>
      </c>
      <c r="CB511" s="4" t="str">
        <f>CONCATENATE(NitC[[#This Row],[Dia]],NitC[[#This Row],[Mes]],NitC[[#This Row],[Hora]],NitC[[#This Row],[Min]])</f>
        <v>303626</v>
      </c>
      <c r="CC511" s="4" t="str">
        <f>CONCATENATE(TEXT(NitC[[#This Row],[Hora]],"00"),":",TEXT(NitC[[#This Row],[Min]],"00"))</f>
        <v>06:26</v>
      </c>
      <c r="CD511" s="12" t="str">
        <f>IFERROR(VLOOKUP(NitC[[#This Row],[CONCATENA]],Dades[[#All],[Columna1]:[LAT]],3,FALSE),"")</f>
        <v/>
      </c>
      <c r="CE511" s="12" t="str">
        <f>IFERROR(10^(NitC[[#This Row],[LAT]]/10),"")</f>
        <v/>
      </c>
    </row>
    <row r="512" spans="4:83" x14ac:dyDescent="0.35">
      <c r="D512" s="1">
        <f>Resultats!C$7</f>
        <v>30</v>
      </c>
      <c r="E512" s="1">
        <f>Resultats!E$7</f>
        <v>3</v>
      </c>
      <c r="F512" s="1">
        <v>15</v>
      </c>
      <c r="G512" s="1">
        <v>27</v>
      </c>
      <c r="H512" s="1" t="str">
        <f>CONCATENATE(DiaA[[#This Row],[Dia]],DiaA[[#This Row],[Mes]],DiaA[[#This Row],[Hora]],DiaA[[#This Row],[Min]])</f>
        <v>3031527</v>
      </c>
      <c r="I512" s="1" t="str">
        <f>CONCATENATE(TEXT(DiaA[[#This Row],[Hora]],"00"),":",TEXT(DiaA[[#This Row],[Min]],"00"))</f>
        <v>15:27</v>
      </c>
      <c r="J512" s="1" t="str">
        <f>IFERROR(VLOOKUP(DiaA[[#This Row],[CONCATENA]],Dades[[#All],[Columna1]:[LAT]],3,FALSE),"")</f>
        <v/>
      </c>
      <c r="K512" s="1" t="str">
        <f>IFERROR(10^(DiaA[[#This Row],[LAT]]/10),"")</f>
        <v/>
      </c>
      <c r="V512" s="4">
        <f>Resultats!C$7</f>
        <v>30</v>
      </c>
      <c r="W512" s="12">
        <f>Resultats!E$7</f>
        <v>3</v>
      </c>
      <c r="X512" s="3">
        <v>6</v>
      </c>
      <c r="Y512" s="4">
        <v>27</v>
      </c>
      <c r="Z512" s="4" t="str">
        <f>CONCATENATE(NitA[[#This Row],[Dia]],NitA[[#This Row],[Mes]],NitA[[#This Row],[Hora]],NitA[[#This Row],[Min]])</f>
        <v>303627</v>
      </c>
      <c r="AA512" s="4" t="str">
        <f>CONCATENATE(TEXT(NitA[[#This Row],[Hora]],"00"),":",TEXT(NitA[[#This Row],[Min]],"00"))</f>
        <v>06:27</v>
      </c>
      <c r="AB512" s="12" t="str">
        <f>IFERROR(VLOOKUP(NitA[[#This Row],[CONCATENA]],Dades[[#All],[Columna1]:[LAT]],3,FALSE),"")</f>
        <v/>
      </c>
      <c r="AC512" s="12" t="str">
        <f>IFERROR(10^(NitA[[#This Row],[LAT]]/10),"")</f>
        <v/>
      </c>
      <c r="AE512" s="1">
        <f>Resultats!C$22</f>
        <v>30</v>
      </c>
      <c r="AF512" s="1">
        <f>Resultats!E$22</f>
        <v>3</v>
      </c>
      <c r="AG512" s="1">
        <v>15</v>
      </c>
      <c r="AH512" s="1">
        <v>27</v>
      </c>
      <c r="AI512" s="1" t="str">
        <f>CONCATENATE(DiaB[[#This Row],[Dia]],DiaB[[#This Row],[Mes]],DiaB[[#This Row],[Hora]],DiaB[[#This Row],[Min]])</f>
        <v>3031527</v>
      </c>
      <c r="AJ512" s="1" t="str">
        <f>CONCATENATE(TEXT(DiaB[[#This Row],[Hora]],"00"),":",TEXT(DiaB[[#This Row],[Min]],"00"))</f>
        <v>15:27</v>
      </c>
      <c r="AK512" s="1" t="str">
        <f>IFERROR(VLOOKUP(DiaB[[#This Row],[CONCATENA]],Dades[[#All],[Columna1]:[LAT]],3,FALSE),"")</f>
        <v/>
      </c>
      <c r="AL512" s="1" t="str">
        <f>IFERROR(10^(DiaB[[#This Row],[LAT]]/10),"")</f>
        <v/>
      </c>
      <c r="AW512" s="4">
        <f>Resultats!C$22</f>
        <v>30</v>
      </c>
      <c r="AX512" s="12">
        <f>Resultats!E$22</f>
        <v>3</v>
      </c>
      <c r="AY512" s="3">
        <v>6</v>
      </c>
      <c r="AZ512" s="4">
        <v>27</v>
      </c>
      <c r="BA512" s="4" t="str">
        <f>CONCATENATE(NitB[[#This Row],[Dia]],NitB[[#This Row],[Mes]],NitB[[#This Row],[Hora]],NitB[[#This Row],[Min]])</f>
        <v>303627</v>
      </c>
      <c r="BB512" s="4" t="str">
        <f>CONCATENATE(TEXT(NitB[[#This Row],[Hora]],"00"),":",TEXT(NitB[[#This Row],[Min]],"00"))</f>
        <v>06:27</v>
      </c>
      <c r="BC512" s="12" t="str">
        <f>IFERROR(VLOOKUP(NitB[[#This Row],[CONCATENA]],Dades[[#All],[Columna1]:[LAT]],3,FALSE),"")</f>
        <v/>
      </c>
      <c r="BD512" s="12" t="str">
        <f>IFERROR(10^(NitB[[#This Row],[LAT]]/10),"")</f>
        <v/>
      </c>
      <c r="BF512" s="1">
        <f>Resultats!C$37</f>
        <v>30</v>
      </c>
      <c r="BG512" s="1">
        <f>Resultats!E$37</f>
        <v>3</v>
      </c>
      <c r="BH512" s="1">
        <v>15</v>
      </c>
      <c r="BI512" s="1">
        <v>27</v>
      </c>
      <c r="BJ512" s="1" t="str">
        <f>CONCATENATE(DiaC[[#This Row],[Dia]],DiaC[[#This Row],[Mes]],DiaC[[#This Row],[Hora]],DiaC[[#This Row],[Min]])</f>
        <v>3031527</v>
      </c>
      <c r="BK512" s="1" t="str">
        <f>CONCATENATE(TEXT(DiaC[[#This Row],[Hora]],"00"),":",TEXT(DiaC[[#This Row],[Min]],"00"))</f>
        <v>15:27</v>
      </c>
      <c r="BL512" s="1" t="str">
        <f>IFERROR(VLOOKUP(DiaC[[#This Row],[CONCATENA]],Dades[[#All],[Columna1]:[LAT]],3,FALSE),"")</f>
        <v/>
      </c>
      <c r="BM512" s="1" t="str">
        <f>IFERROR(10^(DiaC[[#This Row],[LAT]]/10),"")</f>
        <v/>
      </c>
      <c r="BX512" s="4">
        <f>Resultats!C$37</f>
        <v>30</v>
      </c>
      <c r="BY512" s="12">
        <f>Resultats!E$37</f>
        <v>3</v>
      </c>
      <c r="BZ512" s="3">
        <v>6</v>
      </c>
      <c r="CA512" s="4">
        <v>27</v>
      </c>
      <c r="CB512" s="4" t="str">
        <f>CONCATENATE(NitC[[#This Row],[Dia]],NitC[[#This Row],[Mes]],NitC[[#This Row],[Hora]],NitC[[#This Row],[Min]])</f>
        <v>303627</v>
      </c>
      <c r="CC512" s="4" t="str">
        <f>CONCATENATE(TEXT(NitC[[#This Row],[Hora]],"00"),":",TEXT(NitC[[#This Row],[Min]],"00"))</f>
        <v>06:27</v>
      </c>
      <c r="CD512" s="12" t="str">
        <f>IFERROR(VLOOKUP(NitC[[#This Row],[CONCATENA]],Dades[[#All],[Columna1]:[LAT]],3,FALSE),"")</f>
        <v/>
      </c>
      <c r="CE512" s="12" t="str">
        <f>IFERROR(10^(NitC[[#This Row],[LAT]]/10),"")</f>
        <v/>
      </c>
    </row>
    <row r="513" spans="4:83" x14ac:dyDescent="0.35">
      <c r="D513" s="1">
        <f>Resultats!C$7</f>
        <v>30</v>
      </c>
      <c r="E513" s="1">
        <f>Resultats!E$7</f>
        <v>3</v>
      </c>
      <c r="F513" s="1">
        <v>15</v>
      </c>
      <c r="G513" s="1">
        <v>28</v>
      </c>
      <c r="H513" s="1" t="str">
        <f>CONCATENATE(DiaA[[#This Row],[Dia]],DiaA[[#This Row],[Mes]],DiaA[[#This Row],[Hora]],DiaA[[#This Row],[Min]])</f>
        <v>3031528</v>
      </c>
      <c r="I513" s="1" t="str">
        <f>CONCATENATE(TEXT(DiaA[[#This Row],[Hora]],"00"),":",TEXT(DiaA[[#This Row],[Min]],"00"))</f>
        <v>15:28</v>
      </c>
      <c r="J513" s="1" t="str">
        <f>IFERROR(VLOOKUP(DiaA[[#This Row],[CONCATENA]],Dades[[#All],[Columna1]:[LAT]],3,FALSE),"")</f>
        <v/>
      </c>
      <c r="K513" s="1" t="str">
        <f>IFERROR(10^(DiaA[[#This Row],[LAT]]/10),"")</f>
        <v/>
      </c>
      <c r="V513" s="4">
        <f>Resultats!C$7</f>
        <v>30</v>
      </c>
      <c r="W513" s="12">
        <f>Resultats!E$7</f>
        <v>3</v>
      </c>
      <c r="X513" s="3">
        <v>6</v>
      </c>
      <c r="Y513" s="4">
        <v>28</v>
      </c>
      <c r="Z513" s="4" t="str">
        <f>CONCATENATE(NitA[[#This Row],[Dia]],NitA[[#This Row],[Mes]],NitA[[#This Row],[Hora]],NitA[[#This Row],[Min]])</f>
        <v>303628</v>
      </c>
      <c r="AA513" s="4" t="str">
        <f>CONCATENATE(TEXT(NitA[[#This Row],[Hora]],"00"),":",TEXT(NitA[[#This Row],[Min]],"00"))</f>
        <v>06:28</v>
      </c>
      <c r="AB513" s="12" t="str">
        <f>IFERROR(VLOOKUP(NitA[[#This Row],[CONCATENA]],Dades[[#All],[Columna1]:[LAT]],3,FALSE),"")</f>
        <v/>
      </c>
      <c r="AC513" s="12" t="str">
        <f>IFERROR(10^(NitA[[#This Row],[LAT]]/10),"")</f>
        <v/>
      </c>
      <c r="AE513" s="1">
        <f>Resultats!C$22</f>
        <v>30</v>
      </c>
      <c r="AF513" s="1">
        <f>Resultats!E$22</f>
        <v>3</v>
      </c>
      <c r="AG513" s="1">
        <v>15</v>
      </c>
      <c r="AH513" s="1">
        <v>28</v>
      </c>
      <c r="AI513" s="1" t="str">
        <f>CONCATENATE(DiaB[[#This Row],[Dia]],DiaB[[#This Row],[Mes]],DiaB[[#This Row],[Hora]],DiaB[[#This Row],[Min]])</f>
        <v>3031528</v>
      </c>
      <c r="AJ513" s="1" t="str">
        <f>CONCATENATE(TEXT(DiaB[[#This Row],[Hora]],"00"),":",TEXT(DiaB[[#This Row],[Min]],"00"))</f>
        <v>15:28</v>
      </c>
      <c r="AK513" s="1" t="str">
        <f>IFERROR(VLOOKUP(DiaB[[#This Row],[CONCATENA]],Dades[[#All],[Columna1]:[LAT]],3,FALSE),"")</f>
        <v/>
      </c>
      <c r="AL513" s="1" t="str">
        <f>IFERROR(10^(DiaB[[#This Row],[LAT]]/10),"")</f>
        <v/>
      </c>
      <c r="AW513" s="4">
        <f>Resultats!C$22</f>
        <v>30</v>
      </c>
      <c r="AX513" s="12">
        <f>Resultats!E$22</f>
        <v>3</v>
      </c>
      <c r="AY513" s="3">
        <v>6</v>
      </c>
      <c r="AZ513" s="4">
        <v>28</v>
      </c>
      <c r="BA513" s="4" t="str">
        <f>CONCATENATE(NitB[[#This Row],[Dia]],NitB[[#This Row],[Mes]],NitB[[#This Row],[Hora]],NitB[[#This Row],[Min]])</f>
        <v>303628</v>
      </c>
      <c r="BB513" s="4" t="str">
        <f>CONCATENATE(TEXT(NitB[[#This Row],[Hora]],"00"),":",TEXT(NitB[[#This Row],[Min]],"00"))</f>
        <v>06:28</v>
      </c>
      <c r="BC513" s="12" t="str">
        <f>IFERROR(VLOOKUP(NitB[[#This Row],[CONCATENA]],Dades[[#All],[Columna1]:[LAT]],3,FALSE),"")</f>
        <v/>
      </c>
      <c r="BD513" s="12" t="str">
        <f>IFERROR(10^(NitB[[#This Row],[LAT]]/10),"")</f>
        <v/>
      </c>
      <c r="BF513" s="1">
        <f>Resultats!C$37</f>
        <v>30</v>
      </c>
      <c r="BG513" s="1">
        <f>Resultats!E$37</f>
        <v>3</v>
      </c>
      <c r="BH513" s="1">
        <v>15</v>
      </c>
      <c r="BI513" s="1">
        <v>28</v>
      </c>
      <c r="BJ513" s="1" t="str">
        <f>CONCATENATE(DiaC[[#This Row],[Dia]],DiaC[[#This Row],[Mes]],DiaC[[#This Row],[Hora]],DiaC[[#This Row],[Min]])</f>
        <v>3031528</v>
      </c>
      <c r="BK513" s="1" t="str">
        <f>CONCATENATE(TEXT(DiaC[[#This Row],[Hora]],"00"),":",TEXT(DiaC[[#This Row],[Min]],"00"))</f>
        <v>15:28</v>
      </c>
      <c r="BL513" s="1" t="str">
        <f>IFERROR(VLOOKUP(DiaC[[#This Row],[CONCATENA]],Dades[[#All],[Columna1]:[LAT]],3,FALSE),"")</f>
        <v/>
      </c>
      <c r="BM513" s="1" t="str">
        <f>IFERROR(10^(DiaC[[#This Row],[LAT]]/10),"")</f>
        <v/>
      </c>
      <c r="BX513" s="4">
        <f>Resultats!C$37</f>
        <v>30</v>
      </c>
      <c r="BY513" s="12">
        <f>Resultats!E$37</f>
        <v>3</v>
      </c>
      <c r="BZ513" s="3">
        <v>6</v>
      </c>
      <c r="CA513" s="4">
        <v>28</v>
      </c>
      <c r="CB513" s="4" t="str">
        <f>CONCATENATE(NitC[[#This Row],[Dia]],NitC[[#This Row],[Mes]],NitC[[#This Row],[Hora]],NitC[[#This Row],[Min]])</f>
        <v>303628</v>
      </c>
      <c r="CC513" s="4" t="str">
        <f>CONCATENATE(TEXT(NitC[[#This Row],[Hora]],"00"),":",TEXT(NitC[[#This Row],[Min]],"00"))</f>
        <v>06:28</v>
      </c>
      <c r="CD513" s="12" t="str">
        <f>IFERROR(VLOOKUP(NitC[[#This Row],[CONCATENA]],Dades[[#All],[Columna1]:[LAT]],3,FALSE),"")</f>
        <v/>
      </c>
      <c r="CE513" s="12" t="str">
        <f>IFERROR(10^(NitC[[#This Row],[LAT]]/10),"")</f>
        <v/>
      </c>
    </row>
    <row r="514" spans="4:83" x14ac:dyDescent="0.35">
      <c r="D514" s="1">
        <f>Resultats!C$7</f>
        <v>30</v>
      </c>
      <c r="E514" s="1">
        <f>Resultats!E$7</f>
        <v>3</v>
      </c>
      <c r="F514" s="1">
        <v>15</v>
      </c>
      <c r="G514" s="1">
        <v>29</v>
      </c>
      <c r="H514" s="1" t="str">
        <f>CONCATENATE(DiaA[[#This Row],[Dia]],DiaA[[#This Row],[Mes]],DiaA[[#This Row],[Hora]],DiaA[[#This Row],[Min]])</f>
        <v>3031529</v>
      </c>
      <c r="I514" s="1" t="str">
        <f>CONCATENATE(TEXT(DiaA[[#This Row],[Hora]],"00"),":",TEXT(DiaA[[#This Row],[Min]],"00"))</f>
        <v>15:29</v>
      </c>
      <c r="J514" s="1" t="str">
        <f>IFERROR(VLOOKUP(DiaA[[#This Row],[CONCATENA]],Dades[[#All],[Columna1]:[LAT]],3,FALSE),"")</f>
        <v/>
      </c>
      <c r="K514" s="1" t="str">
        <f>IFERROR(10^(DiaA[[#This Row],[LAT]]/10),"")</f>
        <v/>
      </c>
      <c r="V514" s="4">
        <f>Resultats!C$7</f>
        <v>30</v>
      </c>
      <c r="W514" s="12">
        <f>Resultats!E$7</f>
        <v>3</v>
      </c>
      <c r="X514" s="3">
        <v>6</v>
      </c>
      <c r="Y514" s="4">
        <v>29</v>
      </c>
      <c r="Z514" s="4" t="str">
        <f>CONCATENATE(NitA[[#This Row],[Dia]],NitA[[#This Row],[Mes]],NitA[[#This Row],[Hora]],NitA[[#This Row],[Min]])</f>
        <v>303629</v>
      </c>
      <c r="AA514" s="4" t="str">
        <f>CONCATENATE(TEXT(NitA[[#This Row],[Hora]],"00"),":",TEXT(NitA[[#This Row],[Min]],"00"))</f>
        <v>06:29</v>
      </c>
      <c r="AB514" s="12" t="str">
        <f>IFERROR(VLOOKUP(NitA[[#This Row],[CONCATENA]],Dades[[#All],[Columna1]:[LAT]],3,FALSE),"")</f>
        <v/>
      </c>
      <c r="AC514" s="12" t="str">
        <f>IFERROR(10^(NitA[[#This Row],[LAT]]/10),"")</f>
        <v/>
      </c>
      <c r="AE514" s="1">
        <f>Resultats!C$22</f>
        <v>30</v>
      </c>
      <c r="AF514" s="1">
        <f>Resultats!E$22</f>
        <v>3</v>
      </c>
      <c r="AG514" s="1">
        <v>15</v>
      </c>
      <c r="AH514" s="1">
        <v>29</v>
      </c>
      <c r="AI514" s="1" t="str">
        <f>CONCATENATE(DiaB[[#This Row],[Dia]],DiaB[[#This Row],[Mes]],DiaB[[#This Row],[Hora]],DiaB[[#This Row],[Min]])</f>
        <v>3031529</v>
      </c>
      <c r="AJ514" s="1" t="str">
        <f>CONCATENATE(TEXT(DiaB[[#This Row],[Hora]],"00"),":",TEXT(DiaB[[#This Row],[Min]],"00"))</f>
        <v>15:29</v>
      </c>
      <c r="AK514" s="1" t="str">
        <f>IFERROR(VLOOKUP(DiaB[[#This Row],[CONCATENA]],Dades[[#All],[Columna1]:[LAT]],3,FALSE),"")</f>
        <v/>
      </c>
      <c r="AL514" s="1" t="str">
        <f>IFERROR(10^(DiaB[[#This Row],[LAT]]/10),"")</f>
        <v/>
      </c>
      <c r="AW514" s="4">
        <f>Resultats!C$22</f>
        <v>30</v>
      </c>
      <c r="AX514" s="12">
        <f>Resultats!E$22</f>
        <v>3</v>
      </c>
      <c r="AY514" s="3">
        <v>6</v>
      </c>
      <c r="AZ514" s="4">
        <v>29</v>
      </c>
      <c r="BA514" s="4" t="str">
        <f>CONCATENATE(NitB[[#This Row],[Dia]],NitB[[#This Row],[Mes]],NitB[[#This Row],[Hora]],NitB[[#This Row],[Min]])</f>
        <v>303629</v>
      </c>
      <c r="BB514" s="4" t="str">
        <f>CONCATENATE(TEXT(NitB[[#This Row],[Hora]],"00"),":",TEXT(NitB[[#This Row],[Min]],"00"))</f>
        <v>06:29</v>
      </c>
      <c r="BC514" s="12" t="str">
        <f>IFERROR(VLOOKUP(NitB[[#This Row],[CONCATENA]],Dades[[#All],[Columna1]:[LAT]],3,FALSE),"")</f>
        <v/>
      </c>
      <c r="BD514" s="12" t="str">
        <f>IFERROR(10^(NitB[[#This Row],[LAT]]/10),"")</f>
        <v/>
      </c>
      <c r="BF514" s="1">
        <f>Resultats!C$37</f>
        <v>30</v>
      </c>
      <c r="BG514" s="1">
        <f>Resultats!E$37</f>
        <v>3</v>
      </c>
      <c r="BH514" s="1">
        <v>15</v>
      </c>
      <c r="BI514" s="1">
        <v>29</v>
      </c>
      <c r="BJ514" s="1" t="str">
        <f>CONCATENATE(DiaC[[#This Row],[Dia]],DiaC[[#This Row],[Mes]],DiaC[[#This Row],[Hora]],DiaC[[#This Row],[Min]])</f>
        <v>3031529</v>
      </c>
      <c r="BK514" s="1" t="str">
        <f>CONCATENATE(TEXT(DiaC[[#This Row],[Hora]],"00"),":",TEXT(DiaC[[#This Row],[Min]],"00"))</f>
        <v>15:29</v>
      </c>
      <c r="BL514" s="1" t="str">
        <f>IFERROR(VLOOKUP(DiaC[[#This Row],[CONCATENA]],Dades[[#All],[Columna1]:[LAT]],3,FALSE),"")</f>
        <v/>
      </c>
      <c r="BM514" s="1" t="str">
        <f>IFERROR(10^(DiaC[[#This Row],[LAT]]/10),"")</f>
        <v/>
      </c>
      <c r="BX514" s="4">
        <f>Resultats!C$37</f>
        <v>30</v>
      </c>
      <c r="BY514" s="12">
        <f>Resultats!E$37</f>
        <v>3</v>
      </c>
      <c r="BZ514" s="3">
        <v>6</v>
      </c>
      <c r="CA514" s="4">
        <v>29</v>
      </c>
      <c r="CB514" s="4" t="str">
        <f>CONCATENATE(NitC[[#This Row],[Dia]],NitC[[#This Row],[Mes]],NitC[[#This Row],[Hora]],NitC[[#This Row],[Min]])</f>
        <v>303629</v>
      </c>
      <c r="CC514" s="4" t="str">
        <f>CONCATENATE(TEXT(NitC[[#This Row],[Hora]],"00"),":",TEXT(NitC[[#This Row],[Min]],"00"))</f>
        <v>06:29</v>
      </c>
      <c r="CD514" s="12" t="str">
        <f>IFERROR(VLOOKUP(NitC[[#This Row],[CONCATENA]],Dades[[#All],[Columna1]:[LAT]],3,FALSE),"")</f>
        <v/>
      </c>
      <c r="CE514" s="12" t="str">
        <f>IFERROR(10^(NitC[[#This Row],[LAT]]/10),"")</f>
        <v/>
      </c>
    </row>
    <row r="515" spans="4:83" x14ac:dyDescent="0.35">
      <c r="D515" s="1">
        <f>Resultats!C$7</f>
        <v>30</v>
      </c>
      <c r="E515" s="1">
        <f>Resultats!E$7</f>
        <v>3</v>
      </c>
      <c r="F515" s="1">
        <v>15</v>
      </c>
      <c r="G515" s="1">
        <v>30</v>
      </c>
      <c r="H515" s="1" t="str">
        <f>CONCATENATE(DiaA[[#This Row],[Dia]],DiaA[[#This Row],[Mes]],DiaA[[#This Row],[Hora]],DiaA[[#This Row],[Min]])</f>
        <v>3031530</v>
      </c>
      <c r="I515" s="1" t="str">
        <f>CONCATENATE(TEXT(DiaA[[#This Row],[Hora]],"00"),":",TEXT(DiaA[[#This Row],[Min]],"00"))</f>
        <v>15:30</v>
      </c>
      <c r="J515" s="1" t="str">
        <f>IFERROR(VLOOKUP(DiaA[[#This Row],[CONCATENA]],Dades[[#All],[Columna1]:[LAT]],3,FALSE),"")</f>
        <v/>
      </c>
      <c r="K515" s="1" t="str">
        <f>IFERROR(10^(DiaA[[#This Row],[LAT]]/10),"")</f>
        <v/>
      </c>
      <c r="V515" s="4">
        <f>Resultats!C$7</f>
        <v>30</v>
      </c>
      <c r="W515" s="12">
        <f>Resultats!E$7</f>
        <v>3</v>
      </c>
      <c r="X515" s="3">
        <v>6</v>
      </c>
      <c r="Y515" s="4">
        <v>30</v>
      </c>
      <c r="Z515" s="4" t="str">
        <f>CONCATENATE(NitA[[#This Row],[Dia]],NitA[[#This Row],[Mes]],NitA[[#This Row],[Hora]],NitA[[#This Row],[Min]])</f>
        <v>303630</v>
      </c>
      <c r="AA515" s="4" t="str">
        <f>CONCATENATE(TEXT(NitA[[#This Row],[Hora]],"00"),":",TEXT(NitA[[#This Row],[Min]],"00"))</f>
        <v>06:30</v>
      </c>
      <c r="AB515" s="12" t="str">
        <f>IFERROR(VLOOKUP(NitA[[#This Row],[CONCATENA]],Dades[[#All],[Columna1]:[LAT]],3,FALSE),"")</f>
        <v/>
      </c>
      <c r="AC515" s="12" t="str">
        <f>IFERROR(10^(NitA[[#This Row],[LAT]]/10),"")</f>
        <v/>
      </c>
      <c r="AE515" s="1">
        <f>Resultats!C$22</f>
        <v>30</v>
      </c>
      <c r="AF515" s="1">
        <f>Resultats!E$22</f>
        <v>3</v>
      </c>
      <c r="AG515" s="1">
        <v>15</v>
      </c>
      <c r="AH515" s="1">
        <v>30</v>
      </c>
      <c r="AI515" s="1" t="str">
        <f>CONCATENATE(DiaB[[#This Row],[Dia]],DiaB[[#This Row],[Mes]],DiaB[[#This Row],[Hora]],DiaB[[#This Row],[Min]])</f>
        <v>3031530</v>
      </c>
      <c r="AJ515" s="1" t="str">
        <f>CONCATENATE(TEXT(DiaB[[#This Row],[Hora]],"00"),":",TEXT(DiaB[[#This Row],[Min]],"00"))</f>
        <v>15:30</v>
      </c>
      <c r="AK515" s="1" t="str">
        <f>IFERROR(VLOOKUP(DiaB[[#This Row],[CONCATENA]],Dades[[#All],[Columna1]:[LAT]],3,FALSE),"")</f>
        <v/>
      </c>
      <c r="AL515" s="1" t="str">
        <f>IFERROR(10^(DiaB[[#This Row],[LAT]]/10),"")</f>
        <v/>
      </c>
      <c r="AW515" s="4">
        <f>Resultats!C$22</f>
        <v>30</v>
      </c>
      <c r="AX515" s="12">
        <f>Resultats!E$22</f>
        <v>3</v>
      </c>
      <c r="AY515" s="3">
        <v>6</v>
      </c>
      <c r="AZ515" s="4">
        <v>30</v>
      </c>
      <c r="BA515" s="4" t="str">
        <f>CONCATENATE(NitB[[#This Row],[Dia]],NitB[[#This Row],[Mes]],NitB[[#This Row],[Hora]],NitB[[#This Row],[Min]])</f>
        <v>303630</v>
      </c>
      <c r="BB515" s="4" t="str">
        <f>CONCATENATE(TEXT(NitB[[#This Row],[Hora]],"00"),":",TEXT(NitB[[#This Row],[Min]],"00"))</f>
        <v>06:30</v>
      </c>
      <c r="BC515" s="12" t="str">
        <f>IFERROR(VLOOKUP(NitB[[#This Row],[CONCATENA]],Dades[[#All],[Columna1]:[LAT]],3,FALSE),"")</f>
        <v/>
      </c>
      <c r="BD515" s="12" t="str">
        <f>IFERROR(10^(NitB[[#This Row],[LAT]]/10),"")</f>
        <v/>
      </c>
      <c r="BF515" s="1">
        <f>Resultats!C$37</f>
        <v>30</v>
      </c>
      <c r="BG515" s="1">
        <f>Resultats!E$37</f>
        <v>3</v>
      </c>
      <c r="BH515" s="1">
        <v>15</v>
      </c>
      <c r="BI515" s="1">
        <v>30</v>
      </c>
      <c r="BJ515" s="1" t="str">
        <f>CONCATENATE(DiaC[[#This Row],[Dia]],DiaC[[#This Row],[Mes]],DiaC[[#This Row],[Hora]],DiaC[[#This Row],[Min]])</f>
        <v>3031530</v>
      </c>
      <c r="BK515" s="1" t="str">
        <f>CONCATENATE(TEXT(DiaC[[#This Row],[Hora]],"00"),":",TEXT(DiaC[[#This Row],[Min]],"00"))</f>
        <v>15:30</v>
      </c>
      <c r="BL515" s="1" t="str">
        <f>IFERROR(VLOOKUP(DiaC[[#This Row],[CONCATENA]],Dades[[#All],[Columna1]:[LAT]],3,FALSE),"")</f>
        <v/>
      </c>
      <c r="BM515" s="1" t="str">
        <f>IFERROR(10^(DiaC[[#This Row],[LAT]]/10),"")</f>
        <v/>
      </c>
      <c r="BX515" s="4">
        <f>Resultats!C$37</f>
        <v>30</v>
      </c>
      <c r="BY515" s="12">
        <f>Resultats!E$37</f>
        <v>3</v>
      </c>
      <c r="BZ515" s="3">
        <v>6</v>
      </c>
      <c r="CA515" s="4">
        <v>30</v>
      </c>
      <c r="CB515" s="4" t="str">
        <f>CONCATENATE(NitC[[#This Row],[Dia]],NitC[[#This Row],[Mes]],NitC[[#This Row],[Hora]],NitC[[#This Row],[Min]])</f>
        <v>303630</v>
      </c>
      <c r="CC515" s="4" t="str">
        <f>CONCATENATE(TEXT(NitC[[#This Row],[Hora]],"00"),":",TEXT(NitC[[#This Row],[Min]],"00"))</f>
        <v>06:30</v>
      </c>
      <c r="CD515" s="12" t="str">
        <f>IFERROR(VLOOKUP(NitC[[#This Row],[CONCATENA]],Dades[[#All],[Columna1]:[LAT]],3,FALSE),"")</f>
        <v/>
      </c>
      <c r="CE515" s="12" t="str">
        <f>IFERROR(10^(NitC[[#This Row],[LAT]]/10),"")</f>
        <v/>
      </c>
    </row>
    <row r="516" spans="4:83" x14ac:dyDescent="0.35">
      <c r="D516" s="1">
        <f>Resultats!C$7</f>
        <v>30</v>
      </c>
      <c r="E516" s="1">
        <f>Resultats!E$7</f>
        <v>3</v>
      </c>
      <c r="F516" s="1">
        <v>15</v>
      </c>
      <c r="G516" s="1">
        <v>31</v>
      </c>
      <c r="H516" s="1" t="str">
        <f>CONCATENATE(DiaA[[#This Row],[Dia]],DiaA[[#This Row],[Mes]],DiaA[[#This Row],[Hora]],DiaA[[#This Row],[Min]])</f>
        <v>3031531</v>
      </c>
      <c r="I516" s="1" t="str">
        <f>CONCATENATE(TEXT(DiaA[[#This Row],[Hora]],"00"),":",TEXT(DiaA[[#This Row],[Min]],"00"))</f>
        <v>15:31</v>
      </c>
      <c r="J516" s="1" t="str">
        <f>IFERROR(VLOOKUP(DiaA[[#This Row],[CONCATENA]],Dades[[#All],[Columna1]:[LAT]],3,FALSE),"")</f>
        <v/>
      </c>
      <c r="K516" s="1" t="str">
        <f>IFERROR(10^(DiaA[[#This Row],[LAT]]/10),"")</f>
        <v/>
      </c>
      <c r="V516" s="4">
        <f>Resultats!C$7</f>
        <v>30</v>
      </c>
      <c r="W516" s="12">
        <f>Resultats!E$7</f>
        <v>3</v>
      </c>
      <c r="X516" s="3">
        <v>6</v>
      </c>
      <c r="Y516" s="4">
        <v>31</v>
      </c>
      <c r="Z516" s="4" t="str">
        <f>CONCATENATE(NitA[[#This Row],[Dia]],NitA[[#This Row],[Mes]],NitA[[#This Row],[Hora]],NitA[[#This Row],[Min]])</f>
        <v>303631</v>
      </c>
      <c r="AA516" s="4" t="str">
        <f>CONCATENATE(TEXT(NitA[[#This Row],[Hora]],"00"),":",TEXT(NitA[[#This Row],[Min]],"00"))</f>
        <v>06:31</v>
      </c>
      <c r="AB516" s="12" t="str">
        <f>IFERROR(VLOOKUP(NitA[[#This Row],[CONCATENA]],Dades[[#All],[Columna1]:[LAT]],3,FALSE),"")</f>
        <v/>
      </c>
      <c r="AC516" s="12" t="str">
        <f>IFERROR(10^(NitA[[#This Row],[LAT]]/10),"")</f>
        <v/>
      </c>
      <c r="AE516" s="1">
        <f>Resultats!C$22</f>
        <v>30</v>
      </c>
      <c r="AF516" s="1">
        <f>Resultats!E$22</f>
        <v>3</v>
      </c>
      <c r="AG516" s="1">
        <v>15</v>
      </c>
      <c r="AH516" s="1">
        <v>31</v>
      </c>
      <c r="AI516" s="1" t="str">
        <f>CONCATENATE(DiaB[[#This Row],[Dia]],DiaB[[#This Row],[Mes]],DiaB[[#This Row],[Hora]],DiaB[[#This Row],[Min]])</f>
        <v>3031531</v>
      </c>
      <c r="AJ516" s="1" t="str">
        <f>CONCATENATE(TEXT(DiaB[[#This Row],[Hora]],"00"),":",TEXT(DiaB[[#This Row],[Min]],"00"))</f>
        <v>15:31</v>
      </c>
      <c r="AK516" s="1" t="str">
        <f>IFERROR(VLOOKUP(DiaB[[#This Row],[CONCATENA]],Dades[[#All],[Columna1]:[LAT]],3,FALSE),"")</f>
        <v/>
      </c>
      <c r="AL516" s="1" t="str">
        <f>IFERROR(10^(DiaB[[#This Row],[LAT]]/10),"")</f>
        <v/>
      </c>
      <c r="AW516" s="4">
        <f>Resultats!C$22</f>
        <v>30</v>
      </c>
      <c r="AX516" s="12">
        <f>Resultats!E$22</f>
        <v>3</v>
      </c>
      <c r="AY516" s="3">
        <v>6</v>
      </c>
      <c r="AZ516" s="4">
        <v>31</v>
      </c>
      <c r="BA516" s="4" t="str">
        <f>CONCATENATE(NitB[[#This Row],[Dia]],NitB[[#This Row],[Mes]],NitB[[#This Row],[Hora]],NitB[[#This Row],[Min]])</f>
        <v>303631</v>
      </c>
      <c r="BB516" s="4" t="str">
        <f>CONCATENATE(TEXT(NitB[[#This Row],[Hora]],"00"),":",TEXT(NitB[[#This Row],[Min]],"00"))</f>
        <v>06:31</v>
      </c>
      <c r="BC516" s="12" t="str">
        <f>IFERROR(VLOOKUP(NitB[[#This Row],[CONCATENA]],Dades[[#All],[Columna1]:[LAT]],3,FALSE),"")</f>
        <v/>
      </c>
      <c r="BD516" s="12" t="str">
        <f>IFERROR(10^(NitB[[#This Row],[LAT]]/10),"")</f>
        <v/>
      </c>
      <c r="BF516" s="1">
        <f>Resultats!C$37</f>
        <v>30</v>
      </c>
      <c r="BG516" s="1">
        <f>Resultats!E$37</f>
        <v>3</v>
      </c>
      <c r="BH516" s="1">
        <v>15</v>
      </c>
      <c r="BI516" s="1">
        <v>31</v>
      </c>
      <c r="BJ516" s="1" t="str">
        <f>CONCATENATE(DiaC[[#This Row],[Dia]],DiaC[[#This Row],[Mes]],DiaC[[#This Row],[Hora]],DiaC[[#This Row],[Min]])</f>
        <v>3031531</v>
      </c>
      <c r="BK516" s="1" t="str">
        <f>CONCATENATE(TEXT(DiaC[[#This Row],[Hora]],"00"),":",TEXT(DiaC[[#This Row],[Min]],"00"))</f>
        <v>15:31</v>
      </c>
      <c r="BL516" s="1" t="str">
        <f>IFERROR(VLOOKUP(DiaC[[#This Row],[CONCATENA]],Dades[[#All],[Columna1]:[LAT]],3,FALSE),"")</f>
        <v/>
      </c>
      <c r="BM516" s="1" t="str">
        <f>IFERROR(10^(DiaC[[#This Row],[LAT]]/10),"")</f>
        <v/>
      </c>
      <c r="BX516" s="4">
        <f>Resultats!C$37</f>
        <v>30</v>
      </c>
      <c r="BY516" s="12">
        <f>Resultats!E$37</f>
        <v>3</v>
      </c>
      <c r="BZ516" s="3">
        <v>6</v>
      </c>
      <c r="CA516" s="4">
        <v>31</v>
      </c>
      <c r="CB516" s="4" t="str">
        <f>CONCATENATE(NitC[[#This Row],[Dia]],NitC[[#This Row],[Mes]],NitC[[#This Row],[Hora]],NitC[[#This Row],[Min]])</f>
        <v>303631</v>
      </c>
      <c r="CC516" s="4" t="str">
        <f>CONCATENATE(TEXT(NitC[[#This Row],[Hora]],"00"),":",TEXT(NitC[[#This Row],[Min]],"00"))</f>
        <v>06:31</v>
      </c>
      <c r="CD516" s="12" t="str">
        <f>IFERROR(VLOOKUP(NitC[[#This Row],[CONCATENA]],Dades[[#All],[Columna1]:[LAT]],3,FALSE),"")</f>
        <v/>
      </c>
      <c r="CE516" s="12" t="str">
        <f>IFERROR(10^(NitC[[#This Row],[LAT]]/10),"")</f>
        <v/>
      </c>
    </row>
    <row r="517" spans="4:83" x14ac:dyDescent="0.35">
      <c r="D517" s="1">
        <f>Resultats!C$7</f>
        <v>30</v>
      </c>
      <c r="E517" s="1">
        <f>Resultats!E$7</f>
        <v>3</v>
      </c>
      <c r="F517" s="1">
        <v>15</v>
      </c>
      <c r="G517" s="1">
        <v>32</v>
      </c>
      <c r="H517" s="1" t="str">
        <f>CONCATENATE(DiaA[[#This Row],[Dia]],DiaA[[#This Row],[Mes]],DiaA[[#This Row],[Hora]],DiaA[[#This Row],[Min]])</f>
        <v>3031532</v>
      </c>
      <c r="I517" s="1" t="str">
        <f>CONCATENATE(TEXT(DiaA[[#This Row],[Hora]],"00"),":",TEXT(DiaA[[#This Row],[Min]],"00"))</f>
        <v>15:32</v>
      </c>
      <c r="J517" s="1" t="str">
        <f>IFERROR(VLOOKUP(DiaA[[#This Row],[CONCATENA]],Dades[[#All],[Columna1]:[LAT]],3,FALSE),"")</f>
        <v/>
      </c>
      <c r="K517" s="1" t="str">
        <f>IFERROR(10^(DiaA[[#This Row],[LAT]]/10),"")</f>
        <v/>
      </c>
      <c r="V517" s="4">
        <f>Resultats!C$7</f>
        <v>30</v>
      </c>
      <c r="W517" s="12">
        <f>Resultats!E$7</f>
        <v>3</v>
      </c>
      <c r="X517" s="3">
        <v>6</v>
      </c>
      <c r="Y517" s="4">
        <v>32</v>
      </c>
      <c r="Z517" s="4" t="str">
        <f>CONCATENATE(NitA[[#This Row],[Dia]],NitA[[#This Row],[Mes]],NitA[[#This Row],[Hora]],NitA[[#This Row],[Min]])</f>
        <v>303632</v>
      </c>
      <c r="AA517" s="4" t="str">
        <f>CONCATENATE(TEXT(NitA[[#This Row],[Hora]],"00"),":",TEXT(NitA[[#This Row],[Min]],"00"))</f>
        <v>06:32</v>
      </c>
      <c r="AB517" s="12" t="str">
        <f>IFERROR(VLOOKUP(NitA[[#This Row],[CONCATENA]],Dades[[#All],[Columna1]:[LAT]],3,FALSE),"")</f>
        <v/>
      </c>
      <c r="AC517" s="12" t="str">
        <f>IFERROR(10^(NitA[[#This Row],[LAT]]/10),"")</f>
        <v/>
      </c>
      <c r="AE517" s="1">
        <f>Resultats!C$22</f>
        <v>30</v>
      </c>
      <c r="AF517" s="1">
        <f>Resultats!E$22</f>
        <v>3</v>
      </c>
      <c r="AG517" s="1">
        <v>15</v>
      </c>
      <c r="AH517" s="1">
        <v>32</v>
      </c>
      <c r="AI517" s="1" t="str">
        <f>CONCATENATE(DiaB[[#This Row],[Dia]],DiaB[[#This Row],[Mes]],DiaB[[#This Row],[Hora]],DiaB[[#This Row],[Min]])</f>
        <v>3031532</v>
      </c>
      <c r="AJ517" s="1" t="str">
        <f>CONCATENATE(TEXT(DiaB[[#This Row],[Hora]],"00"),":",TEXT(DiaB[[#This Row],[Min]],"00"))</f>
        <v>15:32</v>
      </c>
      <c r="AK517" s="1" t="str">
        <f>IFERROR(VLOOKUP(DiaB[[#This Row],[CONCATENA]],Dades[[#All],[Columna1]:[LAT]],3,FALSE),"")</f>
        <v/>
      </c>
      <c r="AL517" s="1" t="str">
        <f>IFERROR(10^(DiaB[[#This Row],[LAT]]/10),"")</f>
        <v/>
      </c>
      <c r="AW517" s="4">
        <f>Resultats!C$22</f>
        <v>30</v>
      </c>
      <c r="AX517" s="12">
        <f>Resultats!E$22</f>
        <v>3</v>
      </c>
      <c r="AY517" s="3">
        <v>6</v>
      </c>
      <c r="AZ517" s="4">
        <v>32</v>
      </c>
      <c r="BA517" s="4" t="str">
        <f>CONCATENATE(NitB[[#This Row],[Dia]],NitB[[#This Row],[Mes]],NitB[[#This Row],[Hora]],NitB[[#This Row],[Min]])</f>
        <v>303632</v>
      </c>
      <c r="BB517" s="4" t="str">
        <f>CONCATENATE(TEXT(NitB[[#This Row],[Hora]],"00"),":",TEXT(NitB[[#This Row],[Min]],"00"))</f>
        <v>06:32</v>
      </c>
      <c r="BC517" s="12" t="str">
        <f>IFERROR(VLOOKUP(NitB[[#This Row],[CONCATENA]],Dades[[#All],[Columna1]:[LAT]],3,FALSE),"")</f>
        <v/>
      </c>
      <c r="BD517" s="12" t="str">
        <f>IFERROR(10^(NitB[[#This Row],[LAT]]/10),"")</f>
        <v/>
      </c>
      <c r="BF517" s="1">
        <f>Resultats!C$37</f>
        <v>30</v>
      </c>
      <c r="BG517" s="1">
        <f>Resultats!E$37</f>
        <v>3</v>
      </c>
      <c r="BH517" s="1">
        <v>15</v>
      </c>
      <c r="BI517" s="1">
        <v>32</v>
      </c>
      <c r="BJ517" s="1" t="str">
        <f>CONCATENATE(DiaC[[#This Row],[Dia]],DiaC[[#This Row],[Mes]],DiaC[[#This Row],[Hora]],DiaC[[#This Row],[Min]])</f>
        <v>3031532</v>
      </c>
      <c r="BK517" s="1" t="str">
        <f>CONCATENATE(TEXT(DiaC[[#This Row],[Hora]],"00"),":",TEXT(DiaC[[#This Row],[Min]],"00"))</f>
        <v>15:32</v>
      </c>
      <c r="BL517" s="1" t="str">
        <f>IFERROR(VLOOKUP(DiaC[[#This Row],[CONCATENA]],Dades[[#All],[Columna1]:[LAT]],3,FALSE),"")</f>
        <v/>
      </c>
      <c r="BM517" s="1" t="str">
        <f>IFERROR(10^(DiaC[[#This Row],[LAT]]/10),"")</f>
        <v/>
      </c>
      <c r="BX517" s="4">
        <f>Resultats!C$37</f>
        <v>30</v>
      </c>
      <c r="BY517" s="12">
        <f>Resultats!E$37</f>
        <v>3</v>
      </c>
      <c r="BZ517" s="3">
        <v>6</v>
      </c>
      <c r="CA517" s="4">
        <v>32</v>
      </c>
      <c r="CB517" s="4" t="str">
        <f>CONCATENATE(NitC[[#This Row],[Dia]],NitC[[#This Row],[Mes]],NitC[[#This Row],[Hora]],NitC[[#This Row],[Min]])</f>
        <v>303632</v>
      </c>
      <c r="CC517" s="4" t="str">
        <f>CONCATENATE(TEXT(NitC[[#This Row],[Hora]],"00"),":",TEXT(NitC[[#This Row],[Min]],"00"))</f>
        <v>06:32</v>
      </c>
      <c r="CD517" s="12" t="str">
        <f>IFERROR(VLOOKUP(NitC[[#This Row],[CONCATENA]],Dades[[#All],[Columna1]:[LAT]],3,FALSE),"")</f>
        <v/>
      </c>
      <c r="CE517" s="12" t="str">
        <f>IFERROR(10^(NitC[[#This Row],[LAT]]/10),"")</f>
        <v/>
      </c>
    </row>
    <row r="518" spans="4:83" x14ac:dyDescent="0.35">
      <c r="D518" s="1">
        <f>Resultats!C$7</f>
        <v>30</v>
      </c>
      <c r="E518" s="1">
        <f>Resultats!E$7</f>
        <v>3</v>
      </c>
      <c r="F518" s="1">
        <v>15</v>
      </c>
      <c r="G518" s="1">
        <v>33</v>
      </c>
      <c r="H518" s="1" t="str">
        <f>CONCATENATE(DiaA[[#This Row],[Dia]],DiaA[[#This Row],[Mes]],DiaA[[#This Row],[Hora]],DiaA[[#This Row],[Min]])</f>
        <v>3031533</v>
      </c>
      <c r="I518" s="1" t="str">
        <f>CONCATENATE(TEXT(DiaA[[#This Row],[Hora]],"00"),":",TEXT(DiaA[[#This Row],[Min]],"00"))</f>
        <v>15:33</v>
      </c>
      <c r="J518" s="1" t="str">
        <f>IFERROR(VLOOKUP(DiaA[[#This Row],[CONCATENA]],Dades[[#All],[Columna1]:[LAT]],3,FALSE),"")</f>
        <v/>
      </c>
      <c r="K518" s="1" t="str">
        <f>IFERROR(10^(DiaA[[#This Row],[LAT]]/10),"")</f>
        <v/>
      </c>
      <c r="V518" s="4">
        <f>Resultats!C$7</f>
        <v>30</v>
      </c>
      <c r="W518" s="12">
        <f>Resultats!E$7</f>
        <v>3</v>
      </c>
      <c r="X518" s="3">
        <v>6</v>
      </c>
      <c r="Y518" s="4">
        <v>33</v>
      </c>
      <c r="Z518" s="4" t="str">
        <f>CONCATENATE(NitA[[#This Row],[Dia]],NitA[[#This Row],[Mes]],NitA[[#This Row],[Hora]],NitA[[#This Row],[Min]])</f>
        <v>303633</v>
      </c>
      <c r="AA518" s="4" t="str">
        <f>CONCATENATE(TEXT(NitA[[#This Row],[Hora]],"00"),":",TEXT(NitA[[#This Row],[Min]],"00"))</f>
        <v>06:33</v>
      </c>
      <c r="AB518" s="12" t="str">
        <f>IFERROR(VLOOKUP(NitA[[#This Row],[CONCATENA]],Dades[[#All],[Columna1]:[LAT]],3,FALSE),"")</f>
        <v/>
      </c>
      <c r="AC518" s="12" t="str">
        <f>IFERROR(10^(NitA[[#This Row],[LAT]]/10),"")</f>
        <v/>
      </c>
      <c r="AE518" s="1">
        <f>Resultats!C$22</f>
        <v>30</v>
      </c>
      <c r="AF518" s="1">
        <f>Resultats!E$22</f>
        <v>3</v>
      </c>
      <c r="AG518" s="1">
        <v>15</v>
      </c>
      <c r="AH518" s="1">
        <v>33</v>
      </c>
      <c r="AI518" s="1" t="str">
        <f>CONCATENATE(DiaB[[#This Row],[Dia]],DiaB[[#This Row],[Mes]],DiaB[[#This Row],[Hora]],DiaB[[#This Row],[Min]])</f>
        <v>3031533</v>
      </c>
      <c r="AJ518" s="1" t="str">
        <f>CONCATENATE(TEXT(DiaB[[#This Row],[Hora]],"00"),":",TEXT(DiaB[[#This Row],[Min]],"00"))</f>
        <v>15:33</v>
      </c>
      <c r="AK518" s="1" t="str">
        <f>IFERROR(VLOOKUP(DiaB[[#This Row],[CONCATENA]],Dades[[#All],[Columna1]:[LAT]],3,FALSE),"")</f>
        <v/>
      </c>
      <c r="AL518" s="1" t="str">
        <f>IFERROR(10^(DiaB[[#This Row],[LAT]]/10),"")</f>
        <v/>
      </c>
      <c r="AW518" s="4">
        <f>Resultats!C$22</f>
        <v>30</v>
      </c>
      <c r="AX518" s="12">
        <f>Resultats!E$22</f>
        <v>3</v>
      </c>
      <c r="AY518" s="3">
        <v>6</v>
      </c>
      <c r="AZ518" s="4">
        <v>33</v>
      </c>
      <c r="BA518" s="4" t="str">
        <f>CONCATENATE(NitB[[#This Row],[Dia]],NitB[[#This Row],[Mes]],NitB[[#This Row],[Hora]],NitB[[#This Row],[Min]])</f>
        <v>303633</v>
      </c>
      <c r="BB518" s="4" t="str">
        <f>CONCATENATE(TEXT(NitB[[#This Row],[Hora]],"00"),":",TEXT(NitB[[#This Row],[Min]],"00"))</f>
        <v>06:33</v>
      </c>
      <c r="BC518" s="12" t="str">
        <f>IFERROR(VLOOKUP(NitB[[#This Row],[CONCATENA]],Dades[[#All],[Columna1]:[LAT]],3,FALSE),"")</f>
        <v/>
      </c>
      <c r="BD518" s="12" t="str">
        <f>IFERROR(10^(NitB[[#This Row],[LAT]]/10),"")</f>
        <v/>
      </c>
      <c r="BF518" s="1">
        <f>Resultats!C$37</f>
        <v>30</v>
      </c>
      <c r="BG518" s="1">
        <f>Resultats!E$37</f>
        <v>3</v>
      </c>
      <c r="BH518" s="1">
        <v>15</v>
      </c>
      <c r="BI518" s="1">
        <v>33</v>
      </c>
      <c r="BJ518" s="1" t="str">
        <f>CONCATENATE(DiaC[[#This Row],[Dia]],DiaC[[#This Row],[Mes]],DiaC[[#This Row],[Hora]],DiaC[[#This Row],[Min]])</f>
        <v>3031533</v>
      </c>
      <c r="BK518" s="1" t="str">
        <f>CONCATENATE(TEXT(DiaC[[#This Row],[Hora]],"00"),":",TEXT(DiaC[[#This Row],[Min]],"00"))</f>
        <v>15:33</v>
      </c>
      <c r="BL518" s="1" t="str">
        <f>IFERROR(VLOOKUP(DiaC[[#This Row],[CONCATENA]],Dades[[#All],[Columna1]:[LAT]],3,FALSE),"")</f>
        <v/>
      </c>
      <c r="BM518" s="1" t="str">
        <f>IFERROR(10^(DiaC[[#This Row],[LAT]]/10),"")</f>
        <v/>
      </c>
      <c r="BX518" s="4">
        <f>Resultats!C$37</f>
        <v>30</v>
      </c>
      <c r="BY518" s="12">
        <f>Resultats!E$37</f>
        <v>3</v>
      </c>
      <c r="BZ518" s="3">
        <v>6</v>
      </c>
      <c r="CA518" s="4">
        <v>33</v>
      </c>
      <c r="CB518" s="4" t="str">
        <f>CONCATENATE(NitC[[#This Row],[Dia]],NitC[[#This Row],[Mes]],NitC[[#This Row],[Hora]],NitC[[#This Row],[Min]])</f>
        <v>303633</v>
      </c>
      <c r="CC518" s="4" t="str">
        <f>CONCATENATE(TEXT(NitC[[#This Row],[Hora]],"00"),":",TEXT(NitC[[#This Row],[Min]],"00"))</f>
        <v>06:33</v>
      </c>
      <c r="CD518" s="12" t="str">
        <f>IFERROR(VLOOKUP(NitC[[#This Row],[CONCATENA]],Dades[[#All],[Columna1]:[LAT]],3,FALSE),"")</f>
        <v/>
      </c>
      <c r="CE518" s="12" t="str">
        <f>IFERROR(10^(NitC[[#This Row],[LAT]]/10),"")</f>
        <v/>
      </c>
    </row>
    <row r="519" spans="4:83" x14ac:dyDescent="0.35">
      <c r="D519" s="1">
        <f>Resultats!C$7</f>
        <v>30</v>
      </c>
      <c r="E519" s="1">
        <f>Resultats!E$7</f>
        <v>3</v>
      </c>
      <c r="F519" s="1">
        <v>15</v>
      </c>
      <c r="G519" s="1">
        <v>34</v>
      </c>
      <c r="H519" s="1" t="str">
        <f>CONCATENATE(DiaA[[#This Row],[Dia]],DiaA[[#This Row],[Mes]],DiaA[[#This Row],[Hora]],DiaA[[#This Row],[Min]])</f>
        <v>3031534</v>
      </c>
      <c r="I519" s="1" t="str">
        <f>CONCATENATE(TEXT(DiaA[[#This Row],[Hora]],"00"),":",TEXT(DiaA[[#This Row],[Min]],"00"))</f>
        <v>15:34</v>
      </c>
      <c r="J519" s="1" t="str">
        <f>IFERROR(VLOOKUP(DiaA[[#This Row],[CONCATENA]],Dades[[#All],[Columna1]:[LAT]],3,FALSE),"")</f>
        <v/>
      </c>
      <c r="K519" s="1" t="str">
        <f>IFERROR(10^(DiaA[[#This Row],[LAT]]/10),"")</f>
        <v/>
      </c>
      <c r="V519" s="4">
        <f>Resultats!C$7</f>
        <v>30</v>
      </c>
      <c r="W519" s="12">
        <f>Resultats!E$7</f>
        <v>3</v>
      </c>
      <c r="X519" s="3">
        <v>6</v>
      </c>
      <c r="Y519" s="4">
        <v>34</v>
      </c>
      <c r="Z519" s="4" t="str">
        <f>CONCATENATE(NitA[[#This Row],[Dia]],NitA[[#This Row],[Mes]],NitA[[#This Row],[Hora]],NitA[[#This Row],[Min]])</f>
        <v>303634</v>
      </c>
      <c r="AA519" s="4" t="str">
        <f>CONCATENATE(TEXT(NitA[[#This Row],[Hora]],"00"),":",TEXT(NitA[[#This Row],[Min]],"00"))</f>
        <v>06:34</v>
      </c>
      <c r="AB519" s="12" t="str">
        <f>IFERROR(VLOOKUP(NitA[[#This Row],[CONCATENA]],Dades[[#All],[Columna1]:[LAT]],3,FALSE),"")</f>
        <v/>
      </c>
      <c r="AC519" s="12" t="str">
        <f>IFERROR(10^(NitA[[#This Row],[LAT]]/10),"")</f>
        <v/>
      </c>
      <c r="AE519" s="1">
        <f>Resultats!C$22</f>
        <v>30</v>
      </c>
      <c r="AF519" s="1">
        <f>Resultats!E$22</f>
        <v>3</v>
      </c>
      <c r="AG519" s="1">
        <v>15</v>
      </c>
      <c r="AH519" s="1">
        <v>34</v>
      </c>
      <c r="AI519" s="1" t="str">
        <f>CONCATENATE(DiaB[[#This Row],[Dia]],DiaB[[#This Row],[Mes]],DiaB[[#This Row],[Hora]],DiaB[[#This Row],[Min]])</f>
        <v>3031534</v>
      </c>
      <c r="AJ519" s="1" t="str">
        <f>CONCATENATE(TEXT(DiaB[[#This Row],[Hora]],"00"),":",TEXT(DiaB[[#This Row],[Min]],"00"))</f>
        <v>15:34</v>
      </c>
      <c r="AK519" s="1" t="str">
        <f>IFERROR(VLOOKUP(DiaB[[#This Row],[CONCATENA]],Dades[[#All],[Columna1]:[LAT]],3,FALSE),"")</f>
        <v/>
      </c>
      <c r="AL519" s="1" t="str">
        <f>IFERROR(10^(DiaB[[#This Row],[LAT]]/10),"")</f>
        <v/>
      </c>
      <c r="AW519" s="4">
        <f>Resultats!C$22</f>
        <v>30</v>
      </c>
      <c r="AX519" s="12">
        <f>Resultats!E$22</f>
        <v>3</v>
      </c>
      <c r="AY519" s="3">
        <v>6</v>
      </c>
      <c r="AZ519" s="4">
        <v>34</v>
      </c>
      <c r="BA519" s="4" t="str">
        <f>CONCATENATE(NitB[[#This Row],[Dia]],NitB[[#This Row],[Mes]],NitB[[#This Row],[Hora]],NitB[[#This Row],[Min]])</f>
        <v>303634</v>
      </c>
      <c r="BB519" s="4" t="str">
        <f>CONCATENATE(TEXT(NitB[[#This Row],[Hora]],"00"),":",TEXT(NitB[[#This Row],[Min]],"00"))</f>
        <v>06:34</v>
      </c>
      <c r="BC519" s="12" t="str">
        <f>IFERROR(VLOOKUP(NitB[[#This Row],[CONCATENA]],Dades[[#All],[Columna1]:[LAT]],3,FALSE),"")</f>
        <v/>
      </c>
      <c r="BD519" s="12" t="str">
        <f>IFERROR(10^(NitB[[#This Row],[LAT]]/10),"")</f>
        <v/>
      </c>
      <c r="BF519" s="1">
        <f>Resultats!C$37</f>
        <v>30</v>
      </c>
      <c r="BG519" s="1">
        <f>Resultats!E$37</f>
        <v>3</v>
      </c>
      <c r="BH519" s="1">
        <v>15</v>
      </c>
      <c r="BI519" s="1">
        <v>34</v>
      </c>
      <c r="BJ519" s="1" t="str">
        <f>CONCATENATE(DiaC[[#This Row],[Dia]],DiaC[[#This Row],[Mes]],DiaC[[#This Row],[Hora]],DiaC[[#This Row],[Min]])</f>
        <v>3031534</v>
      </c>
      <c r="BK519" s="1" t="str">
        <f>CONCATENATE(TEXT(DiaC[[#This Row],[Hora]],"00"),":",TEXT(DiaC[[#This Row],[Min]],"00"))</f>
        <v>15:34</v>
      </c>
      <c r="BL519" s="1" t="str">
        <f>IFERROR(VLOOKUP(DiaC[[#This Row],[CONCATENA]],Dades[[#All],[Columna1]:[LAT]],3,FALSE),"")</f>
        <v/>
      </c>
      <c r="BM519" s="1" t="str">
        <f>IFERROR(10^(DiaC[[#This Row],[LAT]]/10),"")</f>
        <v/>
      </c>
      <c r="BX519" s="4">
        <f>Resultats!C$37</f>
        <v>30</v>
      </c>
      <c r="BY519" s="12">
        <f>Resultats!E$37</f>
        <v>3</v>
      </c>
      <c r="BZ519" s="3">
        <v>6</v>
      </c>
      <c r="CA519" s="4">
        <v>34</v>
      </c>
      <c r="CB519" s="4" t="str">
        <f>CONCATENATE(NitC[[#This Row],[Dia]],NitC[[#This Row],[Mes]],NitC[[#This Row],[Hora]],NitC[[#This Row],[Min]])</f>
        <v>303634</v>
      </c>
      <c r="CC519" s="4" t="str">
        <f>CONCATENATE(TEXT(NitC[[#This Row],[Hora]],"00"),":",TEXT(NitC[[#This Row],[Min]],"00"))</f>
        <v>06:34</v>
      </c>
      <c r="CD519" s="12" t="str">
        <f>IFERROR(VLOOKUP(NitC[[#This Row],[CONCATENA]],Dades[[#All],[Columna1]:[LAT]],3,FALSE),"")</f>
        <v/>
      </c>
      <c r="CE519" s="12" t="str">
        <f>IFERROR(10^(NitC[[#This Row],[LAT]]/10),"")</f>
        <v/>
      </c>
    </row>
    <row r="520" spans="4:83" x14ac:dyDescent="0.35">
      <c r="D520" s="1">
        <f>Resultats!C$7</f>
        <v>30</v>
      </c>
      <c r="E520" s="1">
        <f>Resultats!E$7</f>
        <v>3</v>
      </c>
      <c r="F520" s="1">
        <v>15</v>
      </c>
      <c r="G520" s="1">
        <v>35</v>
      </c>
      <c r="H520" s="1" t="str">
        <f>CONCATENATE(DiaA[[#This Row],[Dia]],DiaA[[#This Row],[Mes]],DiaA[[#This Row],[Hora]],DiaA[[#This Row],[Min]])</f>
        <v>3031535</v>
      </c>
      <c r="I520" s="1" t="str">
        <f>CONCATENATE(TEXT(DiaA[[#This Row],[Hora]],"00"),":",TEXT(DiaA[[#This Row],[Min]],"00"))</f>
        <v>15:35</v>
      </c>
      <c r="J520" s="1" t="str">
        <f>IFERROR(VLOOKUP(DiaA[[#This Row],[CONCATENA]],Dades[[#All],[Columna1]:[LAT]],3,FALSE),"")</f>
        <v/>
      </c>
      <c r="K520" s="1" t="str">
        <f>IFERROR(10^(DiaA[[#This Row],[LAT]]/10),"")</f>
        <v/>
      </c>
      <c r="V520" s="4">
        <f>Resultats!C$7</f>
        <v>30</v>
      </c>
      <c r="W520" s="12">
        <f>Resultats!E$7</f>
        <v>3</v>
      </c>
      <c r="X520" s="3">
        <v>6</v>
      </c>
      <c r="Y520" s="4">
        <v>35</v>
      </c>
      <c r="Z520" s="4" t="str">
        <f>CONCATENATE(NitA[[#This Row],[Dia]],NitA[[#This Row],[Mes]],NitA[[#This Row],[Hora]],NitA[[#This Row],[Min]])</f>
        <v>303635</v>
      </c>
      <c r="AA520" s="4" t="str">
        <f>CONCATENATE(TEXT(NitA[[#This Row],[Hora]],"00"),":",TEXT(NitA[[#This Row],[Min]],"00"))</f>
        <v>06:35</v>
      </c>
      <c r="AB520" s="12" t="str">
        <f>IFERROR(VLOOKUP(NitA[[#This Row],[CONCATENA]],Dades[[#All],[Columna1]:[LAT]],3,FALSE),"")</f>
        <v/>
      </c>
      <c r="AC520" s="12" t="str">
        <f>IFERROR(10^(NitA[[#This Row],[LAT]]/10),"")</f>
        <v/>
      </c>
      <c r="AE520" s="1">
        <f>Resultats!C$22</f>
        <v>30</v>
      </c>
      <c r="AF520" s="1">
        <f>Resultats!E$22</f>
        <v>3</v>
      </c>
      <c r="AG520" s="1">
        <v>15</v>
      </c>
      <c r="AH520" s="1">
        <v>35</v>
      </c>
      <c r="AI520" s="1" t="str">
        <f>CONCATENATE(DiaB[[#This Row],[Dia]],DiaB[[#This Row],[Mes]],DiaB[[#This Row],[Hora]],DiaB[[#This Row],[Min]])</f>
        <v>3031535</v>
      </c>
      <c r="AJ520" s="1" t="str">
        <f>CONCATENATE(TEXT(DiaB[[#This Row],[Hora]],"00"),":",TEXT(DiaB[[#This Row],[Min]],"00"))</f>
        <v>15:35</v>
      </c>
      <c r="AK520" s="1" t="str">
        <f>IFERROR(VLOOKUP(DiaB[[#This Row],[CONCATENA]],Dades[[#All],[Columna1]:[LAT]],3,FALSE),"")</f>
        <v/>
      </c>
      <c r="AL520" s="1" t="str">
        <f>IFERROR(10^(DiaB[[#This Row],[LAT]]/10),"")</f>
        <v/>
      </c>
      <c r="AW520" s="4">
        <f>Resultats!C$22</f>
        <v>30</v>
      </c>
      <c r="AX520" s="12">
        <f>Resultats!E$22</f>
        <v>3</v>
      </c>
      <c r="AY520" s="3">
        <v>6</v>
      </c>
      <c r="AZ520" s="4">
        <v>35</v>
      </c>
      <c r="BA520" s="4" t="str">
        <f>CONCATENATE(NitB[[#This Row],[Dia]],NitB[[#This Row],[Mes]],NitB[[#This Row],[Hora]],NitB[[#This Row],[Min]])</f>
        <v>303635</v>
      </c>
      <c r="BB520" s="4" t="str">
        <f>CONCATENATE(TEXT(NitB[[#This Row],[Hora]],"00"),":",TEXT(NitB[[#This Row],[Min]],"00"))</f>
        <v>06:35</v>
      </c>
      <c r="BC520" s="12" t="str">
        <f>IFERROR(VLOOKUP(NitB[[#This Row],[CONCATENA]],Dades[[#All],[Columna1]:[LAT]],3,FALSE),"")</f>
        <v/>
      </c>
      <c r="BD520" s="12" t="str">
        <f>IFERROR(10^(NitB[[#This Row],[LAT]]/10),"")</f>
        <v/>
      </c>
      <c r="BF520" s="1">
        <f>Resultats!C$37</f>
        <v>30</v>
      </c>
      <c r="BG520" s="1">
        <f>Resultats!E$37</f>
        <v>3</v>
      </c>
      <c r="BH520" s="1">
        <v>15</v>
      </c>
      <c r="BI520" s="1">
        <v>35</v>
      </c>
      <c r="BJ520" s="1" t="str">
        <f>CONCATENATE(DiaC[[#This Row],[Dia]],DiaC[[#This Row],[Mes]],DiaC[[#This Row],[Hora]],DiaC[[#This Row],[Min]])</f>
        <v>3031535</v>
      </c>
      <c r="BK520" s="1" t="str">
        <f>CONCATENATE(TEXT(DiaC[[#This Row],[Hora]],"00"),":",TEXT(DiaC[[#This Row],[Min]],"00"))</f>
        <v>15:35</v>
      </c>
      <c r="BL520" s="1" t="str">
        <f>IFERROR(VLOOKUP(DiaC[[#This Row],[CONCATENA]],Dades[[#All],[Columna1]:[LAT]],3,FALSE),"")</f>
        <v/>
      </c>
      <c r="BM520" s="1" t="str">
        <f>IFERROR(10^(DiaC[[#This Row],[LAT]]/10),"")</f>
        <v/>
      </c>
      <c r="BX520" s="4">
        <f>Resultats!C$37</f>
        <v>30</v>
      </c>
      <c r="BY520" s="12">
        <f>Resultats!E$37</f>
        <v>3</v>
      </c>
      <c r="BZ520" s="3">
        <v>6</v>
      </c>
      <c r="CA520" s="4">
        <v>35</v>
      </c>
      <c r="CB520" s="4" t="str">
        <f>CONCATENATE(NitC[[#This Row],[Dia]],NitC[[#This Row],[Mes]],NitC[[#This Row],[Hora]],NitC[[#This Row],[Min]])</f>
        <v>303635</v>
      </c>
      <c r="CC520" s="4" t="str">
        <f>CONCATENATE(TEXT(NitC[[#This Row],[Hora]],"00"),":",TEXT(NitC[[#This Row],[Min]],"00"))</f>
        <v>06:35</v>
      </c>
      <c r="CD520" s="12" t="str">
        <f>IFERROR(VLOOKUP(NitC[[#This Row],[CONCATENA]],Dades[[#All],[Columna1]:[LAT]],3,FALSE),"")</f>
        <v/>
      </c>
      <c r="CE520" s="12" t="str">
        <f>IFERROR(10^(NitC[[#This Row],[LAT]]/10),"")</f>
        <v/>
      </c>
    </row>
    <row r="521" spans="4:83" x14ac:dyDescent="0.35">
      <c r="D521" s="1">
        <f>Resultats!C$7</f>
        <v>30</v>
      </c>
      <c r="E521" s="1">
        <f>Resultats!E$7</f>
        <v>3</v>
      </c>
      <c r="F521" s="1">
        <v>15</v>
      </c>
      <c r="G521" s="1">
        <v>36</v>
      </c>
      <c r="H521" s="1" t="str">
        <f>CONCATENATE(DiaA[[#This Row],[Dia]],DiaA[[#This Row],[Mes]],DiaA[[#This Row],[Hora]],DiaA[[#This Row],[Min]])</f>
        <v>3031536</v>
      </c>
      <c r="I521" s="1" t="str">
        <f>CONCATENATE(TEXT(DiaA[[#This Row],[Hora]],"00"),":",TEXT(DiaA[[#This Row],[Min]],"00"))</f>
        <v>15:36</v>
      </c>
      <c r="J521" s="1" t="str">
        <f>IFERROR(VLOOKUP(DiaA[[#This Row],[CONCATENA]],Dades[[#All],[Columna1]:[LAT]],3,FALSE),"")</f>
        <v/>
      </c>
      <c r="K521" s="1" t="str">
        <f>IFERROR(10^(DiaA[[#This Row],[LAT]]/10),"")</f>
        <v/>
      </c>
      <c r="V521" s="4">
        <f>Resultats!C$7</f>
        <v>30</v>
      </c>
      <c r="W521" s="12">
        <f>Resultats!E$7</f>
        <v>3</v>
      </c>
      <c r="X521" s="3">
        <v>6</v>
      </c>
      <c r="Y521" s="4">
        <v>36</v>
      </c>
      <c r="Z521" s="4" t="str">
        <f>CONCATENATE(NitA[[#This Row],[Dia]],NitA[[#This Row],[Mes]],NitA[[#This Row],[Hora]],NitA[[#This Row],[Min]])</f>
        <v>303636</v>
      </c>
      <c r="AA521" s="4" t="str">
        <f>CONCATENATE(TEXT(NitA[[#This Row],[Hora]],"00"),":",TEXT(NitA[[#This Row],[Min]],"00"))</f>
        <v>06:36</v>
      </c>
      <c r="AB521" s="12" t="str">
        <f>IFERROR(VLOOKUP(NitA[[#This Row],[CONCATENA]],Dades[[#All],[Columna1]:[LAT]],3,FALSE),"")</f>
        <v/>
      </c>
      <c r="AC521" s="12" t="str">
        <f>IFERROR(10^(NitA[[#This Row],[LAT]]/10),"")</f>
        <v/>
      </c>
      <c r="AE521" s="1">
        <f>Resultats!C$22</f>
        <v>30</v>
      </c>
      <c r="AF521" s="1">
        <f>Resultats!E$22</f>
        <v>3</v>
      </c>
      <c r="AG521" s="1">
        <v>15</v>
      </c>
      <c r="AH521" s="1">
        <v>36</v>
      </c>
      <c r="AI521" s="1" t="str">
        <f>CONCATENATE(DiaB[[#This Row],[Dia]],DiaB[[#This Row],[Mes]],DiaB[[#This Row],[Hora]],DiaB[[#This Row],[Min]])</f>
        <v>3031536</v>
      </c>
      <c r="AJ521" s="1" t="str">
        <f>CONCATENATE(TEXT(DiaB[[#This Row],[Hora]],"00"),":",TEXT(DiaB[[#This Row],[Min]],"00"))</f>
        <v>15:36</v>
      </c>
      <c r="AK521" s="1" t="str">
        <f>IFERROR(VLOOKUP(DiaB[[#This Row],[CONCATENA]],Dades[[#All],[Columna1]:[LAT]],3,FALSE),"")</f>
        <v/>
      </c>
      <c r="AL521" s="1" t="str">
        <f>IFERROR(10^(DiaB[[#This Row],[LAT]]/10),"")</f>
        <v/>
      </c>
      <c r="AW521" s="4">
        <f>Resultats!C$22</f>
        <v>30</v>
      </c>
      <c r="AX521" s="12">
        <f>Resultats!E$22</f>
        <v>3</v>
      </c>
      <c r="AY521" s="3">
        <v>6</v>
      </c>
      <c r="AZ521" s="4">
        <v>36</v>
      </c>
      <c r="BA521" s="4" t="str">
        <f>CONCATENATE(NitB[[#This Row],[Dia]],NitB[[#This Row],[Mes]],NitB[[#This Row],[Hora]],NitB[[#This Row],[Min]])</f>
        <v>303636</v>
      </c>
      <c r="BB521" s="4" t="str">
        <f>CONCATENATE(TEXT(NitB[[#This Row],[Hora]],"00"),":",TEXT(NitB[[#This Row],[Min]],"00"))</f>
        <v>06:36</v>
      </c>
      <c r="BC521" s="12" t="str">
        <f>IFERROR(VLOOKUP(NitB[[#This Row],[CONCATENA]],Dades[[#All],[Columna1]:[LAT]],3,FALSE),"")</f>
        <v/>
      </c>
      <c r="BD521" s="12" t="str">
        <f>IFERROR(10^(NitB[[#This Row],[LAT]]/10),"")</f>
        <v/>
      </c>
      <c r="BF521" s="1">
        <f>Resultats!C$37</f>
        <v>30</v>
      </c>
      <c r="BG521" s="1">
        <f>Resultats!E$37</f>
        <v>3</v>
      </c>
      <c r="BH521" s="1">
        <v>15</v>
      </c>
      <c r="BI521" s="1">
        <v>36</v>
      </c>
      <c r="BJ521" s="1" t="str">
        <f>CONCATENATE(DiaC[[#This Row],[Dia]],DiaC[[#This Row],[Mes]],DiaC[[#This Row],[Hora]],DiaC[[#This Row],[Min]])</f>
        <v>3031536</v>
      </c>
      <c r="BK521" s="1" t="str">
        <f>CONCATENATE(TEXT(DiaC[[#This Row],[Hora]],"00"),":",TEXT(DiaC[[#This Row],[Min]],"00"))</f>
        <v>15:36</v>
      </c>
      <c r="BL521" s="1" t="str">
        <f>IFERROR(VLOOKUP(DiaC[[#This Row],[CONCATENA]],Dades[[#All],[Columna1]:[LAT]],3,FALSE),"")</f>
        <v/>
      </c>
      <c r="BM521" s="1" t="str">
        <f>IFERROR(10^(DiaC[[#This Row],[LAT]]/10),"")</f>
        <v/>
      </c>
      <c r="BX521" s="4">
        <f>Resultats!C$37</f>
        <v>30</v>
      </c>
      <c r="BY521" s="12">
        <f>Resultats!E$37</f>
        <v>3</v>
      </c>
      <c r="BZ521" s="3">
        <v>6</v>
      </c>
      <c r="CA521" s="4">
        <v>36</v>
      </c>
      <c r="CB521" s="4" t="str">
        <f>CONCATENATE(NitC[[#This Row],[Dia]],NitC[[#This Row],[Mes]],NitC[[#This Row],[Hora]],NitC[[#This Row],[Min]])</f>
        <v>303636</v>
      </c>
      <c r="CC521" s="4" t="str">
        <f>CONCATENATE(TEXT(NitC[[#This Row],[Hora]],"00"),":",TEXT(NitC[[#This Row],[Min]],"00"))</f>
        <v>06:36</v>
      </c>
      <c r="CD521" s="12" t="str">
        <f>IFERROR(VLOOKUP(NitC[[#This Row],[CONCATENA]],Dades[[#All],[Columna1]:[LAT]],3,FALSE),"")</f>
        <v/>
      </c>
      <c r="CE521" s="12" t="str">
        <f>IFERROR(10^(NitC[[#This Row],[LAT]]/10),"")</f>
        <v/>
      </c>
    </row>
    <row r="522" spans="4:83" x14ac:dyDescent="0.35">
      <c r="D522" s="1">
        <f>Resultats!C$7</f>
        <v>30</v>
      </c>
      <c r="E522" s="1">
        <f>Resultats!E$7</f>
        <v>3</v>
      </c>
      <c r="F522" s="1">
        <v>15</v>
      </c>
      <c r="G522" s="1">
        <v>37</v>
      </c>
      <c r="H522" s="1" t="str">
        <f>CONCATENATE(DiaA[[#This Row],[Dia]],DiaA[[#This Row],[Mes]],DiaA[[#This Row],[Hora]],DiaA[[#This Row],[Min]])</f>
        <v>3031537</v>
      </c>
      <c r="I522" s="1" t="str">
        <f>CONCATENATE(TEXT(DiaA[[#This Row],[Hora]],"00"),":",TEXT(DiaA[[#This Row],[Min]],"00"))</f>
        <v>15:37</v>
      </c>
      <c r="J522" s="1" t="str">
        <f>IFERROR(VLOOKUP(DiaA[[#This Row],[CONCATENA]],Dades[[#All],[Columna1]:[LAT]],3,FALSE),"")</f>
        <v/>
      </c>
      <c r="K522" s="1" t="str">
        <f>IFERROR(10^(DiaA[[#This Row],[LAT]]/10),"")</f>
        <v/>
      </c>
      <c r="V522" s="4">
        <f>Resultats!C$7</f>
        <v>30</v>
      </c>
      <c r="W522" s="12">
        <f>Resultats!E$7</f>
        <v>3</v>
      </c>
      <c r="X522" s="3">
        <v>6</v>
      </c>
      <c r="Y522" s="4">
        <v>37</v>
      </c>
      <c r="Z522" s="4" t="str">
        <f>CONCATENATE(NitA[[#This Row],[Dia]],NitA[[#This Row],[Mes]],NitA[[#This Row],[Hora]],NitA[[#This Row],[Min]])</f>
        <v>303637</v>
      </c>
      <c r="AA522" s="4" t="str">
        <f>CONCATENATE(TEXT(NitA[[#This Row],[Hora]],"00"),":",TEXT(NitA[[#This Row],[Min]],"00"))</f>
        <v>06:37</v>
      </c>
      <c r="AB522" s="12" t="str">
        <f>IFERROR(VLOOKUP(NitA[[#This Row],[CONCATENA]],Dades[[#All],[Columna1]:[LAT]],3,FALSE),"")</f>
        <v/>
      </c>
      <c r="AC522" s="12" t="str">
        <f>IFERROR(10^(NitA[[#This Row],[LAT]]/10),"")</f>
        <v/>
      </c>
      <c r="AE522" s="1">
        <f>Resultats!C$22</f>
        <v>30</v>
      </c>
      <c r="AF522" s="1">
        <f>Resultats!E$22</f>
        <v>3</v>
      </c>
      <c r="AG522" s="1">
        <v>15</v>
      </c>
      <c r="AH522" s="1">
        <v>37</v>
      </c>
      <c r="AI522" s="1" t="str">
        <f>CONCATENATE(DiaB[[#This Row],[Dia]],DiaB[[#This Row],[Mes]],DiaB[[#This Row],[Hora]],DiaB[[#This Row],[Min]])</f>
        <v>3031537</v>
      </c>
      <c r="AJ522" s="1" t="str">
        <f>CONCATENATE(TEXT(DiaB[[#This Row],[Hora]],"00"),":",TEXT(DiaB[[#This Row],[Min]],"00"))</f>
        <v>15:37</v>
      </c>
      <c r="AK522" s="1" t="str">
        <f>IFERROR(VLOOKUP(DiaB[[#This Row],[CONCATENA]],Dades[[#All],[Columna1]:[LAT]],3,FALSE),"")</f>
        <v/>
      </c>
      <c r="AL522" s="1" t="str">
        <f>IFERROR(10^(DiaB[[#This Row],[LAT]]/10),"")</f>
        <v/>
      </c>
      <c r="AW522" s="4">
        <f>Resultats!C$22</f>
        <v>30</v>
      </c>
      <c r="AX522" s="12">
        <f>Resultats!E$22</f>
        <v>3</v>
      </c>
      <c r="AY522" s="3">
        <v>6</v>
      </c>
      <c r="AZ522" s="4">
        <v>37</v>
      </c>
      <c r="BA522" s="4" t="str">
        <f>CONCATENATE(NitB[[#This Row],[Dia]],NitB[[#This Row],[Mes]],NitB[[#This Row],[Hora]],NitB[[#This Row],[Min]])</f>
        <v>303637</v>
      </c>
      <c r="BB522" s="4" t="str">
        <f>CONCATENATE(TEXT(NitB[[#This Row],[Hora]],"00"),":",TEXT(NitB[[#This Row],[Min]],"00"))</f>
        <v>06:37</v>
      </c>
      <c r="BC522" s="12" t="str">
        <f>IFERROR(VLOOKUP(NitB[[#This Row],[CONCATENA]],Dades[[#All],[Columna1]:[LAT]],3,FALSE),"")</f>
        <v/>
      </c>
      <c r="BD522" s="12" t="str">
        <f>IFERROR(10^(NitB[[#This Row],[LAT]]/10),"")</f>
        <v/>
      </c>
      <c r="BF522" s="1">
        <f>Resultats!C$37</f>
        <v>30</v>
      </c>
      <c r="BG522" s="1">
        <f>Resultats!E$37</f>
        <v>3</v>
      </c>
      <c r="BH522" s="1">
        <v>15</v>
      </c>
      <c r="BI522" s="1">
        <v>37</v>
      </c>
      <c r="BJ522" s="1" t="str">
        <f>CONCATENATE(DiaC[[#This Row],[Dia]],DiaC[[#This Row],[Mes]],DiaC[[#This Row],[Hora]],DiaC[[#This Row],[Min]])</f>
        <v>3031537</v>
      </c>
      <c r="BK522" s="1" t="str">
        <f>CONCATENATE(TEXT(DiaC[[#This Row],[Hora]],"00"),":",TEXT(DiaC[[#This Row],[Min]],"00"))</f>
        <v>15:37</v>
      </c>
      <c r="BL522" s="1" t="str">
        <f>IFERROR(VLOOKUP(DiaC[[#This Row],[CONCATENA]],Dades[[#All],[Columna1]:[LAT]],3,FALSE),"")</f>
        <v/>
      </c>
      <c r="BM522" s="1" t="str">
        <f>IFERROR(10^(DiaC[[#This Row],[LAT]]/10),"")</f>
        <v/>
      </c>
      <c r="BX522" s="4">
        <f>Resultats!C$37</f>
        <v>30</v>
      </c>
      <c r="BY522" s="12">
        <f>Resultats!E$37</f>
        <v>3</v>
      </c>
      <c r="BZ522" s="3">
        <v>6</v>
      </c>
      <c r="CA522" s="4">
        <v>37</v>
      </c>
      <c r="CB522" s="4" t="str">
        <f>CONCATENATE(NitC[[#This Row],[Dia]],NitC[[#This Row],[Mes]],NitC[[#This Row],[Hora]],NitC[[#This Row],[Min]])</f>
        <v>303637</v>
      </c>
      <c r="CC522" s="4" t="str">
        <f>CONCATENATE(TEXT(NitC[[#This Row],[Hora]],"00"),":",TEXT(NitC[[#This Row],[Min]],"00"))</f>
        <v>06:37</v>
      </c>
      <c r="CD522" s="12" t="str">
        <f>IFERROR(VLOOKUP(NitC[[#This Row],[CONCATENA]],Dades[[#All],[Columna1]:[LAT]],3,FALSE),"")</f>
        <v/>
      </c>
      <c r="CE522" s="12" t="str">
        <f>IFERROR(10^(NitC[[#This Row],[LAT]]/10),"")</f>
        <v/>
      </c>
    </row>
    <row r="523" spans="4:83" x14ac:dyDescent="0.35">
      <c r="D523" s="1">
        <f>Resultats!C$7</f>
        <v>30</v>
      </c>
      <c r="E523" s="1">
        <f>Resultats!E$7</f>
        <v>3</v>
      </c>
      <c r="F523" s="1">
        <v>15</v>
      </c>
      <c r="G523" s="1">
        <v>38</v>
      </c>
      <c r="H523" s="1" t="str">
        <f>CONCATENATE(DiaA[[#This Row],[Dia]],DiaA[[#This Row],[Mes]],DiaA[[#This Row],[Hora]],DiaA[[#This Row],[Min]])</f>
        <v>3031538</v>
      </c>
      <c r="I523" s="1" t="str">
        <f>CONCATENATE(TEXT(DiaA[[#This Row],[Hora]],"00"),":",TEXT(DiaA[[#This Row],[Min]],"00"))</f>
        <v>15:38</v>
      </c>
      <c r="J523" s="1" t="str">
        <f>IFERROR(VLOOKUP(DiaA[[#This Row],[CONCATENA]],Dades[[#All],[Columna1]:[LAT]],3,FALSE),"")</f>
        <v/>
      </c>
      <c r="K523" s="1" t="str">
        <f>IFERROR(10^(DiaA[[#This Row],[LAT]]/10),"")</f>
        <v/>
      </c>
      <c r="V523" s="4">
        <f>Resultats!C$7</f>
        <v>30</v>
      </c>
      <c r="W523" s="12">
        <f>Resultats!E$7</f>
        <v>3</v>
      </c>
      <c r="X523" s="3">
        <v>6</v>
      </c>
      <c r="Y523" s="4">
        <v>38</v>
      </c>
      <c r="Z523" s="4" t="str">
        <f>CONCATENATE(NitA[[#This Row],[Dia]],NitA[[#This Row],[Mes]],NitA[[#This Row],[Hora]],NitA[[#This Row],[Min]])</f>
        <v>303638</v>
      </c>
      <c r="AA523" s="4" t="str">
        <f>CONCATENATE(TEXT(NitA[[#This Row],[Hora]],"00"),":",TEXT(NitA[[#This Row],[Min]],"00"))</f>
        <v>06:38</v>
      </c>
      <c r="AB523" s="12" t="str">
        <f>IFERROR(VLOOKUP(NitA[[#This Row],[CONCATENA]],Dades[[#All],[Columna1]:[LAT]],3,FALSE),"")</f>
        <v/>
      </c>
      <c r="AC523" s="12" t="str">
        <f>IFERROR(10^(NitA[[#This Row],[LAT]]/10),"")</f>
        <v/>
      </c>
      <c r="AE523" s="1">
        <f>Resultats!C$22</f>
        <v>30</v>
      </c>
      <c r="AF523" s="1">
        <f>Resultats!E$22</f>
        <v>3</v>
      </c>
      <c r="AG523" s="1">
        <v>15</v>
      </c>
      <c r="AH523" s="1">
        <v>38</v>
      </c>
      <c r="AI523" s="1" t="str">
        <f>CONCATENATE(DiaB[[#This Row],[Dia]],DiaB[[#This Row],[Mes]],DiaB[[#This Row],[Hora]],DiaB[[#This Row],[Min]])</f>
        <v>3031538</v>
      </c>
      <c r="AJ523" s="1" t="str">
        <f>CONCATENATE(TEXT(DiaB[[#This Row],[Hora]],"00"),":",TEXT(DiaB[[#This Row],[Min]],"00"))</f>
        <v>15:38</v>
      </c>
      <c r="AK523" s="1" t="str">
        <f>IFERROR(VLOOKUP(DiaB[[#This Row],[CONCATENA]],Dades[[#All],[Columna1]:[LAT]],3,FALSE),"")</f>
        <v/>
      </c>
      <c r="AL523" s="1" t="str">
        <f>IFERROR(10^(DiaB[[#This Row],[LAT]]/10),"")</f>
        <v/>
      </c>
      <c r="AW523" s="4">
        <f>Resultats!C$22</f>
        <v>30</v>
      </c>
      <c r="AX523" s="12">
        <f>Resultats!E$22</f>
        <v>3</v>
      </c>
      <c r="AY523" s="3">
        <v>6</v>
      </c>
      <c r="AZ523" s="4">
        <v>38</v>
      </c>
      <c r="BA523" s="4" t="str">
        <f>CONCATENATE(NitB[[#This Row],[Dia]],NitB[[#This Row],[Mes]],NitB[[#This Row],[Hora]],NitB[[#This Row],[Min]])</f>
        <v>303638</v>
      </c>
      <c r="BB523" s="4" t="str">
        <f>CONCATENATE(TEXT(NitB[[#This Row],[Hora]],"00"),":",TEXT(NitB[[#This Row],[Min]],"00"))</f>
        <v>06:38</v>
      </c>
      <c r="BC523" s="12" t="str">
        <f>IFERROR(VLOOKUP(NitB[[#This Row],[CONCATENA]],Dades[[#All],[Columna1]:[LAT]],3,FALSE),"")</f>
        <v/>
      </c>
      <c r="BD523" s="12" t="str">
        <f>IFERROR(10^(NitB[[#This Row],[LAT]]/10),"")</f>
        <v/>
      </c>
      <c r="BF523" s="1">
        <f>Resultats!C$37</f>
        <v>30</v>
      </c>
      <c r="BG523" s="1">
        <f>Resultats!E$37</f>
        <v>3</v>
      </c>
      <c r="BH523" s="1">
        <v>15</v>
      </c>
      <c r="BI523" s="1">
        <v>38</v>
      </c>
      <c r="BJ523" s="1" t="str">
        <f>CONCATENATE(DiaC[[#This Row],[Dia]],DiaC[[#This Row],[Mes]],DiaC[[#This Row],[Hora]],DiaC[[#This Row],[Min]])</f>
        <v>3031538</v>
      </c>
      <c r="BK523" s="1" t="str">
        <f>CONCATENATE(TEXT(DiaC[[#This Row],[Hora]],"00"),":",TEXT(DiaC[[#This Row],[Min]],"00"))</f>
        <v>15:38</v>
      </c>
      <c r="BL523" s="1" t="str">
        <f>IFERROR(VLOOKUP(DiaC[[#This Row],[CONCATENA]],Dades[[#All],[Columna1]:[LAT]],3,FALSE),"")</f>
        <v/>
      </c>
      <c r="BM523" s="1" t="str">
        <f>IFERROR(10^(DiaC[[#This Row],[LAT]]/10),"")</f>
        <v/>
      </c>
      <c r="BX523" s="4">
        <f>Resultats!C$37</f>
        <v>30</v>
      </c>
      <c r="BY523" s="12">
        <f>Resultats!E$37</f>
        <v>3</v>
      </c>
      <c r="BZ523" s="3">
        <v>6</v>
      </c>
      <c r="CA523" s="4">
        <v>38</v>
      </c>
      <c r="CB523" s="4" t="str">
        <f>CONCATENATE(NitC[[#This Row],[Dia]],NitC[[#This Row],[Mes]],NitC[[#This Row],[Hora]],NitC[[#This Row],[Min]])</f>
        <v>303638</v>
      </c>
      <c r="CC523" s="4" t="str">
        <f>CONCATENATE(TEXT(NitC[[#This Row],[Hora]],"00"),":",TEXT(NitC[[#This Row],[Min]],"00"))</f>
        <v>06:38</v>
      </c>
      <c r="CD523" s="12" t="str">
        <f>IFERROR(VLOOKUP(NitC[[#This Row],[CONCATENA]],Dades[[#All],[Columna1]:[LAT]],3,FALSE),"")</f>
        <v/>
      </c>
      <c r="CE523" s="12" t="str">
        <f>IFERROR(10^(NitC[[#This Row],[LAT]]/10),"")</f>
        <v/>
      </c>
    </row>
    <row r="524" spans="4:83" x14ac:dyDescent="0.35">
      <c r="D524" s="1">
        <f>Resultats!C$7</f>
        <v>30</v>
      </c>
      <c r="E524" s="1">
        <f>Resultats!E$7</f>
        <v>3</v>
      </c>
      <c r="F524" s="1">
        <v>15</v>
      </c>
      <c r="G524" s="1">
        <v>39</v>
      </c>
      <c r="H524" s="1" t="str">
        <f>CONCATENATE(DiaA[[#This Row],[Dia]],DiaA[[#This Row],[Mes]],DiaA[[#This Row],[Hora]],DiaA[[#This Row],[Min]])</f>
        <v>3031539</v>
      </c>
      <c r="I524" s="1" t="str">
        <f>CONCATENATE(TEXT(DiaA[[#This Row],[Hora]],"00"),":",TEXT(DiaA[[#This Row],[Min]],"00"))</f>
        <v>15:39</v>
      </c>
      <c r="J524" s="1" t="str">
        <f>IFERROR(VLOOKUP(DiaA[[#This Row],[CONCATENA]],Dades[[#All],[Columna1]:[LAT]],3,FALSE),"")</f>
        <v/>
      </c>
      <c r="K524" s="1" t="str">
        <f>IFERROR(10^(DiaA[[#This Row],[LAT]]/10),"")</f>
        <v/>
      </c>
      <c r="V524" s="4">
        <f>Resultats!C$7</f>
        <v>30</v>
      </c>
      <c r="W524" s="12">
        <f>Resultats!E$7</f>
        <v>3</v>
      </c>
      <c r="X524" s="3">
        <v>6</v>
      </c>
      <c r="Y524" s="4">
        <v>39</v>
      </c>
      <c r="Z524" s="4" t="str">
        <f>CONCATENATE(NitA[[#This Row],[Dia]],NitA[[#This Row],[Mes]],NitA[[#This Row],[Hora]],NitA[[#This Row],[Min]])</f>
        <v>303639</v>
      </c>
      <c r="AA524" s="4" t="str">
        <f>CONCATENATE(TEXT(NitA[[#This Row],[Hora]],"00"),":",TEXT(NitA[[#This Row],[Min]],"00"))</f>
        <v>06:39</v>
      </c>
      <c r="AB524" s="12" t="str">
        <f>IFERROR(VLOOKUP(NitA[[#This Row],[CONCATENA]],Dades[[#All],[Columna1]:[LAT]],3,FALSE),"")</f>
        <v/>
      </c>
      <c r="AC524" s="12" t="str">
        <f>IFERROR(10^(NitA[[#This Row],[LAT]]/10),"")</f>
        <v/>
      </c>
      <c r="AE524" s="1">
        <f>Resultats!C$22</f>
        <v>30</v>
      </c>
      <c r="AF524" s="1">
        <f>Resultats!E$22</f>
        <v>3</v>
      </c>
      <c r="AG524" s="1">
        <v>15</v>
      </c>
      <c r="AH524" s="1">
        <v>39</v>
      </c>
      <c r="AI524" s="1" t="str">
        <f>CONCATENATE(DiaB[[#This Row],[Dia]],DiaB[[#This Row],[Mes]],DiaB[[#This Row],[Hora]],DiaB[[#This Row],[Min]])</f>
        <v>3031539</v>
      </c>
      <c r="AJ524" s="1" t="str">
        <f>CONCATENATE(TEXT(DiaB[[#This Row],[Hora]],"00"),":",TEXT(DiaB[[#This Row],[Min]],"00"))</f>
        <v>15:39</v>
      </c>
      <c r="AK524" s="1" t="str">
        <f>IFERROR(VLOOKUP(DiaB[[#This Row],[CONCATENA]],Dades[[#All],[Columna1]:[LAT]],3,FALSE),"")</f>
        <v/>
      </c>
      <c r="AL524" s="1" t="str">
        <f>IFERROR(10^(DiaB[[#This Row],[LAT]]/10),"")</f>
        <v/>
      </c>
      <c r="AW524" s="4">
        <f>Resultats!C$22</f>
        <v>30</v>
      </c>
      <c r="AX524" s="12">
        <f>Resultats!E$22</f>
        <v>3</v>
      </c>
      <c r="AY524" s="3">
        <v>6</v>
      </c>
      <c r="AZ524" s="4">
        <v>39</v>
      </c>
      <c r="BA524" s="4" t="str">
        <f>CONCATENATE(NitB[[#This Row],[Dia]],NitB[[#This Row],[Mes]],NitB[[#This Row],[Hora]],NitB[[#This Row],[Min]])</f>
        <v>303639</v>
      </c>
      <c r="BB524" s="4" t="str">
        <f>CONCATENATE(TEXT(NitB[[#This Row],[Hora]],"00"),":",TEXT(NitB[[#This Row],[Min]],"00"))</f>
        <v>06:39</v>
      </c>
      <c r="BC524" s="12" t="str">
        <f>IFERROR(VLOOKUP(NitB[[#This Row],[CONCATENA]],Dades[[#All],[Columna1]:[LAT]],3,FALSE),"")</f>
        <v/>
      </c>
      <c r="BD524" s="12" t="str">
        <f>IFERROR(10^(NitB[[#This Row],[LAT]]/10),"")</f>
        <v/>
      </c>
      <c r="BF524" s="1">
        <f>Resultats!C$37</f>
        <v>30</v>
      </c>
      <c r="BG524" s="1">
        <f>Resultats!E$37</f>
        <v>3</v>
      </c>
      <c r="BH524" s="1">
        <v>15</v>
      </c>
      <c r="BI524" s="1">
        <v>39</v>
      </c>
      <c r="BJ524" s="1" t="str">
        <f>CONCATENATE(DiaC[[#This Row],[Dia]],DiaC[[#This Row],[Mes]],DiaC[[#This Row],[Hora]],DiaC[[#This Row],[Min]])</f>
        <v>3031539</v>
      </c>
      <c r="BK524" s="1" t="str">
        <f>CONCATENATE(TEXT(DiaC[[#This Row],[Hora]],"00"),":",TEXT(DiaC[[#This Row],[Min]],"00"))</f>
        <v>15:39</v>
      </c>
      <c r="BL524" s="1" t="str">
        <f>IFERROR(VLOOKUP(DiaC[[#This Row],[CONCATENA]],Dades[[#All],[Columna1]:[LAT]],3,FALSE),"")</f>
        <v/>
      </c>
      <c r="BM524" s="1" t="str">
        <f>IFERROR(10^(DiaC[[#This Row],[LAT]]/10),"")</f>
        <v/>
      </c>
      <c r="BX524" s="4">
        <f>Resultats!C$37</f>
        <v>30</v>
      </c>
      <c r="BY524" s="12">
        <f>Resultats!E$37</f>
        <v>3</v>
      </c>
      <c r="BZ524" s="3">
        <v>6</v>
      </c>
      <c r="CA524" s="4">
        <v>39</v>
      </c>
      <c r="CB524" s="4" t="str">
        <f>CONCATENATE(NitC[[#This Row],[Dia]],NitC[[#This Row],[Mes]],NitC[[#This Row],[Hora]],NitC[[#This Row],[Min]])</f>
        <v>303639</v>
      </c>
      <c r="CC524" s="4" t="str">
        <f>CONCATENATE(TEXT(NitC[[#This Row],[Hora]],"00"),":",TEXT(NitC[[#This Row],[Min]],"00"))</f>
        <v>06:39</v>
      </c>
      <c r="CD524" s="12" t="str">
        <f>IFERROR(VLOOKUP(NitC[[#This Row],[CONCATENA]],Dades[[#All],[Columna1]:[LAT]],3,FALSE),"")</f>
        <v/>
      </c>
      <c r="CE524" s="12" t="str">
        <f>IFERROR(10^(NitC[[#This Row],[LAT]]/10),"")</f>
        <v/>
      </c>
    </row>
    <row r="525" spans="4:83" x14ac:dyDescent="0.35">
      <c r="D525" s="1">
        <f>Resultats!C$7</f>
        <v>30</v>
      </c>
      <c r="E525" s="1">
        <f>Resultats!E$7</f>
        <v>3</v>
      </c>
      <c r="F525" s="1">
        <v>15</v>
      </c>
      <c r="G525" s="1">
        <v>40</v>
      </c>
      <c r="H525" s="1" t="str">
        <f>CONCATENATE(DiaA[[#This Row],[Dia]],DiaA[[#This Row],[Mes]],DiaA[[#This Row],[Hora]],DiaA[[#This Row],[Min]])</f>
        <v>3031540</v>
      </c>
      <c r="I525" s="1" t="str">
        <f>CONCATENATE(TEXT(DiaA[[#This Row],[Hora]],"00"),":",TEXT(DiaA[[#This Row],[Min]],"00"))</f>
        <v>15:40</v>
      </c>
      <c r="J525" s="1" t="str">
        <f>IFERROR(VLOOKUP(DiaA[[#This Row],[CONCATENA]],Dades[[#All],[Columna1]:[LAT]],3,FALSE),"")</f>
        <v/>
      </c>
      <c r="K525" s="1" t="str">
        <f>IFERROR(10^(DiaA[[#This Row],[LAT]]/10),"")</f>
        <v/>
      </c>
      <c r="V525" s="4">
        <f>Resultats!C$7</f>
        <v>30</v>
      </c>
      <c r="W525" s="12">
        <f>Resultats!E$7</f>
        <v>3</v>
      </c>
      <c r="X525" s="3">
        <v>6</v>
      </c>
      <c r="Y525" s="4">
        <v>40</v>
      </c>
      <c r="Z525" s="4" t="str">
        <f>CONCATENATE(NitA[[#This Row],[Dia]],NitA[[#This Row],[Mes]],NitA[[#This Row],[Hora]],NitA[[#This Row],[Min]])</f>
        <v>303640</v>
      </c>
      <c r="AA525" s="4" t="str">
        <f>CONCATENATE(TEXT(NitA[[#This Row],[Hora]],"00"),":",TEXT(NitA[[#This Row],[Min]],"00"))</f>
        <v>06:40</v>
      </c>
      <c r="AB525" s="12" t="str">
        <f>IFERROR(VLOOKUP(NitA[[#This Row],[CONCATENA]],Dades[[#All],[Columna1]:[LAT]],3,FALSE),"")</f>
        <v/>
      </c>
      <c r="AC525" s="12" t="str">
        <f>IFERROR(10^(NitA[[#This Row],[LAT]]/10),"")</f>
        <v/>
      </c>
      <c r="AE525" s="1">
        <f>Resultats!C$22</f>
        <v>30</v>
      </c>
      <c r="AF525" s="1">
        <f>Resultats!E$22</f>
        <v>3</v>
      </c>
      <c r="AG525" s="1">
        <v>15</v>
      </c>
      <c r="AH525" s="1">
        <v>40</v>
      </c>
      <c r="AI525" s="1" t="str">
        <f>CONCATENATE(DiaB[[#This Row],[Dia]],DiaB[[#This Row],[Mes]],DiaB[[#This Row],[Hora]],DiaB[[#This Row],[Min]])</f>
        <v>3031540</v>
      </c>
      <c r="AJ525" s="1" t="str">
        <f>CONCATENATE(TEXT(DiaB[[#This Row],[Hora]],"00"),":",TEXT(DiaB[[#This Row],[Min]],"00"))</f>
        <v>15:40</v>
      </c>
      <c r="AK525" s="1" t="str">
        <f>IFERROR(VLOOKUP(DiaB[[#This Row],[CONCATENA]],Dades[[#All],[Columna1]:[LAT]],3,FALSE),"")</f>
        <v/>
      </c>
      <c r="AL525" s="1" t="str">
        <f>IFERROR(10^(DiaB[[#This Row],[LAT]]/10),"")</f>
        <v/>
      </c>
      <c r="AW525" s="4">
        <f>Resultats!C$22</f>
        <v>30</v>
      </c>
      <c r="AX525" s="12">
        <f>Resultats!E$22</f>
        <v>3</v>
      </c>
      <c r="AY525" s="3">
        <v>6</v>
      </c>
      <c r="AZ525" s="4">
        <v>40</v>
      </c>
      <c r="BA525" s="4" t="str">
        <f>CONCATENATE(NitB[[#This Row],[Dia]],NitB[[#This Row],[Mes]],NitB[[#This Row],[Hora]],NitB[[#This Row],[Min]])</f>
        <v>303640</v>
      </c>
      <c r="BB525" s="4" t="str">
        <f>CONCATENATE(TEXT(NitB[[#This Row],[Hora]],"00"),":",TEXT(NitB[[#This Row],[Min]],"00"))</f>
        <v>06:40</v>
      </c>
      <c r="BC525" s="12" t="str">
        <f>IFERROR(VLOOKUP(NitB[[#This Row],[CONCATENA]],Dades[[#All],[Columna1]:[LAT]],3,FALSE),"")</f>
        <v/>
      </c>
      <c r="BD525" s="12" t="str">
        <f>IFERROR(10^(NitB[[#This Row],[LAT]]/10),"")</f>
        <v/>
      </c>
      <c r="BF525" s="1">
        <f>Resultats!C$37</f>
        <v>30</v>
      </c>
      <c r="BG525" s="1">
        <f>Resultats!E$37</f>
        <v>3</v>
      </c>
      <c r="BH525" s="1">
        <v>15</v>
      </c>
      <c r="BI525" s="1">
        <v>40</v>
      </c>
      <c r="BJ525" s="1" t="str">
        <f>CONCATENATE(DiaC[[#This Row],[Dia]],DiaC[[#This Row],[Mes]],DiaC[[#This Row],[Hora]],DiaC[[#This Row],[Min]])</f>
        <v>3031540</v>
      </c>
      <c r="BK525" s="1" t="str">
        <f>CONCATENATE(TEXT(DiaC[[#This Row],[Hora]],"00"),":",TEXT(DiaC[[#This Row],[Min]],"00"))</f>
        <v>15:40</v>
      </c>
      <c r="BL525" s="1" t="str">
        <f>IFERROR(VLOOKUP(DiaC[[#This Row],[CONCATENA]],Dades[[#All],[Columna1]:[LAT]],3,FALSE),"")</f>
        <v/>
      </c>
      <c r="BM525" s="1" t="str">
        <f>IFERROR(10^(DiaC[[#This Row],[LAT]]/10),"")</f>
        <v/>
      </c>
      <c r="BX525" s="4">
        <f>Resultats!C$37</f>
        <v>30</v>
      </c>
      <c r="BY525" s="12">
        <f>Resultats!E$37</f>
        <v>3</v>
      </c>
      <c r="BZ525" s="3">
        <v>6</v>
      </c>
      <c r="CA525" s="4">
        <v>40</v>
      </c>
      <c r="CB525" s="4" t="str">
        <f>CONCATENATE(NitC[[#This Row],[Dia]],NitC[[#This Row],[Mes]],NitC[[#This Row],[Hora]],NitC[[#This Row],[Min]])</f>
        <v>303640</v>
      </c>
      <c r="CC525" s="4" t="str">
        <f>CONCATENATE(TEXT(NitC[[#This Row],[Hora]],"00"),":",TEXT(NitC[[#This Row],[Min]],"00"))</f>
        <v>06:40</v>
      </c>
      <c r="CD525" s="12" t="str">
        <f>IFERROR(VLOOKUP(NitC[[#This Row],[CONCATENA]],Dades[[#All],[Columna1]:[LAT]],3,FALSE),"")</f>
        <v/>
      </c>
      <c r="CE525" s="12" t="str">
        <f>IFERROR(10^(NitC[[#This Row],[LAT]]/10),"")</f>
        <v/>
      </c>
    </row>
    <row r="526" spans="4:83" x14ac:dyDescent="0.35">
      <c r="D526" s="1">
        <f>Resultats!C$7</f>
        <v>30</v>
      </c>
      <c r="E526" s="1">
        <f>Resultats!E$7</f>
        <v>3</v>
      </c>
      <c r="F526" s="1">
        <v>15</v>
      </c>
      <c r="G526" s="1">
        <v>41</v>
      </c>
      <c r="H526" s="1" t="str">
        <f>CONCATENATE(DiaA[[#This Row],[Dia]],DiaA[[#This Row],[Mes]],DiaA[[#This Row],[Hora]],DiaA[[#This Row],[Min]])</f>
        <v>3031541</v>
      </c>
      <c r="I526" s="1" t="str">
        <f>CONCATENATE(TEXT(DiaA[[#This Row],[Hora]],"00"),":",TEXT(DiaA[[#This Row],[Min]],"00"))</f>
        <v>15:41</v>
      </c>
      <c r="J526" s="1" t="str">
        <f>IFERROR(VLOOKUP(DiaA[[#This Row],[CONCATENA]],Dades[[#All],[Columna1]:[LAT]],3,FALSE),"")</f>
        <v/>
      </c>
      <c r="K526" s="1" t="str">
        <f>IFERROR(10^(DiaA[[#This Row],[LAT]]/10),"")</f>
        <v/>
      </c>
      <c r="V526" s="4">
        <f>Resultats!C$7</f>
        <v>30</v>
      </c>
      <c r="W526" s="12">
        <f>Resultats!E$7</f>
        <v>3</v>
      </c>
      <c r="X526" s="3">
        <v>6</v>
      </c>
      <c r="Y526" s="4">
        <v>41</v>
      </c>
      <c r="Z526" s="4" t="str">
        <f>CONCATENATE(NitA[[#This Row],[Dia]],NitA[[#This Row],[Mes]],NitA[[#This Row],[Hora]],NitA[[#This Row],[Min]])</f>
        <v>303641</v>
      </c>
      <c r="AA526" s="4" t="str">
        <f>CONCATENATE(TEXT(NitA[[#This Row],[Hora]],"00"),":",TEXT(NitA[[#This Row],[Min]],"00"))</f>
        <v>06:41</v>
      </c>
      <c r="AB526" s="12" t="str">
        <f>IFERROR(VLOOKUP(NitA[[#This Row],[CONCATENA]],Dades[[#All],[Columna1]:[LAT]],3,FALSE),"")</f>
        <v/>
      </c>
      <c r="AC526" s="12" t="str">
        <f>IFERROR(10^(NitA[[#This Row],[LAT]]/10),"")</f>
        <v/>
      </c>
      <c r="AE526" s="1">
        <f>Resultats!C$22</f>
        <v>30</v>
      </c>
      <c r="AF526" s="1">
        <f>Resultats!E$22</f>
        <v>3</v>
      </c>
      <c r="AG526" s="1">
        <v>15</v>
      </c>
      <c r="AH526" s="1">
        <v>41</v>
      </c>
      <c r="AI526" s="1" t="str">
        <f>CONCATENATE(DiaB[[#This Row],[Dia]],DiaB[[#This Row],[Mes]],DiaB[[#This Row],[Hora]],DiaB[[#This Row],[Min]])</f>
        <v>3031541</v>
      </c>
      <c r="AJ526" s="1" t="str">
        <f>CONCATENATE(TEXT(DiaB[[#This Row],[Hora]],"00"),":",TEXT(DiaB[[#This Row],[Min]],"00"))</f>
        <v>15:41</v>
      </c>
      <c r="AK526" s="1" t="str">
        <f>IFERROR(VLOOKUP(DiaB[[#This Row],[CONCATENA]],Dades[[#All],[Columna1]:[LAT]],3,FALSE),"")</f>
        <v/>
      </c>
      <c r="AL526" s="1" t="str">
        <f>IFERROR(10^(DiaB[[#This Row],[LAT]]/10),"")</f>
        <v/>
      </c>
      <c r="AW526" s="4">
        <f>Resultats!C$22</f>
        <v>30</v>
      </c>
      <c r="AX526" s="12">
        <f>Resultats!E$22</f>
        <v>3</v>
      </c>
      <c r="AY526" s="3">
        <v>6</v>
      </c>
      <c r="AZ526" s="4">
        <v>41</v>
      </c>
      <c r="BA526" s="4" t="str">
        <f>CONCATENATE(NitB[[#This Row],[Dia]],NitB[[#This Row],[Mes]],NitB[[#This Row],[Hora]],NitB[[#This Row],[Min]])</f>
        <v>303641</v>
      </c>
      <c r="BB526" s="4" t="str">
        <f>CONCATENATE(TEXT(NitB[[#This Row],[Hora]],"00"),":",TEXT(NitB[[#This Row],[Min]],"00"))</f>
        <v>06:41</v>
      </c>
      <c r="BC526" s="12" t="str">
        <f>IFERROR(VLOOKUP(NitB[[#This Row],[CONCATENA]],Dades[[#All],[Columna1]:[LAT]],3,FALSE),"")</f>
        <v/>
      </c>
      <c r="BD526" s="12" t="str">
        <f>IFERROR(10^(NitB[[#This Row],[LAT]]/10),"")</f>
        <v/>
      </c>
      <c r="BF526" s="1">
        <f>Resultats!C$37</f>
        <v>30</v>
      </c>
      <c r="BG526" s="1">
        <f>Resultats!E$37</f>
        <v>3</v>
      </c>
      <c r="BH526" s="1">
        <v>15</v>
      </c>
      <c r="BI526" s="1">
        <v>41</v>
      </c>
      <c r="BJ526" s="1" t="str">
        <f>CONCATENATE(DiaC[[#This Row],[Dia]],DiaC[[#This Row],[Mes]],DiaC[[#This Row],[Hora]],DiaC[[#This Row],[Min]])</f>
        <v>3031541</v>
      </c>
      <c r="BK526" s="1" t="str">
        <f>CONCATENATE(TEXT(DiaC[[#This Row],[Hora]],"00"),":",TEXT(DiaC[[#This Row],[Min]],"00"))</f>
        <v>15:41</v>
      </c>
      <c r="BL526" s="1" t="str">
        <f>IFERROR(VLOOKUP(DiaC[[#This Row],[CONCATENA]],Dades[[#All],[Columna1]:[LAT]],3,FALSE),"")</f>
        <v/>
      </c>
      <c r="BM526" s="1" t="str">
        <f>IFERROR(10^(DiaC[[#This Row],[LAT]]/10),"")</f>
        <v/>
      </c>
      <c r="BX526" s="4">
        <f>Resultats!C$37</f>
        <v>30</v>
      </c>
      <c r="BY526" s="12">
        <f>Resultats!E$37</f>
        <v>3</v>
      </c>
      <c r="BZ526" s="3">
        <v>6</v>
      </c>
      <c r="CA526" s="4">
        <v>41</v>
      </c>
      <c r="CB526" s="4" t="str">
        <f>CONCATENATE(NitC[[#This Row],[Dia]],NitC[[#This Row],[Mes]],NitC[[#This Row],[Hora]],NitC[[#This Row],[Min]])</f>
        <v>303641</v>
      </c>
      <c r="CC526" s="4" t="str">
        <f>CONCATENATE(TEXT(NitC[[#This Row],[Hora]],"00"),":",TEXT(NitC[[#This Row],[Min]],"00"))</f>
        <v>06:41</v>
      </c>
      <c r="CD526" s="12" t="str">
        <f>IFERROR(VLOOKUP(NitC[[#This Row],[CONCATENA]],Dades[[#All],[Columna1]:[LAT]],3,FALSE),"")</f>
        <v/>
      </c>
      <c r="CE526" s="12" t="str">
        <f>IFERROR(10^(NitC[[#This Row],[LAT]]/10),"")</f>
        <v/>
      </c>
    </row>
    <row r="527" spans="4:83" x14ac:dyDescent="0.35">
      <c r="D527" s="1">
        <f>Resultats!C$7</f>
        <v>30</v>
      </c>
      <c r="E527" s="1">
        <f>Resultats!E$7</f>
        <v>3</v>
      </c>
      <c r="F527" s="1">
        <v>15</v>
      </c>
      <c r="G527" s="1">
        <v>42</v>
      </c>
      <c r="H527" s="1" t="str">
        <f>CONCATENATE(DiaA[[#This Row],[Dia]],DiaA[[#This Row],[Mes]],DiaA[[#This Row],[Hora]],DiaA[[#This Row],[Min]])</f>
        <v>3031542</v>
      </c>
      <c r="I527" s="1" t="str">
        <f>CONCATENATE(TEXT(DiaA[[#This Row],[Hora]],"00"),":",TEXT(DiaA[[#This Row],[Min]],"00"))</f>
        <v>15:42</v>
      </c>
      <c r="J527" s="1" t="str">
        <f>IFERROR(VLOOKUP(DiaA[[#This Row],[CONCATENA]],Dades[[#All],[Columna1]:[LAT]],3,FALSE),"")</f>
        <v/>
      </c>
      <c r="K527" s="1" t="str">
        <f>IFERROR(10^(DiaA[[#This Row],[LAT]]/10),"")</f>
        <v/>
      </c>
      <c r="V527" s="4">
        <f>Resultats!C$7</f>
        <v>30</v>
      </c>
      <c r="W527" s="12">
        <f>Resultats!E$7</f>
        <v>3</v>
      </c>
      <c r="X527" s="3">
        <v>6</v>
      </c>
      <c r="Y527" s="4">
        <v>42</v>
      </c>
      <c r="Z527" s="4" t="str">
        <f>CONCATENATE(NitA[[#This Row],[Dia]],NitA[[#This Row],[Mes]],NitA[[#This Row],[Hora]],NitA[[#This Row],[Min]])</f>
        <v>303642</v>
      </c>
      <c r="AA527" s="4" t="str">
        <f>CONCATENATE(TEXT(NitA[[#This Row],[Hora]],"00"),":",TEXT(NitA[[#This Row],[Min]],"00"))</f>
        <v>06:42</v>
      </c>
      <c r="AB527" s="12" t="str">
        <f>IFERROR(VLOOKUP(NitA[[#This Row],[CONCATENA]],Dades[[#All],[Columna1]:[LAT]],3,FALSE),"")</f>
        <v/>
      </c>
      <c r="AC527" s="12" t="str">
        <f>IFERROR(10^(NitA[[#This Row],[LAT]]/10),"")</f>
        <v/>
      </c>
      <c r="AE527" s="1">
        <f>Resultats!C$22</f>
        <v>30</v>
      </c>
      <c r="AF527" s="1">
        <f>Resultats!E$22</f>
        <v>3</v>
      </c>
      <c r="AG527" s="1">
        <v>15</v>
      </c>
      <c r="AH527" s="1">
        <v>42</v>
      </c>
      <c r="AI527" s="1" t="str">
        <f>CONCATENATE(DiaB[[#This Row],[Dia]],DiaB[[#This Row],[Mes]],DiaB[[#This Row],[Hora]],DiaB[[#This Row],[Min]])</f>
        <v>3031542</v>
      </c>
      <c r="AJ527" s="1" t="str">
        <f>CONCATENATE(TEXT(DiaB[[#This Row],[Hora]],"00"),":",TEXT(DiaB[[#This Row],[Min]],"00"))</f>
        <v>15:42</v>
      </c>
      <c r="AK527" s="1" t="str">
        <f>IFERROR(VLOOKUP(DiaB[[#This Row],[CONCATENA]],Dades[[#All],[Columna1]:[LAT]],3,FALSE),"")</f>
        <v/>
      </c>
      <c r="AL527" s="1" t="str">
        <f>IFERROR(10^(DiaB[[#This Row],[LAT]]/10),"")</f>
        <v/>
      </c>
      <c r="AW527" s="4">
        <f>Resultats!C$22</f>
        <v>30</v>
      </c>
      <c r="AX527" s="12">
        <f>Resultats!E$22</f>
        <v>3</v>
      </c>
      <c r="AY527" s="3">
        <v>6</v>
      </c>
      <c r="AZ527" s="4">
        <v>42</v>
      </c>
      <c r="BA527" s="4" t="str">
        <f>CONCATENATE(NitB[[#This Row],[Dia]],NitB[[#This Row],[Mes]],NitB[[#This Row],[Hora]],NitB[[#This Row],[Min]])</f>
        <v>303642</v>
      </c>
      <c r="BB527" s="4" t="str">
        <f>CONCATENATE(TEXT(NitB[[#This Row],[Hora]],"00"),":",TEXT(NitB[[#This Row],[Min]],"00"))</f>
        <v>06:42</v>
      </c>
      <c r="BC527" s="12" t="str">
        <f>IFERROR(VLOOKUP(NitB[[#This Row],[CONCATENA]],Dades[[#All],[Columna1]:[LAT]],3,FALSE),"")</f>
        <v/>
      </c>
      <c r="BD527" s="12" t="str">
        <f>IFERROR(10^(NitB[[#This Row],[LAT]]/10),"")</f>
        <v/>
      </c>
      <c r="BF527" s="1">
        <f>Resultats!C$37</f>
        <v>30</v>
      </c>
      <c r="BG527" s="1">
        <f>Resultats!E$37</f>
        <v>3</v>
      </c>
      <c r="BH527" s="1">
        <v>15</v>
      </c>
      <c r="BI527" s="1">
        <v>42</v>
      </c>
      <c r="BJ527" s="1" t="str">
        <f>CONCATENATE(DiaC[[#This Row],[Dia]],DiaC[[#This Row],[Mes]],DiaC[[#This Row],[Hora]],DiaC[[#This Row],[Min]])</f>
        <v>3031542</v>
      </c>
      <c r="BK527" s="1" t="str">
        <f>CONCATENATE(TEXT(DiaC[[#This Row],[Hora]],"00"),":",TEXT(DiaC[[#This Row],[Min]],"00"))</f>
        <v>15:42</v>
      </c>
      <c r="BL527" s="1" t="str">
        <f>IFERROR(VLOOKUP(DiaC[[#This Row],[CONCATENA]],Dades[[#All],[Columna1]:[LAT]],3,FALSE),"")</f>
        <v/>
      </c>
      <c r="BM527" s="1" t="str">
        <f>IFERROR(10^(DiaC[[#This Row],[LAT]]/10),"")</f>
        <v/>
      </c>
      <c r="BX527" s="4">
        <f>Resultats!C$37</f>
        <v>30</v>
      </c>
      <c r="BY527" s="12">
        <f>Resultats!E$37</f>
        <v>3</v>
      </c>
      <c r="BZ527" s="3">
        <v>6</v>
      </c>
      <c r="CA527" s="4">
        <v>42</v>
      </c>
      <c r="CB527" s="4" t="str">
        <f>CONCATENATE(NitC[[#This Row],[Dia]],NitC[[#This Row],[Mes]],NitC[[#This Row],[Hora]],NitC[[#This Row],[Min]])</f>
        <v>303642</v>
      </c>
      <c r="CC527" s="4" t="str">
        <f>CONCATENATE(TEXT(NitC[[#This Row],[Hora]],"00"),":",TEXT(NitC[[#This Row],[Min]],"00"))</f>
        <v>06:42</v>
      </c>
      <c r="CD527" s="12" t="str">
        <f>IFERROR(VLOOKUP(NitC[[#This Row],[CONCATENA]],Dades[[#All],[Columna1]:[LAT]],3,FALSE),"")</f>
        <v/>
      </c>
      <c r="CE527" s="12" t="str">
        <f>IFERROR(10^(NitC[[#This Row],[LAT]]/10),"")</f>
        <v/>
      </c>
    </row>
    <row r="528" spans="4:83" x14ac:dyDescent="0.35">
      <c r="D528" s="1">
        <f>Resultats!C$7</f>
        <v>30</v>
      </c>
      <c r="E528" s="1">
        <f>Resultats!E$7</f>
        <v>3</v>
      </c>
      <c r="F528" s="1">
        <v>15</v>
      </c>
      <c r="G528" s="1">
        <v>43</v>
      </c>
      <c r="H528" s="1" t="str">
        <f>CONCATENATE(DiaA[[#This Row],[Dia]],DiaA[[#This Row],[Mes]],DiaA[[#This Row],[Hora]],DiaA[[#This Row],[Min]])</f>
        <v>3031543</v>
      </c>
      <c r="I528" s="1" t="str">
        <f>CONCATENATE(TEXT(DiaA[[#This Row],[Hora]],"00"),":",TEXT(DiaA[[#This Row],[Min]],"00"))</f>
        <v>15:43</v>
      </c>
      <c r="J528" s="1" t="str">
        <f>IFERROR(VLOOKUP(DiaA[[#This Row],[CONCATENA]],Dades[[#All],[Columna1]:[LAT]],3,FALSE),"")</f>
        <v/>
      </c>
      <c r="K528" s="1" t="str">
        <f>IFERROR(10^(DiaA[[#This Row],[LAT]]/10),"")</f>
        <v/>
      </c>
      <c r="V528" s="4">
        <f>Resultats!C$7</f>
        <v>30</v>
      </c>
      <c r="W528" s="12">
        <f>Resultats!E$7</f>
        <v>3</v>
      </c>
      <c r="X528" s="3">
        <v>6</v>
      </c>
      <c r="Y528" s="4">
        <v>43</v>
      </c>
      <c r="Z528" s="4" t="str">
        <f>CONCATENATE(NitA[[#This Row],[Dia]],NitA[[#This Row],[Mes]],NitA[[#This Row],[Hora]],NitA[[#This Row],[Min]])</f>
        <v>303643</v>
      </c>
      <c r="AA528" s="4" t="str">
        <f>CONCATENATE(TEXT(NitA[[#This Row],[Hora]],"00"),":",TEXT(NitA[[#This Row],[Min]],"00"))</f>
        <v>06:43</v>
      </c>
      <c r="AB528" s="12" t="str">
        <f>IFERROR(VLOOKUP(NitA[[#This Row],[CONCATENA]],Dades[[#All],[Columna1]:[LAT]],3,FALSE),"")</f>
        <v/>
      </c>
      <c r="AC528" s="12" t="str">
        <f>IFERROR(10^(NitA[[#This Row],[LAT]]/10),"")</f>
        <v/>
      </c>
      <c r="AE528" s="1">
        <f>Resultats!C$22</f>
        <v>30</v>
      </c>
      <c r="AF528" s="1">
        <f>Resultats!E$22</f>
        <v>3</v>
      </c>
      <c r="AG528" s="1">
        <v>15</v>
      </c>
      <c r="AH528" s="1">
        <v>43</v>
      </c>
      <c r="AI528" s="1" t="str">
        <f>CONCATENATE(DiaB[[#This Row],[Dia]],DiaB[[#This Row],[Mes]],DiaB[[#This Row],[Hora]],DiaB[[#This Row],[Min]])</f>
        <v>3031543</v>
      </c>
      <c r="AJ528" s="1" t="str">
        <f>CONCATENATE(TEXT(DiaB[[#This Row],[Hora]],"00"),":",TEXT(DiaB[[#This Row],[Min]],"00"))</f>
        <v>15:43</v>
      </c>
      <c r="AK528" s="1" t="str">
        <f>IFERROR(VLOOKUP(DiaB[[#This Row],[CONCATENA]],Dades[[#All],[Columna1]:[LAT]],3,FALSE),"")</f>
        <v/>
      </c>
      <c r="AL528" s="1" t="str">
        <f>IFERROR(10^(DiaB[[#This Row],[LAT]]/10),"")</f>
        <v/>
      </c>
      <c r="AW528" s="4">
        <f>Resultats!C$22</f>
        <v>30</v>
      </c>
      <c r="AX528" s="12">
        <f>Resultats!E$22</f>
        <v>3</v>
      </c>
      <c r="AY528" s="3">
        <v>6</v>
      </c>
      <c r="AZ528" s="4">
        <v>43</v>
      </c>
      <c r="BA528" s="4" t="str">
        <f>CONCATENATE(NitB[[#This Row],[Dia]],NitB[[#This Row],[Mes]],NitB[[#This Row],[Hora]],NitB[[#This Row],[Min]])</f>
        <v>303643</v>
      </c>
      <c r="BB528" s="4" t="str">
        <f>CONCATENATE(TEXT(NitB[[#This Row],[Hora]],"00"),":",TEXT(NitB[[#This Row],[Min]],"00"))</f>
        <v>06:43</v>
      </c>
      <c r="BC528" s="12" t="str">
        <f>IFERROR(VLOOKUP(NitB[[#This Row],[CONCATENA]],Dades[[#All],[Columna1]:[LAT]],3,FALSE),"")</f>
        <v/>
      </c>
      <c r="BD528" s="12" t="str">
        <f>IFERROR(10^(NitB[[#This Row],[LAT]]/10),"")</f>
        <v/>
      </c>
      <c r="BF528" s="1">
        <f>Resultats!C$37</f>
        <v>30</v>
      </c>
      <c r="BG528" s="1">
        <f>Resultats!E$37</f>
        <v>3</v>
      </c>
      <c r="BH528" s="1">
        <v>15</v>
      </c>
      <c r="BI528" s="1">
        <v>43</v>
      </c>
      <c r="BJ528" s="1" t="str">
        <f>CONCATENATE(DiaC[[#This Row],[Dia]],DiaC[[#This Row],[Mes]],DiaC[[#This Row],[Hora]],DiaC[[#This Row],[Min]])</f>
        <v>3031543</v>
      </c>
      <c r="BK528" s="1" t="str">
        <f>CONCATENATE(TEXT(DiaC[[#This Row],[Hora]],"00"),":",TEXT(DiaC[[#This Row],[Min]],"00"))</f>
        <v>15:43</v>
      </c>
      <c r="BL528" s="1" t="str">
        <f>IFERROR(VLOOKUP(DiaC[[#This Row],[CONCATENA]],Dades[[#All],[Columna1]:[LAT]],3,FALSE),"")</f>
        <v/>
      </c>
      <c r="BM528" s="1" t="str">
        <f>IFERROR(10^(DiaC[[#This Row],[LAT]]/10),"")</f>
        <v/>
      </c>
      <c r="BX528" s="4">
        <f>Resultats!C$37</f>
        <v>30</v>
      </c>
      <c r="BY528" s="12">
        <f>Resultats!E$37</f>
        <v>3</v>
      </c>
      <c r="BZ528" s="3">
        <v>6</v>
      </c>
      <c r="CA528" s="4">
        <v>43</v>
      </c>
      <c r="CB528" s="4" t="str">
        <f>CONCATENATE(NitC[[#This Row],[Dia]],NitC[[#This Row],[Mes]],NitC[[#This Row],[Hora]],NitC[[#This Row],[Min]])</f>
        <v>303643</v>
      </c>
      <c r="CC528" s="4" t="str">
        <f>CONCATENATE(TEXT(NitC[[#This Row],[Hora]],"00"),":",TEXT(NitC[[#This Row],[Min]],"00"))</f>
        <v>06:43</v>
      </c>
      <c r="CD528" s="12" t="str">
        <f>IFERROR(VLOOKUP(NitC[[#This Row],[CONCATENA]],Dades[[#All],[Columna1]:[LAT]],3,FALSE),"")</f>
        <v/>
      </c>
      <c r="CE528" s="12" t="str">
        <f>IFERROR(10^(NitC[[#This Row],[LAT]]/10),"")</f>
        <v/>
      </c>
    </row>
    <row r="529" spans="4:83" x14ac:dyDescent="0.35">
      <c r="D529" s="1">
        <f>Resultats!C$7</f>
        <v>30</v>
      </c>
      <c r="E529" s="1">
        <f>Resultats!E$7</f>
        <v>3</v>
      </c>
      <c r="F529" s="1">
        <v>15</v>
      </c>
      <c r="G529" s="1">
        <v>44</v>
      </c>
      <c r="H529" s="1" t="str">
        <f>CONCATENATE(DiaA[[#This Row],[Dia]],DiaA[[#This Row],[Mes]],DiaA[[#This Row],[Hora]],DiaA[[#This Row],[Min]])</f>
        <v>3031544</v>
      </c>
      <c r="I529" s="1" t="str">
        <f>CONCATENATE(TEXT(DiaA[[#This Row],[Hora]],"00"),":",TEXT(DiaA[[#This Row],[Min]],"00"))</f>
        <v>15:44</v>
      </c>
      <c r="J529" s="1" t="str">
        <f>IFERROR(VLOOKUP(DiaA[[#This Row],[CONCATENA]],Dades[[#All],[Columna1]:[LAT]],3,FALSE),"")</f>
        <v/>
      </c>
      <c r="K529" s="1" t="str">
        <f>IFERROR(10^(DiaA[[#This Row],[LAT]]/10),"")</f>
        <v/>
      </c>
      <c r="V529" s="4">
        <f>Resultats!C$7</f>
        <v>30</v>
      </c>
      <c r="W529" s="12">
        <f>Resultats!E$7</f>
        <v>3</v>
      </c>
      <c r="X529" s="3">
        <v>6</v>
      </c>
      <c r="Y529" s="4">
        <v>44</v>
      </c>
      <c r="Z529" s="4" t="str">
        <f>CONCATENATE(NitA[[#This Row],[Dia]],NitA[[#This Row],[Mes]],NitA[[#This Row],[Hora]],NitA[[#This Row],[Min]])</f>
        <v>303644</v>
      </c>
      <c r="AA529" s="4" t="str">
        <f>CONCATENATE(TEXT(NitA[[#This Row],[Hora]],"00"),":",TEXT(NitA[[#This Row],[Min]],"00"))</f>
        <v>06:44</v>
      </c>
      <c r="AB529" s="12" t="str">
        <f>IFERROR(VLOOKUP(NitA[[#This Row],[CONCATENA]],Dades[[#All],[Columna1]:[LAT]],3,FALSE),"")</f>
        <v/>
      </c>
      <c r="AC529" s="12" t="str">
        <f>IFERROR(10^(NitA[[#This Row],[LAT]]/10),"")</f>
        <v/>
      </c>
      <c r="AE529" s="1">
        <f>Resultats!C$22</f>
        <v>30</v>
      </c>
      <c r="AF529" s="1">
        <f>Resultats!E$22</f>
        <v>3</v>
      </c>
      <c r="AG529" s="1">
        <v>15</v>
      </c>
      <c r="AH529" s="1">
        <v>44</v>
      </c>
      <c r="AI529" s="1" t="str">
        <f>CONCATENATE(DiaB[[#This Row],[Dia]],DiaB[[#This Row],[Mes]],DiaB[[#This Row],[Hora]],DiaB[[#This Row],[Min]])</f>
        <v>3031544</v>
      </c>
      <c r="AJ529" s="1" t="str">
        <f>CONCATENATE(TEXT(DiaB[[#This Row],[Hora]],"00"),":",TEXT(DiaB[[#This Row],[Min]],"00"))</f>
        <v>15:44</v>
      </c>
      <c r="AK529" s="1" t="str">
        <f>IFERROR(VLOOKUP(DiaB[[#This Row],[CONCATENA]],Dades[[#All],[Columna1]:[LAT]],3,FALSE),"")</f>
        <v/>
      </c>
      <c r="AL529" s="1" t="str">
        <f>IFERROR(10^(DiaB[[#This Row],[LAT]]/10),"")</f>
        <v/>
      </c>
      <c r="AW529" s="4">
        <f>Resultats!C$22</f>
        <v>30</v>
      </c>
      <c r="AX529" s="12">
        <f>Resultats!E$22</f>
        <v>3</v>
      </c>
      <c r="AY529" s="3">
        <v>6</v>
      </c>
      <c r="AZ529" s="4">
        <v>44</v>
      </c>
      <c r="BA529" s="4" t="str">
        <f>CONCATENATE(NitB[[#This Row],[Dia]],NitB[[#This Row],[Mes]],NitB[[#This Row],[Hora]],NitB[[#This Row],[Min]])</f>
        <v>303644</v>
      </c>
      <c r="BB529" s="4" t="str">
        <f>CONCATENATE(TEXT(NitB[[#This Row],[Hora]],"00"),":",TEXT(NitB[[#This Row],[Min]],"00"))</f>
        <v>06:44</v>
      </c>
      <c r="BC529" s="12" t="str">
        <f>IFERROR(VLOOKUP(NitB[[#This Row],[CONCATENA]],Dades[[#All],[Columna1]:[LAT]],3,FALSE),"")</f>
        <v/>
      </c>
      <c r="BD529" s="12" t="str">
        <f>IFERROR(10^(NitB[[#This Row],[LAT]]/10),"")</f>
        <v/>
      </c>
      <c r="BF529" s="1">
        <f>Resultats!C$37</f>
        <v>30</v>
      </c>
      <c r="BG529" s="1">
        <f>Resultats!E$37</f>
        <v>3</v>
      </c>
      <c r="BH529" s="1">
        <v>15</v>
      </c>
      <c r="BI529" s="1">
        <v>44</v>
      </c>
      <c r="BJ529" s="1" t="str">
        <f>CONCATENATE(DiaC[[#This Row],[Dia]],DiaC[[#This Row],[Mes]],DiaC[[#This Row],[Hora]],DiaC[[#This Row],[Min]])</f>
        <v>3031544</v>
      </c>
      <c r="BK529" s="1" t="str">
        <f>CONCATENATE(TEXT(DiaC[[#This Row],[Hora]],"00"),":",TEXT(DiaC[[#This Row],[Min]],"00"))</f>
        <v>15:44</v>
      </c>
      <c r="BL529" s="1" t="str">
        <f>IFERROR(VLOOKUP(DiaC[[#This Row],[CONCATENA]],Dades[[#All],[Columna1]:[LAT]],3,FALSE),"")</f>
        <v/>
      </c>
      <c r="BM529" s="1" t="str">
        <f>IFERROR(10^(DiaC[[#This Row],[LAT]]/10),"")</f>
        <v/>
      </c>
      <c r="BX529" s="4">
        <f>Resultats!C$37</f>
        <v>30</v>
      </c>
      <c r="BY529" s="12">
        <f>Resultats!E$37</f>
        <v>3</v>
      </c>
      <c r="BZ529" s="3">
        <v>6</v>
      </c>
      <c r="CA529" s="4">
        <v>44</v>
      </c>
      <c r="CB529" s="4" t="str">
        <f>CONCATENATE(NitC[[#This Row],[Dia]],NitC[[#This Row],[Mes]],NitC[[#This Row],[Hora]],NitC[[#This Row],[Min]])</f>
        <v>303644</v>
      </c>
      <c r="CC529" s="4" t="str">
        <f>CONCATENATE(TEXT(NitC[[#This Row],[Hora]],"00"),":",TEXT(NitC[[#This Row],[Min]],"00"))</f>
        <v>06:44</v>
      </c>
      <c r="CD529" s="12" t="str">
        <f>IFERROR(VLOOKUP(NitC[[#This Row],[CONCATENA]],Dades[[#All],[Columna1]:[LAT]],3,FALSE),"")</f>
        <v/>
      </c>
      <c r="CE529" s="12" t="str">
        <f>IFERROR(10^(NitC[[#This Row],[LAT]]/10),"")</f>
        <v/>
      </c>
    </row>
    <row r="530" spans="4:83" x14ac:dyDescent="0.35">
      <c r="D530" s="1">
        <f>Resultats!C$7</f>
        <v>30</v>
      </c>
      <c r="E530" s="1">
        <f>Resultats!E$7</f>
        <v>3</v>
      </c>
      <c r="F530" s="1">
        <v>15</v>
      </c>
      <c r="G530" s="1">
        <v>45</v>
      </c>
      <c r="H530" s="1" t="str">
        <f>CONCATENATE(DiaA[[#This Row],[Dia]],DiaA[[#This Row],[Mes]],DiaA[[#This Row],[Hora]],DiaA[[#This Row],[Min]])</f>
        <v>3031545</v>
      </c>
      <c r="I530" s="1" t="str">
        <f>CONCATENATE(TEXT(DiaA[[#This Row],[Hora]],"00"),":",TEXT(DiaA[[#This Row],[Min]],"00"))</f>
        <v>15:45</v>
      </c>
      <c r="J530" s="1" t="str">
        <f>IFERROR(VLOOKUP(DiaA[[#This Row],[CONCATENA]],Dades[[#All],[Columna1]:[LAT]],3,FALSE),"")</f>
        <v/>
      </c>
      <c r="K530" s="1" t="str">
        <f>IFERROR(10^(DiaA[[#This Row],[LAT]]/10),"")</f>
        <v/>
      </c>
      <c r="V530" s="4">
        <f>Resultats!C$7</f>
        <v>30</v>
      </c>
      <c r="W530" s="12">
        <f>Resultats!E$7</f>
        <v>3</v>
      </c>
      <c r="X530" s="3">
        <v>6</v>
      </c>
      <c r="Y530" s="4">
        <v>45</v>
      </c>
      <c r="Z530" s="4" t="str">
        <f>CONCATENATE(NitA[[#This Row],[Dia]],NitA[[#This Row],[Mes]],NitA[[#This Row],[Hora]],NitA[[#This Row],[Min]])</f>
        <v>303645</v>
      </c>
      <c r="AA530" s="4" t="str">
        <f>CONCATENATE(TEXT(NitA[[#This Row],[Hora]],"00"),":",TEXT(NitA[[#This Row],[Min]],"00"))</f>
        <v>06:45</v>
      </c>
      <c r="AB530" s="12" t="str">
        <f>IFERROR(VLOOKUP(NitA[[#This Row],[CONCATENA]],Dades[[#All],[Columna1]:[LAT]],3,FALSE),"")</f>
        <v/>
      </c>
      <c r="AC530" s="12" t="str">
        <f>IFERROR(10^(NitA[[#This Row],[LAT]]/10),"")</f>
        <v/>
      </c>
      <c r="AE530" s="1">
        <f>Resultats!C$22</f>
        <v>30</v>
      </c>
      <c r="AF530" s="1">
        <f>Resultats!E$22</f>
        <v>3</v>
      </c>
      <c r="AG530" s="1">
        <v>15</v>
      </c>
      <c r="AH530" s="1">
        <v>45</v>
      </c>
      <c r="AI530" s="1" t="str">
        <f>CONCATENATE(DiaB[[#This Row],[Dia]],DiaB[[#This Row],[Mes]],DiaB[[#This Row],[Hora]],DiaB[[#This Row],[Min]])</f>
        <v>3031545</v>
      </c>
      <c r="AJ530" s="1" t="str">
        <f>CONCATENATE(TEXT(DiaB[[#This Row],[Hora]],"00"),":",TEXT(DiaB[[#This Row],[Min]],"00"))</f>
        <v>15:45</v>
      </c>
      <c r="AK530" s="1" t="str">
        <f>IFERROR(VLOOKUP(DiaB[[#This Row],[CONCATENA]],Dades[[#All],[Columna1]:[LAT]],3,FALSE),"")</f>
        <v/>
      </c>
      <c r="AL530" s="1" t="str">
        <f>IFERROR(10^(DiaB[[#This Row],[LAT]]/10),"")</f>
        <v/>
      </c>
      <c r="AW530" s="4">
        <f>Resultats!C$22</f>
        <v>30</v>
      </c>
      <c r="AX530" s="12">
        <f>Resultats!E$22</f>
        <v>3</v>
      </c>
      <c r="AY530" s="3">
        <v>6</v>
      </c>
      <c r="AZ530" s="4">
        <v>45</v>
      </c>
      <c r="BA530" s="4" t="str">
        <f>CONCATENATE(NitB[[#This Row],[Dia]],NitB[[#This Row],[Mes]],NitB[[#This Row],[Hora]],NitB[[#This Row],[Min]])</f>
        <v>303645</v>
      </c>
      <c r="BB530" s="4" t="str">
        <f>CONCATENATE(TEXT(NitB[[#This Row],[Hora]],"00"),":",TEXT(NitB[[#This Row],[Min]],"00"))</f>
        <v>06:45</v>
      </c>
      <c r="BC530" s="12" t="str">
        <f>IFERROR(VLOOKUP(NitB[[#This Row],[CONCATENA]],Dades[[#All],[Columna1]:[LAT]],3,FALSE),"")</f>
        <v/>
      </c>
      <c r="BD530" s="12" t="str">
        <f>IFERROR(10^(NitB[[#This Row],[LAT]]/10),"")</f>
        <v/>
      </c>
      <c r="BF530" s="1">
        <f>Resultats!C$37</f>
        <v>30</v>
      </c>
      <c r="BG530" s="1">
        <f>Resultats!E$37</f>
        <v>3</v>
      </c>
      <c r="BH530" s="1">
        <v>15</v>
      </c>
      <c r="BI530" s="1">
        <v>45</v>
      </c>
      <c r="BJ530" s="1" t="str">
        <f>CONCATENATE(DiaC[[#This Row],[Dia]],DiaC[[#This Row],[Mes]],DiaC[[#This Row],[Hora]],DiaC[[#This Row],[Min]])</f>
        <v>3031545</v>
      </c>
      <c r="BK530" s="1" t="str">
        <f>CONCATENATE(TEXT(DiaC[[#This Row],[Hora]],"00"),":",TEXT(DiaC[[#This Row],[Min]],"00"))</f>
        <v>15:45</v>
      </c>
      <c r="BL530" s="1" t="str">
        <f>IFERROR(VLOOKUP(DiaC[[#This Row],[CONCATENA]],Dades[[#All],[Columna1]:[LAT]],3,FALSE),"")</f>
        <v/>
      </c>
      <c r="BM530" s="1" t="str">
        <f>IFERROR(10^(DiaC[[#This Row],[LAT]]/10),"")</f>
        <v/>
      </c>
      <c r="BX530" s="4">
        <f>Resultats!C$37</f>
        <v>30</v>
      </c>
      <c r="BY530" s="12">
        <f>Resultats!E$37</f>
        <v>3</v>
      </c>
      <c r="BZ530" s="3">
        <v>6</v>
      </c>
      <c r="CA530" s="4">
        <v>45</v>
      </c>
      <c r="CB530" s="4" t="str">
        <f>CONCATENATE(NitC[[#This Row],[Dia]],NitC[[#This Row],[Mes]],NitC[[#This Row],[Hora]],NitC[[#This Row],[Min]])</f>
        <v>303645</v>
      </c>
      <c r="CC530" s="4" t="str">
        <f>CONCATENATE(TEXT(NitC[[#This Row],[Hora]],"00"),":",TEXT(NitC[[#This Row],[Min]],"00"))</f>
        <v>06:45</v>
      </c>
      <c r="CD530" s="12" t="str">
        <f>IFERROR(VLOOKUP(NitC[[#This Row],[CONCATENA]],Dades[[#All],[Columna1]:[LAT]],3,FALSE),"")</f>
        <v/>
      </c>
      <c r="CE530" s="12" t="str">
        <f>IFERROR(10^(NitC[[#This Row],[LAT]]/10),"")</f>
        <v/>
      </c>
    </row>
    <row r="531" spans="4:83" x14ac:dyDescent="0.35">
      <c r="D531" s="1">
        <f>Resultats!C$7</f>
        <v>30</v>
      </c>
      <c r="E531" s="1">
        <f>Resultats!E$7</f>
        <v>3</v>
      </c>
      <c r="F531" s="1">
        <v>15</v>
      </c>
      <c r="G531" s="1">
        <v>46</v>
      </c>
      <c r="H531" s="1" t="str">
        <f>CONCATENATE(DiaA[[#This Row],[Dia]],DiaA[[#This Row],[Mes]],DiaA[[#This Row],[Hora]],DiaA[[#This Row],[Min]])</f>
        <v>3031546</v>
      </c>
      <c r="I531" s="1" t="str">
        <f>CONCATENATE(TEXT(DiaA[[#This Row],[Hora]],"00"),":",TEXT(DiaA[[#This Row],[Min]],"00"))</f>
        <v>15:46</v>
      </c>
      <c r="J531" s="1" t="str">
        <f>IFERROR(VLOOKUP(DiaA[[#This Row],[CONCATENA]],Dades[[#All],[Columna1]:[LAT]],3,FALSE),"")</f>
        <v/>
      </c>
      <c r="K531" s="1" t="str">
        <f>IFERROR(10^(DiaA[[#This Row],[LAT]]/10),"")</f>
        <v/>
      </c>
      <c r="V531" s="4">
        <f>Resultats!C$7</f>
        <v>30</v>
      </c>
      <c r="W531" s="12">
        <f>Resultats!E$7</f>
        <v>3</v>
      </c>
      <c r="X531" s="3">
        <v>6</v>
      </c>
      <c r="Y531" s="4">
        <v>46</v>
      </c>
      <c r="Z531" s="4" t="str">
        <f>CONCATENATE(NitA[[#This Row],[Dia]],NitA[[#This Row],[Mes]],NitA[[#This Row],[Hora]],NitA[[#This Row],[Min]])</f>
        <v>303646</v>
      </c>
      <c r="AA531" s="4" t="str">
        <f>CONCATENATE(TEXT(NitA[[#This Row],[Hora]],"00"),":",TEXT(NitA[[#This Row],[Min]],"00"))</f>
        <v>06:46</v>
      </c>
      <c r="AB531" s="12" t="str">
        <f>IFERROR(VLOOKUP(NitA[[#This Row],[CONCATENA]],Dades[[#All],[Columna1]:[LAT]],3,FALSE),"")</f>
        <v/>
      </c>
      <c r="AC531" s="12" t="str">
        <f>IFERROR(10^(NitA[[#This Row],[LAT]]/10),"")</f>
        <v/>
      </c>
      <c r="AE531" s="1">
        <f>Resultats!C$22</f>
        <v>30</v>
      </c>
      <c r="AF531" s="1">
        <f>Resultats!E$22</f>
        <v>3</v>
      </c>
      <c r="AG531" s="1">
        <v>15</v>
      </c>
      <c r="AH531" s="1">
        <v>46</v>
      </c>
      <c r="AI531" s="1" t="str">
        <f>CONCATENATE(DiaB[[#This Row],[Dia]],DiaB[[#This Row],[Mes]],DiaB[[#This Row],[Hora]],DiaB[[#This Row],[Min]])</f>
        <v>3031546</v>
      </c>
      <c r="AJ531" s="1" t="str">
        <f>CONCATENATE(TEXT(DiaB[[#This Row],[Hora]],"00"),":",TEXT(DiaB[[#This Row],[Min]],"00"))</f>
        <v>15:46</v>
      </c>
      <c r="AK531" s="1" t="str">
        <f>IFERROR(VLOOKUP(DiaB[[#This Row],[CONCATENA]],Dades[[#All],[Columna1]:[LAT]],3,FALSE),"")</f>
        <v/>
      </c>
      <c r="AL531" s="1" t="str">
        <f>IFERROR(10^(DiaB[[#This Row],[LAT]]/10),"")</f>
        <v/>
      </c>
      <c r="AW531" s="4">
        <f>Resultats!C$22</f>
        <v>30</v>
      </c>
      <c r="AX531" s="12">
        <f>Resultats!E$22</f>
        <v>3</v>
      </c>
      <c r="AY531" s="3">
        <v>6</v>
      </c>
      <c r="AZ531" s="4">
        <v>46</v>
      </c>
      <c r="BA531" s="4" t="str">
        <f>CONCATENATE(NitB[[#This Row],[Dia]],NitB[[#This Row],[Mes]],NitB[[#This Row],[Hora]],NitB[[#This Row],[Min]])</f>
        <v>303646</v>
      </c>
      <c r="BB531" s="4" t="str">
        <f>CONCATENATE(TEXT(NitB[[#This Row],[Hora]],"00"),":",TEXT(NitB[[#This Row],[Min]],"00"))</f>
        <v>06:46</v>
      </c>
      <c r="BC531" s="12" t="str">
        <f>IFERROR(VLOOKUP(NitB[[#This Row],[CONCATENA]],Dades[[#All],[Columna1]:[LAT]],3,FALSE),"")</f>
        <v/>
      </c>
      <c r="BD531" s="12" t="str">
        <f>IFERROR(10^(NitB[[#This Row],[LAT]]/10),"")</f>
        <v/>
      </c>
      <c r="BF531" s="1">
        <f>Resultats!C$37</f>
        <v>30</v>
      </c>
      <c r="BG531" s="1">
        <f>Resultats!E$37</f>
        <v>3</v>
      </c>
      <c r="BH531" s="1">
        <v>15</v>
      </c>
      <c r="BI531" s="1">
        <v>46</v>
      </c>
      <c r="BJ531" s="1" t="str">
        <f>CONCATENATE(DiaC[[#This Row],[Dia]],DiaC[[#This Row],[Mes]],DiaC[[#This Row],[Hora]],DiaC[[#This Row],[Min]])</f>
        <v>3031546</v>
      </c>
      <c r="BK531" s="1" t="str">
        <f>CONCATENATE(TEXT(DiaC[[#This Row],[Hora]],"00"),":",TEXT(DiaC[[#This Row],[Min]],"00"))</f>
        <v>15:46</v>
      </c>
      <c r="BL531" s="1" t="str">
        <f>IFERROR(VLOOKUP(DiaC[[#This Row],[CONCATENA]],Dades[[#All],[Columna1]:[LAT]],3,FALSE),"")</f>
        <v/>
      </c>
      <c r="BM531" s="1" t="str">
        <f>IFERROR(10^(DiaC[[#This Row],[LAT]]/10),"")</f>
        <v/>
      </c>
      <c r="BX531" s="4">
        <f>Resultats!C$37</f>
        <v>30</v>
      </c>
      <c r="BY531" s="12">
        <f>Resultats!E$37</f>
        <v>3</v>
      </c>
      <c r="BZ531" s="3">
        <v>6</v>
      </c>
      <c r="CA531" s="4">
        <v>46</v>
      </c>
      <c r="CB531" s="4" t="str">
        <f>CONCATENATE(NitC[[#This Row],[Dia]],NitC[[#This Row],[Mes]],NitC[[#This Row],[Hora]],NitC[[#This Row],[Min]])</f>
        <v>303646</v>
      </c>
      <c r="CC531" s="4" t="str">
        <f>CONCATENATE(TEXT(NitC[[#This Row],[Hora]],"00"),":",TEXT(NitC[[#This Row],[Min]],"00"))</f>
        <v>06:46</v>
      </c>
      <c r="CD531" s="12" t="str">
        <f>IFERROR(VLOOKUP(NitC[[#This Row],[CONCATENA]],Dades[[#All],[Columna1]:[LAT]],3,FALSE),"")</f>
        <v/>
      </c>
      <c r="CE531" s="12" t="str">
        <f>IFERROR(10^(NitC[[#This Row],[LAT]]/10),"")</f>
        <v/>
      </c>
    </row>
    <row r="532" spans="4:83" x14ac:dyDescent="0.35">
      <c r="D532" s="1">
        <f>Resultats!C$7</f>
        <v>30</v>
      </c>
      <c r="E532" s="1">
        <f>Resultats!E$7</f>
        <v>3</v>
      </c>
      <c r="F532" s="1">
        <v>15</v>
      </c>
      <c r="G532" s="1">
        <v>47</v>
      </c>
      <c r="H532" s="1" t="str">
        <f>CONCATENATE(DiaA[[#This Row],[Dia]],DiaA[[#This Row],[Mes]],DiaA[[#This Row],[Hora]],DiaA[[#This Row],[Min]])</f>
        <v>3031547</v>
      </c>
      <c r="I532" s="1" t="str">
        <f>CONCATENATE(TEXT(DiaA[[#This Row],[Hora]],"00"),":",TEXT(DiaA[[#This Row],[Min]],"00"))</f>
        <v>15:47</v>
      </c>
      <c r="J532" s="1" t="str">
        <f>IFERROR(VLOOKUP(DiaA[[#This Row],[CONCATENA]],Dades[[#All],[Columna1]:[LAT]],3,FALSE),"")</f>
        <v/>
      </c>
      <c r="K532" s="1" t="str">
        <f>IFERROR(10^(DiaA[[#This Row],[LAT]]/10),"")</f>
        <v/>
      </c>
      <c r="V532" s="4">
        <f>Resultats!C$7</f>
        <v>30</v>
      </c>
      <c r="W532" s="12">
        <f>Resultats!E$7</f>
        <v>3</v>
      </c>
      <c r="X532" s="3">
        <v>6</v>
      </c>
      <c r="Y532" s="4">
        <v>47</v>
      </c>
      <c r="Z532" s="4" t="str">
        <f>CONCATENATE(NitA[[#This Row],[Dia]],NitA[[#This Row],[Mes]],NitA[[#This Row],[Hora]],NitA[[#This Row],[Min]])</f>
        <v>303647</v>
      </c>
      <c r="AA532" s="4" t="str">
        <f>CONCATENATE(TEXT(NitA[[#This Row],[Hora]],"00"),":",TEXT(NitA[[#This Row],[Min]],"00"))</f>
        <v>06:47</v>
      </c>
      <c r="AB532" s="12" t="str">
        <f>IFERROR(VLOOKUP(NitA[[#This Row],[CONCATENA]],Dades[[#All],[Columna1]:[LAT]],3,FALSE),"")</f>
        <v/>
      </c>
      <c r="AC532" s="12" t="str">
        <f>IFERROR(10^(NitA[[#This Row],[LAT]]/10),"")</f>
        <v/>
      </c>
      <c r="AE532" s="1">
        <f>Resultats!C$22</f>
        <v>30</v>
      </c>
      <c r="AF532" s="1">
        <f>Resultats!E$22</f>
        <v>3</v>
      </c>
      <c r="AG532" s="1">
        <v>15</v>
      </c>
      <c r="AH532" s="1">
        <v>47</v>
      </c>
      <c r="AI532" s="1" t="str">
        <f>CONCATENATE(DiaB[[#This Row],[Dia]],DiaB[[#This Row],[Mes]],DiaB[[#This Row],[Hora]],DiaB[[#This Row],[Min]])</f>
        <v>3031547</v>
      </c>
      <c r="AJ532" s="1" t="str">
        <f>CONCATENATE(TEXT(DiaB[[#This Row],[Hora]],"00"),":",TEXT(DiaB[[#This Row],[Min]],"00"))</f>
        <v>15:47</v>
      </c>
      <c r="AK532" s="1" t="str">
        <f>IFERROR(VLOOKUP(DiaB[[#This Row],[CONCATENA]],Dades[[#All],[Columna1]:[LAT]],3,FALSE),"")</f>
        <v/>
      </c>
      <c r="AL532" s="1" t="str">
        <f>IFERROR(10^(DiaB[[#This Row],[LAT]]/10),"")</f>
        <v/>
      </c>
      <c r="AW532" s="4">
        <f>Resultats!C$22</f>
        <v>30</v>
      </c>
      <c r="AX532" s="12">
        <f>Resultats!E$22</f>
        <v>3</v>
      </c>
      <c r="AY532" s="3">
        <v>6</v>
      </c>
      <c r="AZ532" s="4">
        <v>47</v>
      </c>
      <c r="BA532" s="4" t="str">
        <f>CONCATENATE(NitB[[#This Row],[Dia]],NitB[[#This Row],[Mes]],NitB[[#This Row],[Hora]],NitB[[#This Row],[Min]])</f>
        <v>303647</v>
      </c>
      <c r="BB532" s="4" t="str">
        <f>CONCATENATE(TEXT(NitB[[#This Row],[Hora]],"00"),":",TEXT(NitB[[#This Row],[Min]],"00"))</f>
        <v>06:47</v>
      </c>
      <c r="BC532" s="12" t="str">
        <f>IFERROR(VLOOKUP(NitB[[#This Row],[CONCATENA]],Dades[[#All],[Columna1]:[LAT]],3,FALSE),"")</f>
        <v/>
      </c>
      <c r="BD532" s="12" t="str">
        <f>IFERROR(10^(NitB[[#This Row],[LAT]]/10),"")</f>
        <v/>
      </c>
      <c r="BF532" s="1">
        <f>Resultats!C$37</f>
        <v>30</v>
      </c>
      <c r="BG532" s="1">
        <f>Resultats!E$37</f>
        <v>3</v>
      </c>
      <c r="BH532" s="1">
        <v>15</v>
      </c>
      <c r="BI532" s="1">
        <v>47</v>
      </c>
      <c r="BJ532" s="1" t="str">
        <f>CONCATENATE(DiaC[[#This Row],[Dia]],DiaC[[#This Row],[Mes]],DiaC[[#This Row],[Hora]],DiaC[[#This Row],[Min]])</f>
        <v>3031547</v>
      </c>
      <c r="BK532" s="1" t="str">
        <f>CONCATENATE(TEXT(DiaC[[#This Row],[Hora]],"00"),":",TEXT(DiaC[[#This Row],[Min]],"00"))</f>
        <v>15:47</v>
      </c>
      <c r="BL532" s="1" t="str">
        <f>IFERROR(VLOOKUP(DiaC[[#This Row],[CONCATENA]],Dades[[#All],[Columna1]:[LAT]],3,FALSE),"")</f>
        <v/>
      </c>
      <c r="BM532" s="1" t="str">
        <f>IFERROR(10^(DiaC[[#This Row],[LAT]]/10),"")</f>
        <v/>
      </c>
      <c r="BX532" s="4">
        <f>Resultats!C$37</f>
        <v>30</v>
      </c>
      <c r="BY532" s="12">
        <f>Resultats!E$37</f>
        <v>3</v>
      </c>
      <c r="BZ532" s="3">
        <v>6</v>
      </c>
      <c r="CA532" s="4">
        <v>47</v>
      </c>
      <c r="CB532" s="4" t="str">
        <f>CONCATENATE(NitC[[#This Row],[Dia]],NitC[[#This Row],[Mes]],NitC[[#This Row],[Hora]],NitC[[#This Row],[Min]])</f>
        <v>303647</v>
      </c>
      <c r="CC532" s="4" t="str">
        <f>CONCATENATE(TEXT(NitC[[#This Row],[Hora]],"00"),":",TEXT(NitC[[#This Row],[Min]],"00"))</f>
        <v>06:47</v>
      </c>
      <c r="CD532" s="12" t="str">
        <f>IFERROR(VLOOKUP(NitC[[#This Row],[CONCATENA]],Dades[[#All],[Columna1]:[LAT]],3,FALSE),"")</f>
        <v/>
      </c>
      <c r="CE532" s="12" t="str">
        <f>IFERROR(10^(NitC[[#This Row],[LAT]]/10),"")</f>
        <v/>
      </c>
    </row>
    <row r="533" spans="4:83" x14ac:dyDescent="0.35">
      <c r="D533" s="1">
        <f>Resultats!C$7</f>
        <v>30</v>
      </c>
      <c r="E533" s="1">
        <f>Resultats!E$7</f>
        <v>3</v>
      </c>
      <c r="F533" s="1">
        <v>15</v>
      </c>
      <c r="G533" s="1">
        <v>48</v>
      </c>
      <c r="H533" s="1" t="str">
        <f>CONCATENATE(DiaA[[#This Row],[Dia]],DiaA[[#This Row],[Mes]],DiaA[[#This Row],[Hora]],DiaA[[#This Row],[Min]])</f>
        <v>3031548</v>
      </c>
      <c r="I533" s="1" t="str">
        <f>CONCATENATE(TEXT(DiaA[[#This Row],[Hora]],"00"),":",TEXT(DiaA[[#This Row],[Min]],"00"))</f>
        <v>15:48</v>
      </c>
      <c r="J533" s="1" t="str">
        <f>IFERROR(VLOOKUP(DiaA[[#This Row],[CONCATENA]],Dades[[#All],[Columna1]:[LAT]],3,FALSE),"")</f>
        <v/>
      </c>
      <c r="K533" s="1" t="str">
        <f>IFERROR(10^(DiaA[[#This Row],[LAT]]/10),"")</f>
        <v/>
      </c>
      <c r="V533" s="4">
        <f>Resultats!C$7</f>
        <v>30</v>
      </c>
      <c r="W533" s="12">
        <f>Resultats!E$7</f>
        <v>3</v>
      </c>
      <c r="X533" s="3">
        <v>6</v>
      </c>
      <c r="Y533" s="4">
        <v>48</v>
      </c>
      <c r="Z533" s="4" t="str">
        <f>CONCATENATE(NitA[[#This Row],[Dia]],NitA[[#This Row],[Mes]],NitA[[#This Row],[Hora]],NitA[[#This Row],[Min]])</f>
        <v>303648</v>
      </c>
      <c r="AA533" s="4" t="str">
        <f>CONCATENATE(TEXT(NitA[[#This Row],[Hora]],"00"),":",TEXT(NitA[[#This Row],[Min]],"00"))</f>
        <v>06:48</v>
      </c>
      <c r="AB533" s="12" t="str">
        <f>IFERROR(VLOOKUP(NitA[[#This Row],[CONCATENA]],Dades[[#All],[Columna1]:[LAT]],3,FALSE),"")</f>
        <v/>
      </c>
      <c r="AC533" s="12" t="str">
        <f>IFERROR(10^(NitA[[#This Row],[LAT]]/10),"")</f>
        <v/>
      </c>
      <c r="AE533" s="1">
        <f>Resultats!C$22</f>
        <v>30</v>
      </c>
      <c r="AF533" s="1">
        <f>Resultats!E$22</f>
        <v>3</v>
      </c>
      <c r="AG533" s="1">
        <v>15</v>
      </c>
      <c r="AH533" s="1">
        <v>48</v>
      </c>
      <c r="AI533" s="1" t="str">
        <f>CONCATENATE(DiaB[[#This Row],[Dia]],DiaB[[#This Row],[Mes]],DiaB[[#This Row],[Hora]],DiaB[[#This Row],[Min]])</f>
        <v>3031548</v>
      </c>
      <c r="AJ533" s="1" t="str">
        <f>CONCATENATE(TEXT(DiaB[[#This Row],[Hora]],"00"),":",TEXT(DiaB[[#This Row],[Min]],"00"))</f>
        <v>15:48</v>
      </c>
      <c r="AK533" s="1" t="str">
        <f>IFERROR(VLOOKUP(DiaB[[#This Row],[CONCATENA]],Dades[[#All],[Columna1]:[LAT]],3,FALSE),"")</f>
        <v/>
      </c>
      <c r="AL533" s="1" t="str">
        <f>IFERROR(10^(DiaB[[#This Row],[LAT]]/10),"")</f>
        <v/>
      </c>
      <c r="AW533" s="4">
        <f>Resultats!C$22</f>
        <v>30</v>
      </c>
      <c r="AX533" s="12">
        <f>Resultats!E$22</f>
        <v>3</v>
      </c>
      <c r="AY533" s="3">
        <v>6</v>
      </c>
      <c r="AZ533" s="4">
        <v>48</v>
      </c>
      <c r="BA533" s="4" t="str">
        <f>CONCATENATE(NitB[[#This Row],[Dia]],NitB[[#This Row],[Mes]],NitB[[#This Row],[Hora]],NitB[[#This Row],[Min]])</f>
        <v>303648</v>
      </c>
      <c r="BB533" s="4" t="str">
        <f>CONCATENATE(TEXT(NitB[[#This Row],[Hora]],"00"),":",TEXT(NitB[[#This Row],[Min]],"00"))</f>
        <v>06:48</v>
      </c>
      <c r="BC533" s="12" t="str">
        <f>IFERROR(VLOOKUP(NitB[[#This Row],[CONCATENA]],Dades[[#All],[Columna1]:[LAT]],3,FALSE),"")</f>
        <v/>
      </c>
      <c r="BD533" s="12" t="str">
        <f>IFERROR(10^(NitB[[#This Row],[LAT]]/10),"")</f>
        <v/>
      </c>
      <c r="BF533" s="1">
        <f>Resultats!C$37</f>
        <v>30</v>
      </c>
      <c r="BG533" s="1">
        <f>Resultats!E$37</f>
        <v>3</v>
      </c>
      <c r="BH533" s="1">
        <v>15</v>
      </c>
      <c r="BI533" s="1">
        <v>48</v>
      </c>
      <c r="BJ533" s="1" t="str">
        <f>CONCATENATE(DiaC[[#This Row],[Dia]],DiaC[[#This Row],[Mes]],DiaC[[#This Row],[Hora]],DiaC[[#This Row],[Min]])</f>
        <v>3031548</v>
      </c>
      <c r="BK533" s="1" t="str">
        <f>CONCATENATE(TEXT(DiaC[[#This Row],[Hora]],"00"),":",TEXT(DiaC[[#This Row],[Min]],"00"))</f>
        <v>15:48</v>
      </c>
      <c r="BL533" s="1" t="str">
        <f>IFERROR(VLOOKUP(DiaC[[#This Row],[CONCATENA]],Dades[[#All],[Columna1]:[LAT]],3,FALSE),"")</f>
        <v/>
      </c>
      <c r="BM533" s="1" t="str">
        <f>IFERROR(10^(DiaC[[#This Row],[LAT]]/10),"")</f>
        <v/>
      </c>
      <c r="BX533" s="4">
        <f>Resultats!C$37</f>
        <v>30</v>
      </c>
      <c r="BY533" s="12">
        <f>Resultats!E$37</f>
        <v>3</v>
      </c>
      <c r="BZ533" s="3">
        <v>6</v>
      </c>
      <c r="CA533" s="4">
        <v>48</v>
      </c>
      <c r="CB533" s="4" t="str">
        <f>CONCATENATE(NitC[[#This Row],[Dia]],NitC[[#This Row],[Mes]],NitC[[#This Row],[Hora]],NitC[[#This Row],[Min]])</f>
        <v>303648</v>
      </c>
      <c r="CC533" s="4" t="str">
        <f>CONCATENATE(TEXT(NitC[[#This Row],[Hora]],"00"),":",TEXT(NitC[[#This Row],[Min]],"00"))</f>
        <v>06:48</v>
      </c>
      <c r="CD533" s="12" t="str">
        <f>IFERROR(VLOOKUP(NitC[[#This Row],[CONCATENA]],Dades[[#All],[Columna1]:[LAT]],3,FALSE),"")</f>
        <v/>
      </c>
      <c r="CE533" s="12" t="str">
        <f>IFERROR(10^(NitC[[#This Row],[LAT]]/10),"")</f>
        <v/>
      </c>
    </row>
    <row r="534" spans="4:83" x14ac:dyDescent="0.35">
      <c r="D534" s="1">
        <f>Resultats!C$7</f>
        <v>30</v>
      </c>
      <c r="E534" s="1">
        <f>Resultats!E$7</f>
        <v>3</v>
      </c>
      <c r="F534" s="1">
        <v>15</v>
      </c>
      <c r="G534" s="1">
        <v>49</v>
      </c>
      <c r="H534" s="1" t="str">
        <f>CONCATENATE(DiaA[[#This Row],[Dia]],DiaA[[#This Row],[Mes]],DiaA[[#This Row],[Hora]],DiaA[[#This Row],[Min]])</f>
        <v>3031549</v>
      </c>
      <c r="I534" s="1" t="str">
        <f>CONCATENATE(TEXT(DiaA[[#This Row],[Hora]],"00"),":",TEXT(DiaA[[#This Row],[Min]],"00"))</f>
        <v>15:49</v>
      </c>
      <c r="J534" s="1" t="str">
        <f>IFERROR(VLOOKUP(DiaA[[#This Row],[CONCATENA]],Dades[[#All],[Columna1]:[LAT]],3,FALSE),"")</f>
        <v/>
      </c>
      <c r="K534" s="1" t="str">
        <f>IFERROR(10^(DiaA[[#This Row],[LAT]]/10),"")</f>
        <v/>
      </c>
      <c r="V534" s="4">
        <f>Resultats!C$7</f>
        <v>30</v>
      </c>
      <c r="W534" s="12">
        <f>Resultats!E$7</f>
        <v>3</v>
      </c>
      <c r="X534" s="3">
        <v>6</v>
      </c>
      <c r="Y534" s="4">
        <v>49</v>
      </c>
      <c r="Z534" s="4" t="str">
        <f>CONCATENATE(NitA[[#This Row],[Dia]],NitA[[#This Row],[Mes]],NitA[[#This Row],[Hora]],NitA[[#This Row],[Min]])</f>
        <v>303649</v>
      </c>
      <c r="AA534" s="4" t="str">
        <f>CONCATENATE(TEXT(NitA[[#This Row],[Hora]],"00"),":",TEXT(NitA[[#This Row],[Min]],"00"))</f>
        <v>06:49</v>
      </c>
      <c r="AB534" s="12" t="str">
        <f>IFERROR(VLOOKUP(NitA[[#This Row],[CONCATENA]],Dades[[#All],[Columna1]:[LAT]],3,FALSE),"")</f>
        <v/>
      </c>
      <c r="AC534" s="12" t="str">
        <f>IFERROR(10^(NitA[[#This Row],[LAT]]/10),"")</f>
        <v/>
      </c>
      <c r="AE534" s="1">
        <f>Resultats!C$22</f>
        <v>30</v>
      </c>
      <c r="AF534" s="1">
        <f>Resultats!E$22</f>
        <v>3</v>
      </c>
      <c r="AG534" s="1">
        <v>15</v>
      </c>
      <c r="AH534" s="1">
        <v>49</v>
      </c>
      <c r="AI534" s="1" t="str">
        <f>CONCATENATE(DiaB[[#This Row],[Dia]],DiaB[[#This Row],[Mes]],DiaB[[#This Row],[Hora]],DiaB[[#This Row],[Min]])</f>
        <v>3031549</v>
      </c>
      <c r="AJ534" s="1" t="str">
        <f>CONCATENATE(TEXT(DiaB[[#This Row],[Hora]],"00"),":",TEXT(DiaB[[#This Row],[Min]],"00"))</f>
        <v>15:49</v>
      </c>
      <c r="AK534" s="1" t="str">
        <f>IFERROR(VLOOKUP(DiaB[[#This Row],[CONCATENA]],Dades[[#All],[Columna1]:[LAT]],3,FALSE),"")</f>
        <v/>
      </c>
      <c r="AL534" s="1" t="str">
        <f>IFERROR(10^(DiaB[[#This Row],[LAT]]/10),"")</f>
        <v/>
      </c>
      <c r="AW534" s="4">
        <f>Resultats!C$22</f>
        <v>30</v>
      </c>
      <c r="AX534" s="12">
        <f>Resultats!E$22</f>
        <v>3</v>
      </c>
      <c r="AY534" s="3">
        <v>6</v>
      </c>
      <c r="AZ534" s="4">
        <v>49</v>
      </c>
      <c r="BA534" s="4" t="str">
        <f>CONCATENATE(NitB[[#This Row],[Dia]],NitB[[#This Row],[Mes]],NitB[[#This Row],[Hora]],NitB[[#This Row],[Min]])</f>
        <v>303649</v>
      </c>
      <c r="BB534" s="4" t="str">
        <f>CONCATENATE(TEXT(NitB[[#This Row],[Hora]],"00"),":",TEXT(NitB[[#This Row],[Min]],"00"))</f>
        <v>06:49</v>
      </c>
      <c r="BC534" s="12" t="str">
        <f>IFERROR(VLOOKUP(NitB[[#This Row],[CONCATENA]],Dades[[#All],[Columna1]:[LAT]],3,FALSE),"")</f>
        <v/>
      </c>
      <c r="BD534" s="12" t="str">
        <f>IFERROR(10^(NitB[[#This Row],[LAT]]/10),"")</f>
        <v/>
      </c>
      <c r="BF534" s="1">
        <f>Resultats!C$37</f>
        <v>30</v>
      </c>
      <c r="BG534" s="1">
        <f>Resultats!E$37</f>
        <v>3</v>
      </c>
      <c r="BH534" s="1">
        <v>15</v>
      </c>
      <c r="BI534" s="1">
        <v>49</v>
      </c>
      <c r="BJ534" s="1" t="str">
        <f>CONCATENATE(DiaC[[#This Row],[Dia]],DiaC[[#This Row],[Mes]],DiaC[[#This Row],[Hora]],DiaC[[#This Row],[Min]])</f>
        <v>3031549</v>
      </c>
      <c r="BK534" s="1" t="str">
        <f>CONCATENATE(TEXT(DiaC[[#This Row],[Hora]],"00"),":",TEXT(DiaC[[#This Row],[Min]],"00"))</f>
        <v>15:49</v>
      </c>
      <c r="BL534" s="1" t="str">
        <f>IFERROR(VLOOKUP(DiaC[[#This Row],[CONCATENA]],Dades[[#All],[Columna1]:[LAT]],3,FALSE),"")</f>
        <v/>
      </c>
      <c r="BM534" s="1" t="str">
        <f>IFERROR(10^(DiaC[[#This Row],[LAT]]/10),"")</f>
        <v/>
      </c>
      <c r="BX534" s="4">
        <f>Resultats!C$37</f>
        <v>30</v>
      </c>
      <c r="BY534" s="12">
        <f>Resultats!E$37</f>
        <v>3</v>
      </c>
      <c r="BZ534" s="3">
        <v>6</v>
      </c>
      <c r="CA534" s="4">
        <v>49</v>
      </c>
      <c r="CB534" s="4" t="str">
        <f>CONCATENATE(NitC[[#This Row],[Dia]],NitC[[#This Row],[Mes]],NitC[[#This Row],[Hora]],NitC[[#This Row],[Min]])</f>
        <v>303649</v>
      </c>
      <c r="CC534" s="4" t="str">
        <f>CONCATENATE(TEXT(NitC[[#This Row],[Hora]],"00"),":",TEXT(NitC[[#This Row],[Min]],"00"))</f>
        <v>06:49</v>
      </c>
      <c r="CD534" s="12" t="str">
        <f>IFERROR(VLOOKUP(NitC[[#This Row],[CONCATENA]],Dades[[#All],[Columna1]:[LAT]],3,FALSE),"")</f>
        <v/>
      </c>
      <c r="CE534" s="12" t="str">
        <f>IFERROR(10^(NitC[[#This Row],[LAT]]/10),"")</f>
        <v/>
      </c>
    </row>
    <row r="535" spans="4:83" x14ac:dyDescent="0.35">
      <c r="D535" s="1">
        <f>Resultats!C$7</f>
        <v>30</v>
      </c>
      <c r="E535" s="1">
        <f>Resultats!E$7</f>
        <v>3</v>
      </c>
      <c r="F535" s="1">
        <v>15</v>
      </c>
      <c r="G535" s="1">
        <v>50</v>
      </c>
      <c r="H535" s="1" t="str">
        <f>CONCATENATE(DiaA[[#This Row],[Dia]],DiaA[[#This Row],[Mes]],DiaA[[#This Row],[Hora]],DiaA[[#This Row],[Min]])</f>
        <v>3031550</v>
      </c>
      <c r="I535" s="1" t="str">
        <f>CONCATENATE(TEXT(DiaA[[#This Row],[Hora]],"00"),":",TEXT(DiaA[[#This Row],[Min]],"00"))</f>
        <v>15:50</v>
      </c>
      <c r="J535" s="1" t="str">
        <f>IFERROR(VLOOKUP(DiaA[[#This Row],[CONCATENA]],Dades[[#All],[Columna1]:[LAT]],3,FALSE),"")</f>
        <v/>
      </c>
      <c r="K535" s="1" t="str">
        <f>IFERROR(10^(DiaA[[#This Row],[LAT]]/10),"")</f>
        <v/>
      </c>
      <c r="V535" s="4">
        <f>Resultats!C$7</f>
        <v>30</v>
      </c>
      <c r="W535" s="12">
        <f>Resultats!E$7</f>
        <v>3</v>
      </c>
      <c r="X535" s="3">
        <v>6</v>
      </c>
      <c r="Y535" s="4">
        <v>50</v>
      </c>
      <c r="Z535" s="4" t="str">
        <f>CONCATENATE(NitA[[#This Row],[Dia]],NitA[[#This Row],[Mes]],NitA[[#This Row],[Hora]],NitA[[#This Row],[Min]])</f>
        <v>303650</v>
      </c>
      <c r="AA535" s="4" t="str">
        <f>CONCATENATE(TEXT(NitA[[#This Row],[Hora]],"00"),":",TEXT(NitA[[#This Row],[Min]],"00"))</f>
        <v>06:50</v>
      </c>
      <c r="AB535" s="12" t="str">
        <f>IFERROR(VLOOKUP(NitA[[#This Row],[CONCATENA]],Dades[[#All],[Columna1]:[LAT]],3,FALSE),"")</f>
        <v/>
      </c>
      <c r="AC535" s="12" t="str">
        <f>IFERROR(10^(NitA[[#This Row],[LAT]]/10),"")</f>
        <v/>
      </c>
      <c r="AE535" s="1">
        <f>Resultats!C$22</f>
        <v>30</v>
      </c>
      <c r="AF535" s="1">
        <f>Resultats!E$22</f>
        <v>3</v>
      </c>
      <c r="AG535" s="1">
        <v>15</v>
      </c>
      <c r="AH535" s="1">
        <v>50</v>
      </c>
      <c r="AI535" s="1" t="str">
        <f>CONCATENATE(DiaB[[#This Row],[Dia]],DiaB[[#This Row],[Mes]],DiaB[[#This Row],[Hora]],DiaB[[#This Row],[Min]])</f>
        <v>3031550</v>
      </c>
      <c r="AJ535" s="1" t="str">
        <f>CONCATENATE(TEXT(DiaB[[#This Row],[Hora]],"00"),":",TEXT(DiaB[[#This Row],[Min]],"00"))</f>
        <v>15:50</v>
      </c>
      <c r="AK535" s="1" t="str">
        <f>IFERROR(VLOOKUP(DiaB[[#This Row],[CONCATENA]],Dades[[#All],[Columna1]:[LAT]],3,FALSE),"")</f>
        <v/>
      </c>
      <c r="AL535" s="1" t="str">
        <f>IFERROR(10^(DiaB[[#This Row],[LAT]]/10),"")</f>
        <v/>
      </c>
      <c r="AW535" s="4">
        <f>Resultats!C$22</f>
        <v>30</v>
      </c>
      <c r="AX535" s="12">
        <f>Resultats!E$22</f>
        <v>3</v>
      </c>
      <c r="AY535" s="3">
        <v>6</v>
      </c>
      <c r="AZ535" s="4">
        <v>50</v>
      </c>
      <c r="BA535" s="4" t="str">
        <f>CONCATENATE(NitB[[#This Row],[Dia]],NitB[[#This Row],[Mes]],NitB[[#This Row],[Hora]],NitB[[#This Row],[Min]])</f>
        <v>303650</v>
      </c>
      <c r="BB535" s="4" t="str">
        <f>CONCATENATE(TEXT(NitB[[#This Row],[Hora]],"00"),":",TEXT(NitB[[#This Row],[Min]],"00"))</f>
        <v>06:50</v>
      </c>
      <c r="BC535" s="12" t="str">
        <f>IFERROR(VLOOKUP(NitB[[#This Row],[CONCATENA]],Dades[[#All],[Columna1]:[LAT]],3,FALSE),"")</f>
        <v/>
      </c>
      <c r="BD535" s="12" t="str">
        <f>IFERROR(10^(NitB[[#This Row],[LAT]]/10),"")</f>
        <v/>
      </c>
      <c r="BF535" s="1">
        <f>Resultats!C$37</f>
        <v>30</v>
      </c>
      <c r="BG535" s="1">
        <f>Resultats!E$37</f>
        <v>3</v>
      </c>
      <c r="BH535" s="1">
        <v>15</v>
      </c>
      <c r="BI535" s="1">
        <v>50</v>
      </c>
      <c r="BJ535" s="1" t="str">
        <f>CONCATENATE(DiaC[[#This Row],[Dia]],DiaC[[#This Row],[Mes]],DiaC[[#This Row],[Hora]],DiaC[[#This Row],[Min]])</f>
        <v>3031550</v>
      </c>
      <c r="BK535" s="1" t="str">
        <f>CONCATENATE(TEXT(DiaC[[#This Row],[Hora]],"00"),":",TEXT(DiaC[[#This Row],[Min]],"00"))</f>
        <v>15:50</v>
      </c>
      <c r="BL535" s="1" t="str">
        <f>IFERROR(VLOOKUP(DiaC[[#This Row],[CONCATENA]],Dades[[#All],[Columna1]:[LAT]],3,FALSE),"")</f>
        <v/>
      </c>
      <c r="BM535" s="1" t="str">
        <f>IFERROR(10^(DiaC[[#This Row],[LAT]]/10),"")</f>
        <v/>
      </c>
      <c r="BX535" s="4">
        <f>Resultats!C$37</f>
        <v>30</v>
      </c>
      <c r="BY535" s="12">
        <f>Resultats!E$37</f>
        <v>3</v>
      </c>
      <c r="BZ535" s="3">
        <v>6</v>
      </c>
      <c r="CA535" s="4">
        <v>50</v>
      </c>
      <c r="CB535" s="4" t="str">
        <f>CONCATENATE(NitC[[#This Row],[Dia]],NitC[[#This Row],[Mes]],NitC[[#This Row],[Hora]],NitC[[#This Row],[Min]])</f>
        <v>303650</v>
      </c>
      <c r="CC535" s="4" t="str">
        <f>CONCATENATE(TEXT(NitC[[#This Row],[Hora]],"00"),":",TEXT(NitC[[#This Row],[Min]],"00"))</f>
        <v>06:50</v>
      </c>
      <c r="CD535" s="12" t="str">
        <f>IFERROR(VLOOKUP(NitC[[#This Row],[CONCATENA]],Dades[[#All],[Columna1]:[LAT]],3,FALSE),"")</f>
        <v/>
      </c>
      <c r="CE535" s="12" t="str">
        <f>IFERROR(10^(NitC[[#This Row],[LAT]]/10),"")</f>
        <v/>
      </c>
    </row>
    <row r="536" spans="4:83" x14ac:dyDescent="0.35">
      <c r="D536" s="1">
        <f>Resultats!C$7</f>
        <v>30</v>
      </c>
      <c r="E536" s="1">
        <f>Resultats!E$7</f>
        <v>3</v>
      </c>
      <c r="F536" s="1">
        <v>15</v>
      </c>
      <c r="G536" s="1">
        <v>51</v>
      </c>
      <c r="H536" s="1" t="str">
        <f>CONCATENATE(DiaA[[#This Row],[Dia]],DiaA[[#This Row],[Mes]],DiaA[[#This Row],[Hora]],DiaA[[#This Row],[Min]])</f>
        <v>3031551</v>
      </c>
      <c r="I536" s="1" t="str">
        <f>CONCATENATE(TEXT(DiaA[[#This Row],[Hora]],"00"),":",TEXT(DiaA[[#This Row],[Min]],"00"))</f>
        <v>15:51</v>
      </c>
      <c r="J536" s="1" t="str">
        <f>IFERROR(VLOOKUP(DiaA[[#This Row],[CONCATENA]],Dades[[#All],[Columna1]:[LAT]],3,FALSE),"")</f>
        <v/>
      </c>
      <c r="K536" s="1" t="str">
        <f>IFERROR(10^(DiaA[[#This Row],[LAT]]/10),"")</f>
        <v/>
      </c>
      <c r="V536" s="4">
        <f>Resultats!C$7</f>
        <v>30</v>
      </c>
      <c r="W536" s="12">
        <f>Resultats!E$7</f>
        <v>3</v>
      </c>
      <c r="X536" s="3">
        <v>6</v>
      </c>
      <c r="Y536" s="4">
        <v>51</v>
      </c>
      <c r="Z536" s="4" t="str">
        <f>CONCATENATE(NitA[[#This Row],[Dia]],NitA[[#This Row],[Mes]],NitA[[#This Row],[Hora]],NitA[[#This Row],[Min]])</f>
        <v>303651</v>
      </c>
      <c r="AA536" s="4" t="str">
        <f>CONCATENATE(TEXT(NitA[[#This Row],[Hora]],"00"),":",TEXT(NitA[[#This Row],[Min]],"00"))</f>
        <v>06:51</v>
      </c>
      <c r="AB536" s="12" t="str">
        <f>IFERROR(VLOOKUP(NitA[[#This Row],[CONCATENA]],Dades[[#All],[Columna1]:[LAT]],3,FALSE),"")</f>
        <v/>
      </c>
      <c r="AC536" s="12" t="str">
        <f>IFERROR(10^(NitA[[#This Row],[LAT]]/10),"")</f>
        <v/>
      </c>
      <c r="AE536" s="1">
        <f>Resultats!C$22</f>
        <v>30</v>
      </c>
      <c r="AF536" s="1">
        <f>Resultats!E$22</f>
        <v>3</v>
      </c>
      <c r="AG536" s="1">
        <v>15</v>
      </c>
      <c r="AH536" s="1">
        <v>51</v>
      </c>
      <c r="AI536" s="1" t="str">
        <f>CONCATENATE(DiaB[[#This Row],[Dia]],DiaB[[#This Row],[Mes]],DiaB[[#This Row],[Hora]],DiaB[[#This Row],[Min]])</f>
        <v>3031551</v>
      </c>
      <c r="AJ536" s="1" t="str">
        <f>CONCATENATE(TEXT(DiaB[[#This Row],[Hora]],"00"),":",TEXT(DiaB[[#This Row],[Min]],"00"))</f>
        <v>15:51</v>
      </c>
      <c r="AK536" s="1" t="str">
        <f>IFERROR(VLOOKUP(DiaB[[#This Row],[CONCATENA]],Dades[[#All],[Columna1]:[LAT]],3,FALSE),"")</f>
        <v/>
      </c>
      <c r="AL536" s="1" t="str">
        <f>IFERROR(10^(DiaB[[#This Row],[LAT]]/10),"")</f>
        <v/>
      </c>
      <c r="AW536" s="4">
        <f>Resultats!C$22</f>
        <v>30</v>
      </c>
      <c r="AX536" s="12">
        <f>Resultats!E$22</f>
        <v>3</v>
      </c>
      <c r="AY536" s="3">
        <v>6</v>
      </c>
      <c r="AZ536" s="4">
        <v>51</v>
      </c>
      <c r="BA536" s="4" t="str">
        <f>CONCATENATE(NitB[[#This Row],[Dia]],NitB[[#This Row],[Mes]],NitB[[#This Row],[Hora]],NitB[[#This Row],[Min]])</f>
        <v>303651</v>
      </c>
      <c r="BB536" s="4" t="str">
        <f>CONCATENATE(TEXT(NitB[[#This Row],[Hora]],"00"),":",TEXT(NitB[[#This Row],[Min]],"00"))</f>
        <v>06:51</v>
      </c>
      <c r="BC536" s="12" t="str">
        <f>IFERROR(VLOOKUP(NitB[[#This Row],[CONCATENA]],Dades[[#All],[Columna1]:[LAT]],3,FALSE),"")</f>
        <v/>
      </c>
      <c r="BD536" s="12" t="str">
        <f>IFERROR(10^(NitB[[#This Row],[LAT]]/10),"")</f>
        <v/>
      </c>
      <c r="BF536" s="1">
        <f>Resultats!C$37</f>
        <v>30</v>
      </c>
      <c r="BG536" s="1">
        <f>Resultats!E$37</f>
        <v>3</v>
      </c>
      <c r="BH536" s="1">
        <v>15</v>
      </c>
      <c r="BI536" s="1">
        <v>51</v>
      </c>
      <c r="BJ536" s="1" t="str">
        <f>CONCATENATE(DiaC[[#This Row],[Dia]],DiaC[[#This Row],[Mes]],DiaC[[#This Row],[Hora]],DiaC[[#This Row],[Min]])</f>
        <v>3031551</v>
      </c>
      <c r="BK536" s="1" t="str">
        <f>CONCATENATE(TEXT(DiaC[[#This Row],[Hora]],"00"),":",TEXT(DiaC[[#This Row],[Min]],"00"))</f>
        <v>15:51</v>
      </c>
      <c r="BL536" s="1" t="str">
        <f>IFERROR(VLOOKUP(DiaC[[#This Row],[CONCATENA]],Dades[[#All],[Columna1]:[LAT]],3,FALSE),"")</f>
        <v/>
      </c>
      <c r="BM536" s="1" t="str">
        <f>IFERROR(10^(DiaC[[#This Row],[LAT]]/10),"")</f>
        <v/>
      </c>
      <c r="BX536" s="4">
        <f>Resultats!C$37</f>
        <v>30</v>
      </c>
      <c r="BY536" s="12">
        <f>Resultats!E$37</f>
        <v>3</v>
      </c>
      <c r="BZ536" s="3">
        <v>6</v>
      </c>
      <c r="CA536" s="4">
        <v>51</v>
      </c>
      <c r="CB536" s="4" t="str">
        <f>CONCATENATE(NitC[[#This Row],[Dia]],NitC[[#This Row],[Mes]],NitC[[#This Row],[Hora]],NitC[[#This Row],[Min]])</f>
        <v>303651</v>
      </c>
      <c r="CC536" s="4" t="str">
        <f>CONCATENATE(TEXT(NitC[[#This Row],[Hora]],"00"),":",TEXT(NitC[[#This Row],[Min]],"00"))</f>
        <v>06:51</v>
      </c>
      <c r="CD536" s="12" t="str">
        <f>IFERROR(VLOOKUP(NitC[[#This Row],[CONCATENA]],Dades[[#All],[Columna1]:[LAT]],3,FALSE),"")</f>
        <v/>
      </c>
      <c r="CE536" s="12" t="str">
        <f>IFERROR(10^(NitC[[#This Row],[LAT]]/10),"")</f>
        <v/>
      </c>
    </row>
    <row r="537" spans="4:83" x14ac:dyDescent="0.35">
      <c r="D537" s="1">
        <f>Resultats!C$7</f>
        <v>30</v>
      </c>
      <c r="E537" s="1">
        <f>Resultats!E$7</f>
        <v>3</v>
      </c>
      <c r="F537" s="1">
        <v>15</v>
      </c>
      <c r="G537" s="1">
        <v>52</v>
      </c>
      <c r="H537" s="1" t="str">
        <f>CONCATENATE(DiaA[[#This Row],[Dia]],DiaA[[#This Row],[Mes]],DiaA[[#This Row],[Hora]],DiaA[[#This Row],[Min]])</f>
        <v>3031552</v>
      </c>
      <c r="I537" s="1" t="str">
        <f>CONCATENATE(TEXT(DiaA[[#This Row],[Hora]],"00"),":",TEXT(DiaA[[#This Row],[Min]],"00"))</f>
        <v>15:52</v>
      </c>
      <c r="J537" s="1" t="str">
        <f>IFERROR(VLOOKUP(DiaA[[#This Row],[CONCATENA]],Dades[[#All],[Columna1]:[LAT]],3,FALSE),"")</f>
        <v/>
      </c>
      <c r="K537" s="1" t="str">
        <f>IFERROR(10^(DiaA[[#This Row],[LAT]]/10),"")</f>
        <v/>
      </c>
      <c r="V537" s="4">
        <f>Resultats!C$7</f>
        <v>30</v>
      </c>
      <c r="W537" s="12">
        <f>Resultats!E$7</f>
        <v>3</v>
      </c>
      <c r="X537" s="3">
        <v>6</v>
      </c>
      <c r="Y537" s="4">
        <v>52</v>
      </c>
      <c r="Z537" s="4" t="str">
        <f>CONCATENATE(NitA[[#This Row],[Dia]],NitA[[#This Row],[Mes]],NitA[[#This Row],[Hora]],NitA[[#This Row],[Min]])</f>
        <v>303652</v>
      </c>
      <c r="AA537" s="4" t="str">
        <f>CONCATENATE(TEXT(NitA[[#This Row],[Hora]],"00"),":",TEXT(NitA[[#This Row],[Min]],"00"))</f>
        <v>06:52</v>
      </c>
      <c r="AB537" s="12" t="str">
        <f>IFERROR(VLOOKUP(NitA[[#This Row],[CONCATENA]],Dades[[#All],[Columna1]:[LAT]],3,FALSE),"")</f>
        <v/>
      </c>
      <c r="AC537" s="12" t="str">
        <f>IFERROR(10^(NitA[[#This Row],[LAT]]/10),"")</f>
        <v/>
      </c>
      <c r="AE537" s="1">
        <f>Resultats!C$22</f>
        <v>30</v>
      </c>
      <c r="AF537" s="1">
        <f>Resultats!E$22</f>
        <v>3</v>
      </c>
      <c r="AG537" s="1">
        <v>15</v>
      </c>
      <c r="AH537" s="1">
        <v>52</v>
      </c>
      <c r="AI537" s="1" t="str">
        <f>CONCATENATE(DiaB[[#This Row],[Dia]],DiaB[[#This Row],[Mes]],DiaB[[#This Row],[Hora]],DiaB[[#This Row],[Min]])</f>
        <v>3031552</v>
      </c>
      <c r="AJ537" s="1" t="str">
        <f>CONCATENATE(TEXT(DiaB[[#This Row],[Hora]],"00"),":",TEXT(DiaB[[#This Row],[Min]],"00"))</f>
        <v>15:52</v>
      </c>
      <c r="AK537" s="1" t="str">
        <f>IFERROR(VLOOKUP(DiaB[[#This Row],[CONCATENA]],Dades[[#All],[Columna1]:[LAT]],3,FALSE),"")</f>
        <v/>
      </c>
      <c r="AL537" s="1" t="str">
        <f>IFERROR(10^(DiaB[[#This Row],[LAT]]/10),"")</f>
        <v/>
      </c>
      <c r="AW537" s="4">
        <f>Resultats!C$22</f>
        <v>30</v>
      </c>
      <c r="AX537" s="12">
        <f>Resultats!E$22</f>
        <v>3</v>
      </c>
      <c r="AY537" s="3">
        <v>6</v>
      </c>
      <c r="AZ537" s="4">
        <v>52</v>
      </c>
      <c r="BA537" s="4" t="str">
        <f>CONCATENATE(NitB[[#This Row],[Dia]],NitB[[#This Row],[Mes]],NitB[[#This Row],[Hora]],NitB[[#This Row],[Min]])</f>
        <v>303652</v>
      </c>
      <c r="BB537" s="4" t="str">
        <f>CONCATENATE(TEXT(NitB[[#This Row],[Hora]],"00"),":",TEXT(NitB[[#This Row],[Min]],"00"))</f>
        <v>06:52</v>
      </c>
      <c r="BC537" s="12" t="str">
        <f>IFERROR(VLOOKUP(NitB[[#This Row],[CONCATENA]],Dades[[#All],[Columna1]:[LAT]],3,FALSE),"")</f>
        <v/>
      </c>
      <c r="BD537" s="12" t="str">
        <f>IFERROR(10^(NitB[[#This Row],[LAT]]/10),"")</f>
        <v/>
      </c>
      <c r="BF537" s="1">
        <f>Resultats!C$37</f>
        <v>30</v>
      </c>
      <c r="BG537" s="1">
        <f>Resultats!E$37</f>
        <v>3</v>
      </c>
      <c r="BH537" s="1">
        <v>15</v>
      </c>
      <c r="BI537" s="1">
        <v>52</v>
      </c>
      <c r="BJ537" s="1" t="str">
        <f>CONCATENATE(DiaC[[#This Row],[Dia]],DiaC[[#This Row],[Mes]],DiaC[[#This Row],[Hora]],DiaC[[#This Row],[Min]])</f>
        <v>3031552</v>
      </c>
      <c r="BK537" s="1" t="str">
        <f>CONCATENATE(TEXT(DiaC[[#This Row],[Hora]],"00"),":",TEXT(DiaC[[#This Row],[Min]],"00"))</f>
        <v>15:52</v>
      </c>
      <c r="BL537" s="1" t="str">
        <f>IFERROR(VLOOKUP(DiaC[[#This Row],[CONCATENA]],Dades[[#All],[Columna1]:[LAT]],3,FALSE),"")</f>
        <v/>
      </c>
      <c r="BM537" s="1" t="str">
        <f>IFERROR(10^(DiaC[[#This Row],[LAT]]/10),"")</f>
        <v/>
      </c>
      <c r="BX537" s="4">
        <f>Resultats!C$37</f>
        <v>30</v>
      </c>
      <c r="BY537" s="12">
        <f>Resultats!E$37</f>
        <v>3</v>
      </c>
      <c r="BZ537" s="3">
        <v>6</v>
      </c>
      <c r="CA537" s="4">
        <v>52</v>
      </c>
      <c r="CB537" s="4" t="str">
        <f>CONCATENATE(NitC[[#This Row],[Dia]],NitC[[#This Row],[Mes]],NitC[[#This Row],[Hora]],NitC[[#This Row],[Min]])</f>
        <v>303652</v>
      </c>
      <c r="CC537" s="4" t="str">
        <f>CONCATENATE(TEXT(NitC[[#This Row],[Hora]],"00"),":",TEXT(NitC[[#This Row],[Min]],"00"))</f>
        <v>06:52</v>
      </c>
      <c r="CD537" s="12" t="str">
        <f>IFERROR(VLOOKUP(NitC[[#This Row],[CONCATENA]],Dades[[#All],[Columna1]:[LAT]],3,FALSE),"")</f>
        <v/>
      </c>
      <c r="CE537" s="12" t="str">
        <f>IFERROR(10^(NitC[[#This Row],[LAT]]/10),"")</f>
        <v/>
      </c>
    </row>
    <row r="538" spans="4:83" x14ac:dyDescent="0.35">
      <c r="D538" s="1">
        <f>Resultats!C$7</f>
        <v>30</v>
      </c>
      <c r="E538" s="1">
        <f>Resultats!E$7</f>
        <v>3</v>
      </c>
      <c r="F538" s="1">
        <v>15</v>
      </c>
      <c r="G538" s="1">
        <v>53</v>
      </c>
      <c r="H538" s="1" t="str">
        <f>CONCATENATE(DiaA[[#This Row],[Dia]],DiaA[[#This Row],[Mes]],DiaA[[#This Row],[Hora]],DiaA[[#This Row],[Min]])</f>
        <v>3031553</v>
      </c>
      <c r="I538" s="1" t="str">
        <f>CONCATENATE(TEXT(DiaA[[#This Row],[Hora]],"00"),":",TEXT(DiaA[[#This Row],[Min]],"00"))</f>
        <v>15:53</v>
      </c>
      <c r="J538" s="1" t="str">
        <f>IFERROR(VLOOKUP(DiaA[[#This Row],[CONCATENA]],Dades[[#All],[Columna1]:[LAT]],3,FALSE),"")</f>
        <v/>
      </c>
      <c r="K538" s="1" t="str">
        <f>IFERROR(10^(DiaA[[#This Row],[LAT]]/10),"")</f>
        <v/>
      </c>
      <c r="V538" s="4">
        <f>Resultats!C$7</f>
        <v>30</v>
      </c>
      <c r="W538" s="12">
        <f>Resultats!E$7</f>
        <v>3</v>
      </c>
      <c r="X538" s="3">
        <v>6</v>
      </c>
      <c r="Y538" s="4">
        <v>53</v>
      </c>
      <c r="Z538" s="4" t="str">
        <f>CONCATENATE(NitA[[#This Row],[Dia]],NitA[[#This Row],[Mes]],NitA[[#This Row],[Hora]],NitA[[#This Row],[Min]])</f>
        <v>303653</v>
      </c>
      <c r="AA538" s="4" t="str">
        <f>CONCATENATE(TEXT(NitA[[#This Row],[Hora]],"00"),":",TEXT(NitA[[#This Row],[Min]],"00"))</f>
        <v>06:53</v>
      </c>
      <c r="AB538" s="12" t="str">
        <f>IFERROR(VLOOKUP(NitA[[#This Row],[CONCATENA]],Dades[[#All],[Columna1]:[LAT]],3,FALSE),"")</f>
        <v/>
      </c>
      <c r="AC538" s="12" t="str">
        <f>IFERROR(10^(NitA[[#This Row],[LAT]]/10),"")</f>
        <v/>
      </c>
      <c r="AE538" s="1">
        <f>Resultats!C$22</f>
        <v>30</v>
      </c>
      <c r="AF538" s="1">
        <f>Resultats!E$22</f>
        <v>3</v>
      </c>
      <c r="AG538" s="1">
        <v>15</v>
      </c>
      <c r="AH538" s="1">
        <v>53</v>
      </c>
      <c r="AI538" s="1" t="str">
        <f>CONCATENATE(DiaB[[#This Row],[Dia]],DiaB[[#This Row],[Mes]],DiaB[[#This Row],[Hora]],DiaB[[#This Row],[Min]])</f>
        <v>3031553</v>
      </c>
      <c r="AJ538" s="1" t="str">
        <f>CONCATENATE(TEXT(DiaB[[#This Row],[Hora]],"00"),":",TEXT(DiaB[[#This Row],[Min]],"00"))</f>
        <v>15:53</v>
      </c>
      <c r="AK538" s="1" t="str">
        <f>IFERROR(VLOOKUP(DiaB[[#This Row],[CONCATENA]],Dades[[#All],[Columna1]:[LAT]],3,FALSE),"")</f>
        <v/>
      </c>
      <c r="AL538" s="1" t="str">
        <f>IFERROR(10^(DiaB[[#This Row],[LAT]]/10),"")</f>
        <v/>
      </c>
      <c r="AW538" s="4">
        <f>Resultats!C$22</f>
        <v>30</v>
      </c>
      <c r="AX538" s="12">
        <f>Resultats!E$22</f>
        <v>3</v>
      </c>
      <c r="AY538" s="3">
        <v>6</v>
      </c>
      <c r="AZ538" s="4">
        <v>53</v>
      </c>
      <c r="BA538" s="4" t="str">
        <f>CONCATENATE(NitB[[#This Row],[Dia]],NitB[[#This Row],[Mes]],NitB[[#This Row],[Hora]],NitB[[#This Row],[Min]])</f>
        <v>303653</v>
      </c>
      <c r="BB538" s="4" t="str">
        <f>CONCATENATE(TEXT(NitB[[#This Row],[Hora]],"00"),":",TEXT(NitB[[#This Row],[Min]],"00"))</f>
        <v>06:53</v>
      </c>
      <c r="BC538" s="12" t="str">
        <f>IFERROR(VLOOKUP(NitB[[#This Row],[CONCATENA]],Dades[[#All],[Columna1]:[LAT]],3,FALSE),"")</f>
        <v/>
      </c>
      <c r="BD538" s="12" t="str">
        <f>IFERROR(10^(NitB[[#This Row],[LAT]]/10),"")</f>
        <v/>
      </c>
      <c r="BF538" s="1">
        <f>Resultats!C$37</f>
        <v>30</v>
      </c>
      <c r="BG538" s="1">
        <f>Resultats!E$37</f>
        <v>3</v>
      </c>
      <c r="BH538" s="1">
        <v>15</v>
      </c>
      <c r="BI538" s="1">
        <v>53</v>
      </c>
      <c r="BJ538" s="1" t="str">
        <f>CONCATENATE(DiaC[[#This Row],[Dia]],DiaC[[#This Row],[Mes]],DiaC[[#This Row],[Hora]],DiaC[[#This Row],[Min]])</f>
        <v>3031553</v>
      </c>
      <c r="BK538" s="1" t="str">
        <f>CONCATENATE(TEXT(DiaC[[#This Row],[Hora]],"00"),":",TEXT(DiaC[[#This Row],[Min]],"00"))</f>
        <v>15:53</v>
      </c>
      <c r="BL538" s="1" t="str">
        <f>IFERROR(VLOOKUP(DiaC[[#This Row],[CONCATENA]],Dades[[#All],[Columna1]:[LAT]],3,FALSE),"")</f>
        <v/>
      </c>
      <c r="BM538" s="1" t="str">
        <f>IFERROR(10^(DiaC[[#This Row],[LAT]]/10),"")</f>
        <v/>
      </c>
      <c r="BX538" s="4">
        <f>Resultats!C$37</f>
        <v>30</v>
      </c>
      <c r="BY538" s="12">
        <f>Resultats!E$37</f>
        <v>3</v>
      </c>
      <c r="BZ538" s="3">
        <v>6</v>
      </c>
      <c r="CA538" s="4">
        <v>53</v>
      </c>
      <c r="CB538" s="4" t="str">
        <f>CONCATENATE(NitC[[#This Row],[Dia]],NitC[[#This Row],[Mes]],NitC[[#This Row],[Hora]],NitC[[#This Row],[Min]])</f>
        <v>303653</v>
      </c>
      <c r="CC538" s="4" t="str">
        <f>CONCATENATE(TEXT(NitC[[#This Row],[Hora]],"00"),":",TEXT(NitC[[#This Row],[Min]],"00"))</f>
        <v>06:53</v>
      </c>
      <c r="CD538" s="12" t="str">
        <f>IFERROR(VLOOKUP(NitC[[#This Row],[CONCATENA]],Dades[[#All],[Columna1]:[LAT]],3,FALSE),"")</f>
        <v/>
      </c>
      <c r="CE538" s="12" t="str">
        <f>IFERROR(10^(NitC[[#This Row],[LAT]]/10),"")</f>
        <v/>
      </c>
    </row>
    <row r="539" spans="4:83" x14ac:dyDescent="0.35">
      <c r="D539" s="1">
        <f>Resultats!C$7</f>
        <v>30</v>
      </c>
      <c r="E539" s="1">
        <f>Resultats!E$7</f>
        <v>3</v>
      </c>
      <c r="F539" s="1">
        <v>15</v>
      </c>
      <c r="G539" s="1">
        <v>54</v>
      </c>
      <c r="H539" s="1" t="str">
        <f>CONCATENATE(DiaA[[#This Row],[Dia]],DiaA[[#This Row],[Mes]],DiaA[[#This Row],[Hora]],DiaA[[#This Row],[Min]])</f>
        <v>3031554</v>
      </c>
      <c r="I539" s="1" t="str">
        <f>CONCATENATE(TEXT(DiaA[[#This Row],[Hora]],"00"),":",TEXT(DiaA[[#This Row],[Min]],"00"))</f>
        <v>15:54</v>
      </c>
      <c r="J539" s="1" t="str">
        <f>IFERROR(VLOOKUP(DiaA[[#This Row],[CONCATENA]],Dades[[#All],[Columna1]:[LAT]],3,FALSE),"")</f>
        <v/>
      </c>
      <c r="K539" s="1" t="str">
        <f>IFERROR(10^(DiaA[[#This Row],[LAT]]/10),"")</f>
        <v/>
      </c>
      <c r="V539" s="4">
        <f>Resultats!C$7</f>
        <v>30</v>
      </c>
      <c r="W539" s="12">
        <f>Resultats!E$7</f>
        <v>3</v>
      </c>
      <c r="X539" s="3">
        <v>6</v>
      </c>
      <c r="Y539" s="4">
        <v>54</v>
      </c>
      <c r="Z539" s="4" t="str">
        <f>CONCATENATE(NitA[[#This Row],[Dia]],NitA[[#This Row],[Mes]],NitA[[#This Row],[Hora]],NitA[[#This Row],[Min]])</f>
        <v>303654</v>
      </c>
      <c r="AA539" s="4" t="str">
        <f>CONCATENATE(TEXT(NitA[[#This Row],[Hora]],"00"),":",TEXT(NitA[[#This Row],[Min]],"00"))</f>
        <v>06:54</v>
      </c>
      <c r="AB539" s="12" t="str">
        <f>IFERROR(VLOOKUP(NitA[[#This Row],[CONCATENA]],Dades[[#All],[Columna1]:[LAT]],3,FALSE),"")</f>
        <v/>
      </c>
      <c r="AC539" s="12" t="str">
        <f>IFERROR(10^(NitA[[#This Row],[LAT]]/10),"")</f>
        <v/>
      </c>
      <c r="AE539" s="1">
        <f>Resultats!C$22</f>
        <v>30</v>
      </c>
      <c r="AF539" s="1">
        <f>Resultats!E$22</f>
        <v>3</v>
      </c>
      <c r="AG539" s="1">
        <v>15</v>
      </c>
      <c r="AH539" s="1">
        <v>54</v>
      </c>
      <c r="AI539" s="1" t="str">
        <f>CONCATENATE(DiaB[[#This Row],[Dia]],DiaB[[#This Row],[Mes]],DiaB[[#This Row],[Hora]],DiaB[[#This Row],[Min]])</f>
        <v>3031554</v>
      </c>
      <c r="AJ539" s="1" t="str">
        <f>CONCATENATE(TEXT(DiaB[[#This Row],[Hora]],"00"),":",TEXT(DiaB[[#This Row],[Min]],"00"))</f>
        <v>15:54</v>
      </c>
      <c r="AK539" s="1" t="str">
        <f>IFERROR(VLOOKUP(DiaB[[#This Row],[CONCATENA]],Dades[[#All],[Columna1]:[LAT]],3,FALSE),"")</f>
        <v/>
      </c>
      <c r="AL539" s="1" t="str">
        <f>IFERROR(10^(DiaB[[#This Row],[LAT]]/10),"")</f>
        <v/>
      </c>
      <c r="AW539" s="4">
        <f>Resultats!C$22</f>
        <v>30</v>
      </c>
      <c r="AX539" s="12">
        <f>Resultats!E$22</f>
        <v>3</v>
      </c>
      <c r="AY539" s="3">
        <v>6</v>
      </c>
      <c r="AZ539" s="4">
        <v>54</v>
      </c>
      <c r="BA539" s="4" t="str">
        <f>CONCATENATE(NitB[[#This Row],[Dia]],NitB[[#This Row],[Mes]],NitB[[#This Row],[Hora]],NitB[[#This Row],[Min]])</f>
        <v>303654</v>
      </c>
      <c r="BB539" s="4" t="str">
        <f>CONCATENATE(TEXT(NitB[[#This Row],[Hora]],"00"),":",TEXT(NitB[[#This Row],[Min]],"00"))</f>
        <v>06:54</v>
      </c>
      <c r="BC539" s="12" t="str">
        <f>IFERROR(VLOOKUP(NitB[[#This Row],[CONCATENA]],Dades[[#All],[Columna1]:[LAT]],3,FALSE),"")</f>
        <v/>
      </c>
      <c r="BD539" s="12" t="str">
        <f>IFERROR(10^(NitB[[#This Row],[LAT]]/10),"")</f>
        <v/>
      </c>
      <c r="BF539" s="1">
        <f>Resultats!C$37</f>
        <v>30</v>
      </c>
      <c r="BG539" s="1">
        <f>Resultats!E$37</f>
        <v>3</v>
      </c>
      <c r="BH539" s="1">
        <v>15</v>
      </c>
      <c r="BI539" s="1">
        <v>54</v>
      </c>
      <c r="BJ539" s="1" t="str">
        <f>CONCATENATE(DiaC[[#This Row],[Dia]],DiaC[[#This Row],[Mes]],DiaC[[#This Row],[Hora]],DiaC[[#This Row],[Min]])</f>
        <v>3031554</v>
      </c>
      <c r="BK539" s="1" t="str">
        <f>CONCATENATE(TEXT(DiaC[[#This Row],[Hora]],"00"),":",TEXT(DiaC[[#This Row],[Min]],"00"))</f>
        <v>15:54</v>
      </c>
      <c r="BL539" s="1" t="str">
        <f>IFERROR(VLOOKUP(DiaC[[#This Row],[CONCATENA]],Dades[[#All],[Columna1]:[LAT]],3,FALSE),"")</f>
        <v/>
      </c>
      <c r="BM539" s="1" t="str">
        <f>IFERROR(10^(DiaC[[#This Row],[LAT]]/10),"")</f>
        <v/>
      </c>
      <c r="BX539" s="4">
        <f>Resultats!C$37</f>
        <v>30</v>
      </c>
      <c r="BY539" s="12">
        <f>Resultats!E$37</f>
        <v>3</v>
      </c>
      <c r="BZ539" s="3">
        <v>6</v>
      </c>
      <c r="CA539" s="4">
        <v>54</v>
      </c>
      <c r="CB539" s="4" t="str">
        <f>CONCATENATE(NitC[[#This Row],[Dia]],NitC[[#This Row],[Mes]],NitC[[#This Row],[Hora]],NitC[[#This Row],[Min]])</f>
        <v>303654</v>
      </c>
      <c r="CC539" s="4" t="str">
        <f>CONCATENATE(TEXT(NitC[[#This Row],[Hora]],"00"),":",TEXT(NitC[[#This Row],[Min]],"00"))</f>
        <v>06:54</v>
      </c>
      <c r="CD539" s="12" t="str">
        <f>IFERROR(VLOOKUP(NitC[[#This Row],[CONCATENA]],Dades[[#All],[Columna1]:[LAT]],3,FALSE),"")</f>
        <v/>
      </c>
      <c r="CE539" s="12" t="str">
        <f>IFERROR(10^(NitC[[#This Row],[LAT]]/10),"")</f>
        <v/>
      </c>
    </row>
    <row r="540" spans="4:83" x14ac:dyDescent="0.35">
      <c r="D540" s="1">
        <f>Resultats!C$7</f>
        <v>30</v>
      </c>
      <c r="E540" s="1">
        <f>Resultats!E$7</f>
        <v>3</v>
      </c>
      <c r="F540" s="1">
        <v>15</v>
      </c>
      <c r="G540" s="1">
        <v>55</v>
      </c>
      <c r="H540" s="1" t="str">
        <f>CONCATENATE(DiaA[[#This Row],[Dia]],DiaA[[#This Row],[Mes]],DiaA[[#This Row],[Hora]],DiaA[[#This Row],[Min]])</f>
        <v>3031555</v>
      </c>
      <c r="I540" s="1" t="str">
        <f>CONCATENATE(TEXT(DiaA[[#This Row],[Hora]],"00"),":",TEXT(DiaA[[#This Row],[Min]],"00"))</f>
        <v>15:55</v>
      </c>
      <c r="J540" s="1" t="str">
        <f>IFERROR(VLOOKUP(DiaA[[#This Row],[CONCATENA]],Dades[[#All],[Columna1]:[LAT]],3,FALSE),"")</f>
        <v/>
      </c>
      <c r="K540" s="1" t="str">
        <f>IFERROR(10^(DiaA[[#This Row],[LAT]]/10),"")</f>
        <v/>
      </c>
      <c r="V540" s="4">
        <f>Resultats!C$7</f>
        <v>30</v>
      </c>
      <c r="W540" s="12">
        <f>Resultats!E$7</f>
        <v>3</v>
      </c>
      <c r="X540" s="3">
        <v>6</v>
      </c>
      <c r="Y540" s="4">
        <v>55</v>
      </c>
      <c r="Z540" s="4" t="str">
        <f>CONCATENATE(NitA[[#This Row],[Dia]],NitA[[#This Row],[Mes]],NitA[[#This Row],[Hora]],NitA[[#This Row],[Min]])</f>
        <v>303655</v>
      </c>
      <c r="AA540" s="4" t="str">
        <f>CONCATENATE(TEXT(NitA[[#This Row],[Hora]],"00"),":",TEXT(NitA[[#This Row],[Min]],"00"))</f>
        <v>06:55</v>
      </c>
      <c r="AB540" s="12" t="str">
        <f>IFERROR(VLOOKUP(NitA[[#This Row],[CONCATENA]],Dades[[#All],[Columna1]:[LAT]],3,FALSE),"")</f>
        <v/>
      </c>
      <c r="AC540" s="12" t="str">
        <f>IFERROR(10^(NitA[[#This Row],[LAT]]/10),"")</f>
        <v/>
      </c>
      <c r="AE540" s="1">
        <f>Resultats!C$22</f>
        <v>30</v>
      </c>
      <c r="AF540" s="1">
        <f>Resultats!E$22</f>
        <v>3</v>
      </c>
      <c r="AG540" s="1">
        <v>15</v>
      </c>
      <c r="AH540" s="1">
        <v>55</v>
      </c>
      <c r="AI540" s="1" t="str">
        <f>CONCATENATE(DiaB[[#This Row],[Dia]],DiaB[[#This Row],[Mes]],DiaB[[#This Row],[Hora]],DiaB[[#This Row],[Min]])</f>
        <v>3031555</v>
      </c>
      <c r="AJ540" s="1" t="str">
        <f>CONCATENATE(TEXT(DiaB[[#This Row],[Hora]],"00"),":",TEXT(DiaB[[#This Row],[Min]],"00"))</f>
        <v>15:55</v>
      </c>
      <c r="AK540" s="1" t="str">
        <f>IFERROR(VLOOKUP(DiaB[[#This Row],[CONCATENA]],Dades[[#All],[Columna1]:[LAT]],3,FALSE),"")</f>
        <v/>
      </c>
      <c r="AL540" s="1" t="str">
        <f>IFERROR(10^(DiaB[[#This Row],[LAT]]/10),"")</f>
        <v/>
      </c>
      <c r="AW540" s="4">
        <f>Resultats!C$22</f>
        <v>30</v>
      </c>
      <c r="AX540" s="12">
        <f>Resultats!E$22</f>
        <v>3</v>
      </c>
      <c r="AY540" s="3">
        <v>6</v>
      </c>
      <c r="AZ540" s="4">
        <v>55</v>
      </c>
      <c r="BA540" s="4" t="str">
        <f>CONCATENATE(NitB[[#This Row],[Dia]],NitB[[#This Row],[Mes]],NitB[[#This Row],[Hora]],NitB[[#This Row],[Min]])</f>
        <v>303655</v>
      </c>
      <c r="BB540" s="4" t="str">
        <f>CONCATENATE(TEXT(NitB[[#This Row],[Hora]],"00"),":",TEXT(NitB[[#This Row],[Min]],"00"))</f>
        <v>06:55</v>
      </c>
      <c r="BC540" s="12" t="str">
        <f>IFERROR(VLOOKUP(NitB[[#This Row],[CONCATENA]],Dades[[#All],[Columna1]:[LAT]],3,FALSE),"")</f>
        <v/>
      </c>
      <c r="BD540" s="12" t="str">
        <f>IFERROR(10^(NitB[[#This Row],[LAT]]/10),"")</f>
        <v/>
      </c>
      <c r="BF540" s="1">
        <f>Resultats!C$37</f>
        <v>30</v>
      </c>
      <c r="BG540" s="1">
        <f>Resultats!E$37</f>
        <v>3</v>
      </c>
      <c r="BH540" s="1">
        <v>15</v>
      </c>
      <c r="BI540" s="1">
        <v>55</v>
      </c>
      <c r="BJ540" s="1" t="str">
        <f>CONCATENATE(DiaC[[#This Row],[Dia]],DiaC[[#This Row],[Mes]],DiaC[[#This Row],[Hora]],DiaC[[#This Row],[Min]])</f>
        <v>3031555</v>
      </c>
      <c r="BK540" s="1" t="str">
        <f>CONCATENATE(TEXT(DiaC[[#This Row],[Hora]],"00"),":",TEXT(DiaC[[#This Row],[Min]],"00"))</f>
        <v>15:55</v>
      </c>
      <c r="BL540" s="1" t="str">
        <f>IFERROR(VLOOKUP(DiaC[[#This Row],[CONCATENA]],Dades[[#All],[Columna1]:[LAT]],3,FALSE),"")</f>
        <v/>
      </c>
      <c r="BM540" s="1" t="str">
        <f>IFERROR(10^(DiaC[[#This Row],[LAT]]/10),"")</f>
        <v/>
      </c>
      <c r="BX540" s="4">
        <f>Resultats!C$37</f>
        <v>30</v>
      </c>
      <c r="BY540" s="12">
        <f>Resultats!E$37</f>
        <v>3</v>
      </c>
      <c r="BZ540" s="3">
        <v>6</v>
      </c>
      <c r="CA540" s="4">
        <v>55</v>
      </c>
      <c r="CB540" s="4" t="str">
        <f>CONCATENATE(NitC[[#This Row],[Dia]],NitC[[#This Row],[Mes]],NitC[[#This Row],[Hora]],NitC[[#This Row],[Min]])</f>
        <v>303655</v>
      </c>
      <c r="CC540" s="4" t="str">
        <f>CONCATENATE(TEXT(NitC[[#This Row],[Hora]],"00"),":",TEXT(NitC[[#This Row],[Min]],"00"))</f>
        <v>06:55</v>
      </c>
      <c r="CD540" s="12" t="str">
        <f>IFERROR(VLOOKUP(NitC[[#This Row],[CONCATENA]],Dades[[#All],[Columna1]:[LAT]],3,FALSE),"")</f>
        <v/>
      </c>
      <c r="CE540" s="12" t="str">
        <f>IFERROR(10^(NitC[[#This Row],[LAT]]/10),"")</f>
        <v/>
      </c>
    </row>
    <row r="541" spans="4:83" x14ac:dyDescent="0.35">
      <c r="D541" s="1">
        <f>Resultats!C$7</f>
        <v>30</v>
      </c>
      <c r="E541" s="1">
        <f>Resultats!E$7</f>
        <v>3</v>
      </c>
      <c r="F541" s="1">
        <v>15</v>
      </c>
      <c r="G541" s="1">
        <v>56</v>
      </c>
      <c r="H541" s="1" t="str">
        <f>CONCATENATE(DiaA[[#This Row],[Dia]],DiaA[[#This Row],[Mes]],DiaA[[#This Row],[Hora]],DiaA[[#This Row],[Min]])</f>
        <v>3031556</v>
      </c>
      <c r="I541" s="1" t="str">
        <f>CONCATENATE(TEXT(DiaA[[#This Row],[Hora]],"00"),":",TEXT(DiaA[[#This Row],[Min]],"00"))</f>
        <v>15:56</v>
      </c>
      <c r="J541" s="1" t="str">
        <f>IFERROR(VLOOKUP(DiaA[[#This Row],[CONCATENA]],Dades[[#All],[Columna1]:[LAT]],3,FALSE),"")</f>
        <v/>
      </c>
      <c r="K541" s="1" t="str">
        <f>IFERROR(10^(DiaA[[#This Row],[LAT]]/10),"")</f>
        <v/>
      </c>
      <c r="V541" s="4">
        <f>Resultats!C$7</f>
        <v>30</v>
      </c>
      <c r="W541" s="12">
        <f>Resultats!E$7</f>
        <v>3</v>
      </c>
      <c r="X541" s="3">
        <v>6</v>
      </c>
      <c r="Y541" s="4">
        <v>56</v>
      </c>
      <c r="Z541" s="4" t="str">
        <f>CONCATENATE(NitA[[#This Row],[Dia]],NitA[[#This Row],[Mes]],NitA[[#This Row],[Hora]],NitA[[#This Row],[Min]])</f>
        <v>303656</v>
      </c>
      <c r="AA541" s="4" t="str">
        <f>CONCATENATE(TEXT(NitA[[#This Row],[Hora]],"00"),":",TEXT(NitA[[#This Row],[Min]],"00"))</f>
        <v>06:56</v>
      </c>
      <c r="AB541" s="12" t="str">
        <f>IFERROR(VLOOKUP(NitA[[#This Row],[CONCATENA]],Dades[[#All],[Columna1]:[LAT]],3,FALSE),"")</f>
        <v/>
      </c>
      <c r="AC541" s="12" t="str">
        <f>IFERROR(10^(NitA[[#This Row],[LAT]]/10),"")</f>
        <v/>
      </c>
      <c r="AE541" s="1">
        <f>Resultats!C$22</f>
        <v>30</v>
      </c>
      <c r="AF541" s="1">
        <f>Resultats!E$22</f>
        <v>3</v>
      </c>
      <c r="AG541" s="1">
        <v>15</v>
      </c>
      <c r="AH541" s="1">
        <v>56</v>
      </c>
      <c r="AI541" s="1" t="str">
        <f>CONCATENATE(DiaB[[#This Row],[Dia]],DiaB[[#This Row],[Mes]],DiaB[[#This Row],[Hora]],DiaB[[#This Row],[Min]])</f>
        <v>3031556</v>
      </c>
      <c r="AJ541" s="1" t="str">
        <f>CONCATENATE(TEXT(DiaB[[#This Row],[Hora]],"00"),":",TEXT(DiaB[[#This Row],[Min]],"00"))</f>
        <v>15:56</v>
      </c>
      <c r="AK541" s="1" t="str">
        <f>IFERROR(VLOOKUP(DiaB[[#This Row],[CONCATENA]],Dades[[#All],[Columna1]:[LAT]],3,FALSE),"")</f>
        <v/>
      </c>
      <c r="AL541" s="1" t="str">
        <f>IFERROR(10^(DiaB[[#This Row],[LAT]]/10),"")</f>
        <v/>
      </c>
      <c r="AW541" s="4">
        <f>Resultats!C$22</f>
        <v>30</v>
      </c>
      <c r="AX541" s="12">
        <f>Resultats!E$22</f>
        <v>3</v>
      </c>
      <c r="AY541" s="3">
        <v>6</v>
      </c>
      <c r="AZ541" s="4">
        <v>56</v>
      </c>
      <c r="BA541" s="4" t="str">
        <f>CONCATENATE(NitB[[#This Row],[Dia]],NitB[[#This Row],[Mes]],NitB[[#This Row],[Hora]],NitB[[#This Row],[Min]])</f>
        <v>303656</v>
      </c>
      <c r="BB541" s="4" t="str">
        <f>CONCATENATE(TEXT(NitB[[#This Row],[Hora]],"00"),":",TEXT(NitB[[#This Row],[Min]],"00"))</f>
        <v>06:56</v>
      </c>
      <c r="BC541" s="12" t="str">
        <f>IFERROR(VLOOKUP(NitB[[#This Row],[CONCATENA]],Dades[[#All],[Columna1]:[LAT]],3,FALSE),"")</f>
        <v/>
      </c>
      <c r="BD541" s="12" t="str">
        <f>IFERROR(10^(NitB[[#This Row],[LAT]]/10),"")</f>
        <v/>
      </c>
      <c r="BF541" s="1">
        <f>Resultats!C$37</f>
        <v>30</v>
      </c>
      <c r="BG541" s="1">
        <f>Resultats!E$37</f>
        <v>3</v>
      </c>
      <c r="BH541" s="1">
        <v>15</v>
      </c>
      <c r="BI541" s="1">
        <v>56</v>
      </c>
      <c r="BJ541" s="1" t="str">
        <f>CONCATENATE(DiaC[[#This Row],[Dia]],DiaC[[#This Row],[Mes]],DiaC[[#This Row],[Hora]],DiaC[[#This Row],[Min]])</f>
        <v>3031556</v>
      </c>
      <c r="BK541" s="1" t="str">
        <f>CONCATENATE(TEXT(DiaC[[#This Row],[Hora]],"00"),":",TEXT(DiaC[[#This Row],[Min]],"00"))</f>
        <v>15:56</v>
      </c>
      <c r="BL541" s="1" t="str">
        <f>IFERROR(VLOOKUP(DiaC[[#This Row],[CONCATENA]],Dades[[#All],[Columna1]:[LAT]],3,FALSE),"")</f>
        <v/>
      </c>
      <c r="BM541" s="1" t="str">
        <f>IFERROR(10^(DiaC[[#This Row],[LAT]]/10),"")</f>
        <v/>
      </c>
      <c r="BX541" s="4">
        <f>Resultats!C$37</f>
        <v>30</v>
      </c>
      <c r="BY541" s="12">
        <f>Resultats!E$37</f>
        <v>3</v>
      </c>
      <c r="BZ541" s="3">
        <v>6</v>
      </c>
      <c r="CA541" s="4">
        <v>56</v>
      </c>
      <c r="CB541" s="4" t="str">
        <f>CONCATENATE(NitC[[#This Row],[Dia]],NitC[[#This Row],[Mes]],NitC[[#This Row],[Hora]],NitC[[#This Row],[Min]])</f>
        <v>303656</v>
      </c>
      <c r="CC541" s="4" t="str">
        <f>CONCATENATE(TEXT(NitC[[#This Row],[Hora]],"00"),":",TEXT(NitC[[#This Row],[Min]],"00"))</f>
        <v>06:56</v>
      </c>
      <c r="CD541" s="12" t="str">
        <f>IFERROR(VLOOKUP(NitC[[#This Row],[CONCATENA]],Dades[[#All],[Columna1]:[LAT]],3,FALSE),"")</f>
        <v/>
      </c>
      <c r="CE541" s="12" t="str">
        <f>IFERROR(10^(NitC[[#This Row],[LAT]]/10),"")</f>
        <v/>
      </c>
    </row>
    <row r="542" spans="4:83" x14ac:dyDescent="0.35">
      <c r="D542" s="1">
        <f>Resultats!C$7</f>
        <v>30</v>
      </c>
      <c r="E542" s="1">
        <f>Resultats!E$7</f>
        <v>3</v>
      </c>
      <c r="F542" s="1">
        <v>15</v>
      </c>
      <c r="G542" s="1">
        <v>57</v>
      </c>
      <c r="H542" s="1" t="str">
        <f>CONCATENATE(DiaA[[#This Row],[Dia]],DiaA[[#This Row],[Mes]],DiaA[[#This Row],[Hora]],DiaA[[#This Row],[Min]])</f>
        <v>3031557</v>
      </c>
      <c r="I542" s="1" t="str">
        <f>CONCATENATE(TEXT(DiaA[[#This Row],[Hora]],"00"),":",TEXT(DiaA[[#This Row],[Min]],"00"))</f>
        <v>15:57</v>
      </c>
      <c r="J542" s="1" t="str">
        <f>IFERROR(VLOOKUP(DiaA[[#This Row],[CONCATENA]],Dades[[#All],[Columna1]:[LAT]],3,FALSE),"")</f>
        <v/>
      </c>
      <c r="K542" s="1" t="str">
        <f>IFERROR(10^(DiaA[[#This Row],[LAT]]/10),"")</f>
        <v/>
      </c>
      <c r="V542" s="4">
        <f>Resultats!C$7</f>
        <v>30</v>
      </c>
      <c r="W542" s="12">
        <f>Resultats!E$7</f>
        <v>3</v>
      </c>
      <c r="X542" s="3">
        <v>6</v>
      </c>
      <c r="Y542" s="4">
        <v>57</v>
      </c>
      <c r="Z542" s="4" t="str">
        <f>CONCATENATE(NitA[[#This Row],[Dia]],NitA[[#This Row],[Mes]],NitA[[#This Row],[Hora]],NitA[[#This Row],[Min]])</f>
        <v>303657</v>
      </c>
      <c r="AA542" s="4" t="str">
        <f>CONCATENATE(TEXT(NitA[[#This Row],[Hora]],"00"),":",TEXT(NitA[[#This Row],[Min]],"00"))</f>
        <v>06:57</v>
      </c>
      <c r="AB542" s="12" t="str">
        <f>IFERROR(VLOOKUP(NitA[[#This Row],[CONCATENA]],Dades[[#All],[Columna1]:[LAT]],3,FALSE),"")</f>
        <v/>
      </c>
      <c r="AC542" s="12" t="str">
        <f>IFERROR(10^(NitA[[#This Row],[LAT]]/10),"")</f>
        <v/>
      </c>
      <c r="AE542" s="1">
        <f>Resultats!C$22</f>
        <v>30</v>
      </c>
      <c r="AF542" s="1">
        <f>Resultats!E$22</f>
        <v>3</v>
      </c>
      <c r="AG542" s="1">
        <v>15</v>
      </c>
      <c r="AH542" s="1">
        <v>57</v>
      </c>
      <c r="AI542" s="1" t="str">
        <f>CONCATENATE(DiaB[[#This Row],[Dia]],DiaB[[#This Row],[Mes]],DiaB[[#This Row],[Hora]],DiaB[[#This Row],[Min]])</f>
        <v>3031557</v>
      </c>
      <c r="AJ542" s="1" t="str">
        <f>CONCATENATE(TEXT(DiaB[[#This Row],[Hora]],"00"),":",TEXT(DiaB[[#This Row],[Min]],"00"))</f>
        <v>15:57</v>
      </c>
      <c r="AK542" s="1" t="str">
        <f>IFERROR(VLOOKUP(DiaB[[#This Row],[CONCATENA]],Dades[[#All],[Columna1]:[LAT]],3,FALSE),"")</f>
        <v/>
      </c>
      <c r="AL542" s="1" t="str">
        <f>IFERROR(10^(DiaB[[#This Row],[LAT]]/10),"")</f>
        <v/>
      </c>
      <c r="AW542" s="4">
        <f>Resultats!C$22</f>
        <v>30</v>
      </c>
      <c r="AX542" s="12">
        <f>Resultats!E$22</f>
        <v>3</v>
      </c>
      <c r="AY542" s="3">
        <v>6</v>
      </c>
      <c r="AZ542" s="4">
        <v>57</v>
      </c>
      <c r="BA542" s="4" t="str">
        <f>CONCATENATE(NitB[[#This Row],[Dia]],NitB[[#This Row],[Mes]],NitB[[#This Row],[Hora]],NitB[[#This Row],[Min]])</f>
        <v>303657</v>
      </c>
      <c r="BB542" s="4" t="str">
        <f>CONCATENATE(TEXT(NitB[[#This Row],[Hora]],"00"),":",TEXT(NitB[[#This Row],[Min]],"00"))</f>
        <v>06:57</v>
      </c>
      <c r="BC542" s="12" t="str">
        <f>IFERROR(VLOOKUP(NitB[[#This Row],[CONCATENA]],Dades[[#All],[Columna1]:[LAT]],3,FALSE),"")</f>
        <v/>
      </c>
      <c r="BD542" s="12" t="str">
        <f>IFERROR(10^(NitB[[#This Row],[LAT]]/10),"")</f>
        <v/>
      </c>
      <c r="BF542" s="1">
        <f>Resultats!C$37</f>
        <v>30</v>
      </c>
      <c r="BG542" s="1">
        <f>Resultats!E$37</f>
        <v>3</v>
      </c>
      <c r="BH542" s="1">
        <v>15</v>
      </c>
      <c r="BI542" s="1">
        <v>57</v>
      </c>
      <c r="BJ542" s="1" t="str">
        <f>CONCATENATE(DiaC[[#This Row],[Dia]],DiaC[[#This Row],[Mes]],DiaC[[#This Row],[Hora]],DiaC[[#This Row],[Min]])</f>
        <v>3031557</v>
      </c>
      <c r="BK542" s="1" t="str">
        <f>CONCATENATE(TEXT(DiaC[[#This Row],[Hora]],"00"),":",TEXT(DiaC[[#This Row],[Min]],"00"))</f>
        <v>15:57</v>
      </c>
      <c r="BL542" s="1" t="str">
        <f>IFERROR(VLOOKUP(DiaC[[#This Row],[CONCATENA]],Dades[[#All],[Columna1]:[LAT]],3,FALSE),"")</f>
        <v/>
      </c>
      <c r="BM542" s="1" t="str">
        <f>IFERROR(10^(DiaC[[#This Row],[LAT]]/10),"")</f>
        <v/>
      </c>
      <c r="BX542" s="4">
        <f>Resultats!C$37</f>
        <v>30</v>
      </c>
      <c r="BY542" s="12">
        <f>Resultats!E$37</f>
        <v>3</v>
      </c>
      <c r="BZ542" s="3">
        <v>6</v>
      </c>
      <c r="CA542" s="4">
        <v>57</v>
      </c>
      <c r="CB542" s="4" t="str">
        <f>CONCATENATE(NitC[[#This Row],[Dia]],NitC[[#This Row],[Mes]],NitC[[#This Row],[Hora]],NitC[[#This Row],[Min]])</f>
        <v>303657</v>
      </c>
      <c r="CC542" s="4" t="str">
        <f>CONCATENATE(TEXT(NitC[[#This Row],[Hora]],"00"),":",TEXT(NitC[[#This Row],[Min]],"00"))</f>
        <v>06:57</v>
      </c>
      <c r="CD542" s="12" t="str">
        <f>IFERROR(VLOOKUP(NitC[[#This Row],[CONCATENA]],Dades[[#All],[Columna1]:[LAT]],3,FALSE),"")</f>
        <v/>
      </c>
      <c r="CE542" s="12" t="str">
        <f>IFERROR(10^(NitC[[#This Row],[LAT]]/10),"")</f>
        <v/>
      </c>
    </row>
    <row r="543" spans="4:83" x14ac:dyDescent="0.35">
      <c r="D543" s="1">
        <f>Resultats!C$7</f>
        <v>30</v>
      </c>
      <c r="E543" s="1">
        <f>Resultats!E$7</f>
        <v>3</v>
      </c>
      <c r="F543" s="1">
        <v>15</v>
      </c>
      <c r="G543" s="1">
        <v>58</v>
      </c>
      <c r="H543" s="1" t="str">
        <f>CONCATENATE(DiaA[[#This Row],[Dia]],DiaA[[#This Row],[Mes]],DiaA[[#This Row],[Hora]],DiaA[[#This Row],[Min]])</f>
        <v>3031558</v>
      </c>
      <c r="I543" s="1" t="str">
        <f>CONCATENATE(TEXT(DiaA[[#This Row],[Hora]],"00"),":",TEXT(DiaA[[#This Row],[Min]],"00"))</f>
        <v>15:58</v>
      </c>
      <c r="J543" s="1" t="str">
        <f>IFERROR(VLOOKUP(DiaA[[#This Row],[CONCATENA]],Dades[[#All],[Columna1]:[LAT]],3,FALSE),"")</f>
        <v/>
      </c>
      <c r="K543" s="1" t="str">
        <f>IFERROR(10^(DiaA[[#This Row],[LAT]]/10),"")</f>
        <v/>
      </c>
      <c r="V543" s="4">
        <f>Resultats!C$7</f>
        <v>30</v>
      </c>
      <c r="W543" s="12">
        <f>Resultats!E$7</f>
        <v>3</v>
      </c>
      <c r="X543" s="3">
        <v>6</v>
      </c>
      <c r="Y543" s="4">
        <v>58</v>
      </c>
      <c r="Z543" s="4" t="str">
        <f>CONCATENATE(NitA[[#This Row],[Dia]],NitA[[#This Row],[Mes]],NitA[[#This Row],[Hora]],NitA[[#This Row],[Min]])</f>
        <v>303658</v>
      </c>
      <c r="AA543" s="4" t="str">
        <f>CONCATENATE(TEXT(NitA[[#This Row],[Hora]],"00"),":",TEXT(NitA[[#This Row],[Min]],"00"))</f>
        <v>06:58</v>
      </c>
      <c r="AB543" s="12" t="str">
        <f>IFERROR(VLOOKUP(NitA[[#This Row],[CONCATENA]],Dades[[#All],[Columna1]:[LAT]],3,FALSE),"")</f>
        <v/>
      </c>
      <c r="AC543" s="12" t="str">
        <f>IFERROR(10^(NitA[[#This Row],[LAT]]/10),"")</f>
        <v/>
      </c>
      <c r="AE543" s="1">
        <f>Resultats!C$22</f>
        <v>30</v>
      </c>
      <c r="AF543" s="1">
        <f>Resultats!E$22</f>
        <v>3</v>
      </c>
      <c r="AG543" s="1">
        <v>15</v>
      </c>
      <c r="AH543" s="1">
        <v>58</v>
      </c>
      <c r="AI543" s="1" t="str">
        <f>CONCATENATE(DiaB[[#This Row],[Dia]],DiaB[[#This Row],[Mes]],DiaB[[#This Row],[Hora]],DiaB[[#This Row],[Min]])</f>
        <v>3031558</v>
      </c>
      <c r="AJ543" s="1" t="str">
        <f>CONCATENATE(TEXT(DiaB[[#This Row],[Hora]],"00"),":",TEXT(DiaB[[#This Row],[Min]],"00"))</f>
        <v>15:58</v>
      </c>
      <c r="AK543" s="1" t="str">
        <f>IFERROR(VLOOKUP(DiaB[[#This Row],[CONCATENA]],Dades[[#All],[Columna1]:[LAT]],3,FALSE),"")</f>
        <v/>
      </c>
      <c r="AL543" s="1" t="str">
        <f>IFERROR(10^(DiaB[[#This Row],[LAT]]/10),"")</f>
        <v/>
      </c>
      <c r="AW543" s="4">
        <f>Resultats!C$22</f>
        <v>30</v>
      </c>
      <c r="AX543" s="12">
        <f>Resultats!E$22</f>
        <v>3</v>
      </c>
      <c r="AY543" s="3">
        <v>6</v>
      </c>
      <c r="AZ543" s="4">
        <v>58</v>
      </c>
      <c r="BA543" s="4" t="str">
        <f>CONCATENATE(NitB[[#This Row],[Dia]],NitB[[#This Row],[Mes]],NitB[[#This Row],[Hora]],NitB[[#This Row],[Min]])</f>
        <v>303658</v>
      </c>
      <c r="BB543" s="4" t="str">
        <f>CONCATENATE(TEXT(NitB[[#This Row],[Hora]],"00"),":",TEXT(NitB[[#This Row],[Min]],"00"))</f>
        <v>06:58</v>
      </c>
      <c r="BC543" s="12" t="str">
        <f>IFERROR(VLOOKUP(NitB[[#This Row],[CONCATENA]],Dades[[#All],[Columna1]:[LAT]],3,FALSE),"")</f>
        <v/>
      </c>
      <c r="BD543" s="12" t="str">
        <f>IFERROR(10^(NitB[[#This Row],[LAT]]/10),"")</f>
        <v/>
      </c>
      <c r="BF543" s="1">
        <f>Resultats!C$37</f>
        <v>30</v>
      </c>
      <c r="BG543" s="1">
        <f>Resultats!E$37</f>
        <v>3</v>
      </c>
      <c r="BH543" s="1">
        <v>15</v>
      </c>
      <c r="BI543" s="1">
        <v>58</v>
      </c>
      <c r="BJ543" s="1" t="str">
        <f>CONCATENATE(DiaC[[#This Row],[Dia]],DiaC[[#This Row],[Mes]],DiaC[[#This Row],[Hora]],DiaC[[#This Row],[Min]])</f>
        <v>3031558</v>
      </c>
      <c r="BK543" s="1" t="str">
        <f>CONCATENATE(TEXT(DiaC[[#This Row],[Hora]],"00"),":",TEXT(DiaC[[#This Row],[Min]],"00"))</f>
        <v>15:58</v>
      </c>
      <c r="BL543" s="1" t="str">
        <f>IFERROR(VLOOKUP(DiaC[[#This Row],[CONCATENA]],Dades[[#All],[Columna1]:[LAT]],3,FALSE),"")</f>
        <v/>
      </c>
      <c r="BM543" s="1" t="str">
        <f>IFERROR(10^(DiaC[[#This Row],[LAT]]/10),"")</f>
        <v/>
      </c>
      <c r="BX543" s="4">
        <f>Resultats!C$37</f>
        <v>30</v>
      </c>
      <c r="BY543" s="12">
        <f>Resultats!E$37</f>
        <v>3</v>
      </c>
      <c r="BZ543" s="3">
        <v>6</v>
      </c>
      <c r="CA543" s="4">
        <v>58</v>
      </c>
      <c r="CB543" s="4" t="str">
        <f>CONCATENATE(NitC[[#This Row],[Dia]],NitC[[#This Row],[Mes]],NitC[[#This Row],[Hora]],NitC[[#This Row],[Min]])</f>
        <v>303658</v>
      </c>
      <c r="CC543" s="4" t="str">
        <f>CONCATENATE(TEXT(NitC[[#This Row],[Hora]],"00"),":",TEXT(NitC[[#This Row],[Min]],"00"))</f>
        <v>06:58</v>
      </c>
      <c r="CD543" s="12" t="str">
        <f>IFERROR(VLOOKUP(NitC[[#This Row],[CONCATENA]],Dades[[#All],[Columna1]:[LAT]],3,FALSE),"")</f>
        <v/>
      </c>
      <c r="CE543" s="12" t="str">
        <f>IFERROR(10^(NitC[[#This Row],[LAT]]/10),"")</f>
        <v/>
      </c>
    </row>
    <row r="544" spans="4:83" x14ac:dyDescent="0.35">
      <c r="D544" s="1">
        <f>Resultats!C$7</f>
        <v>30</v>
      </c>
      <c r="E544" s="1">
        <f>Resultats!E$7</f>
        <v>3</v>
      </c>
      <c r="F544" s="1">
        <v>15</v>
      </c>
      <c r="G544" s="1">
        <v>59</v>
      </c>
      <c r="H544" s="1" t="str">
        <f>CONCATENATE(DiaA[[#This Row],[Dia]],DiaA[[#This Row],[Mes]],DiaA[[#This Row],[Hora]],DiaA[[#This Row],[Min]])</f>
        <v>3031559</v>
      </c>
      <c r="I544" s="1" t="str">
        <f>CONCATENATE(TEXT(DiaA[[#This Row],[Hora]],"00"),":",TEXT(DiaA[[#This Row],[Min]],"00"))</f>
        <v>15:59</v>
      </c>
      <c r="J544" s="1" t="str">
        <f>IFERROR(VLOOKUP(DiaA[[#This Row],[CONCATENA]],Dades[[#All],[Columna1]:[LAT]],3,FALSE),"")</f>
        <v/>
      </c>
      <c r="K544" s="1" t="str">
        <f>IFERROR(10^(DiaA[[#This Row],[LAT]]/10),"")</f>
        <v/>
      </c>
      <c r="V544" s="4">
        <f>Resultats!C$7</f>
        <v>30</v>
      </c>
      <c r="W544" s="12">
        <f>Resultats!E$7</f>
        <v>3</v>
      </c>
      <c r="X544" s="3">
        <v>6</v>
      </c>
      <c r="Y544" s="4">
        <v>59</v>
      </c>
      <c r="Z544" s="4" t="str">
        <f>CONCATENATE(NitA[[#This Row],[Dia]],NitA[[#This Row],[Mes]],NitA[[#This Row],[Hora]],NitA[[#This Row],[Min]])</f>
        <v>303659</v>
      </c>
      <c r="AA544" s="4" t="str">
        <f>CONCATENATE(TEXT(NitA[[#This Row],[Hora]],"00"),":",TEXT(NitA[[#This Row],[Min]],"00"))</f>
        <v>06:59</v>
      </c>
      <c r="AB544" s="12" t="str">
        <f>IFERROR(VLOOKUP(NitA[[#This Row],[CONCATENA]],Dades[[#All],[Columna1]:[LAT]],3,FALSE),"")</f>
        <v/>
      </c>
      <c r="AC544" s="12" t="str">
        <f>IFERROR(10^(NitA[[#This Row],[LAT]]/10),"")</f>
        <v/>
      </c>
      <c r="AE544" s="1">
        <f>Resultats!C$22</f>
        <v>30</v>
      </c>
      <c r="AF544" s="1">
        <f>Resultats!E$22</f>
        <v>3</v>
      </c>
      <c r="AG544" s="1">
        <v>15</v>
      </c>
      <c r="AH544" s="1">
        <v>59</v>
      </c>
      <c r="AI544" s="1" t="str">
        <f>CONCATENATE(DiaB[[#This Row],[Dia]],DiaB[[#This Row],[Mes]],DiaB[[#This Row],[Hora]],DiaB[[#This Row],[Min]])</f>
        <v>3031559</v>
      </c>
      <c r="AJ544" s="1" t="str">
        <f>CONCATENATE(TEXT(DiaB[[#This Row],[Hora]],"00"),":",TEXT(DiaB[[#This Row],[Min]],"00"))</f>
        <v>15:59</v>
      </c>
      <c r="AK544" s="1" t="str">
        <f>IFERROR(VLOOKUP(DiaB[[#This Row],[CONCATENA]],Dades[[#All],[Columna1]:[LAT]],3,FALSE),"")</f>
        <v/>
      </c>
      <c r="AL544" s="1" t="str">
        <f>IFERROR(10^(DiaB[[#This Row],[LAT]]/10),"")</f>
        <v/>
      </c>
      <c r="AW544" s="4">
        <f>Resultats!C$22</f>
        <v>30</v>
      </c>
      <c r="AX544" s="12">
        <f>Resultats!E$22</f>
        <v>3</v>
      </c>
      <c r="AY544" s="3">
        <v>6</v>
      </c>
      <c r="AZ544" s="4">
        <v>59</v>
      </c>
      <c r="BA544" s="4" t="str">
        <f>CONCATENATE(NitB[[#This Row],[Dia]],NitB[[#This Row],[Mes]],NitB[[#This Row],[Hora]],NitB[[#This Row],[Min]])</f>
        <v>303659</v>
      </c>
      <c r="BB544" s="4" t="str">
        <f>CONCATENATE(TEXT(NitB[[#This Row],[Hora]],"00"),":",TEXT(NitB[[#This Row],[Min]],"00"))</f>
        <v>06:59</v>
      </c>
      <c r="BC544" s="12" t="str">
        <f>IFERROR(VLOOKUP(NitB[[#This Row],[CONCATENA]],Dades[[#All],[Columna1]:[LAT]],3,FALSE),"")</f>
        <v/>
      </c>
      <c r="BD544" s="12" t="str">
        <f>IFERROR(10^(NitB[[#This Row],[LAT]]/10),"")</f>
        <v/>
      </c>
      <c r="BF544" s="1">
        <f>Resultats!C$37</f>
        <v>30</v>
      </c>
      <c r="BG544" s="1">
        <f>Resultats!E$37</f>
        <v>3</v>
      </c>
      <c r="BH544" s="1">
        <v>15</v>
      </c>
      <c r="BI544" s="1">
        <v>59</v>
      </c>
      <c r="BJ544" s="1" t="str">
        <f>CONCATENATE(DiaC[[#This Row],[Dia]],DiaC[[#This Row],[Mes]],DiaC[[#This Row],[Hora]],DiaC[[#This Row],[Min]])</f>
        <v>3031559</v>
      </c>
      <c r="BK544" s="1" t="str">
        <f>CONCATENATE(TEXT(DiaC[[#This Row],[Hora]],"00"),":",TEXT(DiaC[[#This Row],[Min]],"00"))</f>
        <v>15:59</v>
      </c>
      <c r="BL544" s="1" t="str">
        <f>IFERROR(VLOOKUP(DiaC[[#This Row],[CONCATENA]],Dades[[#All],[Columna1]:[LAT]],3,FALSE),"")</f>
        <v/>
      </c>
      <c r="BM544" s="1" t="str">
        <f>IFERROR(10^(DiaC[[#This Row],[LAT]]/10),"")</f>
        <v/>
      </c>
      <c r="BX544" s="4">
        <f>Resultats!C$37</f>
        <v>30</v>
      </c>
      <c r="BY544" s="12">
        <f>Resultats!E$37</f>
        <v>3</v>
      </c>
      <c r="BZ544" s="3">
        <v>6</v>
      </c>
      <c r="CA544" s="4">
        <v>59</v>
      </c>
      <c r="CB544" s="4" t="str">
        <f>CONCATENATE(NitC[[#This Row],[Dia]],NitC[[#This Row],[Mes]],NitC[[#This Row],[Hora]],NitC[[#This Row],[Min]])</f>
        <v>303659</v>
      </c>
      <c r="CC544" s="4" t="str">
        <f>CONCATENATE(TEXT(NitC[[#This Row],[Hora]],"00"),":",TEXT(NitC[[#This Row],[Min]],"00"))</f>
        <v>06:59</v>
      </c>
      <c r="CD544" s="12" t="str">
        <f>IFERROR(VLOOKUP(NitC[[#This Row],[CONCATENA]],Dades[[#All],[Columna1]:[LAT]],3,FALSE),"")</f>
        <v/>
      </c>
      <c r="CE544" s="12" t="str">
        <f>IFERROR(10^(NitC[[#This Row],[LAT]]/10),"")</f>
        <v/>
      </c>
    </row>
    <row r="545" spans="4:65" x14ac:dyDescent="0.35">
      <c r="D545" s="1">
        <f>Resultats!C$7</f>
        <v>30</v>
      </c>
      <c r="E545" s="1">
        <f>Resultats!E$7</f>
        <v>3</v>
      </c>
      <c r="F545" s="1">
        <v>16</v>
      </c>
      <c r="G545" s="1">
        <v>0</v>
      </c>
      <c r="H545" s="1" t="str">
        <f>CONCATENATE(DiaA[[#This Row],[Dia]],DiaA[[#This Row],[Mes]],DiaA[[#This Row],[Hora]],DiaA[[#This Row],[Min]])</f>
        <v>303160</v>
      </c>
      <c r="I545" s="1" t="str">
        <f>CONCATENATE(TEXT(DiaA[[#This Row],[Hora]],"00"),":",TEXT(DiaA[[#This Row],[Min]],"00"))</f>
        <v>16:00</v>
      </c>
      <c r="J545" s="1" t="str">
        <f>IFERROR(VLOOKUP(DiaA[[#This Row],[CONCATENA]],Dades[[#All],[Columna1]:[LAT]],3,FALSE),"")</f>
        <v/>
      </c>
      <c r="K545" s="1" t="str">
        <f>IFERROR(10^(DiaA[[#This Row],[LAT]]/10),"")</f>
        <v/>
      </c>
      <c r="AE545" s="1">
        <f>Resultats!C$22</f>
        <v>30</v>
      </c>
      <c r="AF545" s="1">
        <f>Resultats!E$22</f>
        <v>3</v>
      </c>
      <c r="AG545" s="1">
        <v>16</v>
      </c>
      <c r="AH545" s="1">
        <v>0</v>
      </c>
      <c r="AI545" s="1" t="str">
        <f>CONCATENATE(DiaB[[#This Row],[Dia]],DiaB[[#This Row],[Mes]],DiaB[[#This Row],[Hora]],DiaB[[#This Row],[Min]])</f>
        <v>303160</v>
      </c>
      <c r="AJ545" s="1" t="str">
        <f>CONCATENATE(TEXT(DiaB[[#This Row],[Hora]],"00"),":",TEXT(DiaB[[#This Row],[Min]],"00"))</f>
        <v>16:00</v>
      </c>
      <c r="AK545" s="1" t="str">
        <f>IFERROR(VLOOKUP(DiaB[[#This Row],[CONCATENA]],Dades[[#All],[Columna1]:[LAT]],3,FALSE),"")</f>
        <v/>
      </c>
      <c r="AL545" s="1" t="str">
        <f>IFERROR(10^(DiaB[[#This Row],[LAT]]/10),"")</f>
        <v/>
      </c>
      <c r="BF545" s="1">
        <f>Resultats!C$37</f>
        <v>30</v>
      </c>
      <c r="BG545" s="1">
        <f>Resultats!E$37</f>
        <v>3</v>
      </c>
      <c r="BH545" s="1">
        <v>16</v>
      </c>
      <c r="BI545" s="1">
        <v>0</v>
      </c>
      <c r="BJ545" s="1" t="str">
        <f>CONCATENATE(DiaC[[#This Row],[Dia]],DiaC[[#This Row],[Mes]],DiaC[[#This Row],[Hora]],DiaC[[#This Row],[Min]])</f>
        <v>303160</v>
      </c>
      <c r="BK545" s="1" t="str">
        <f>CONCATENATE(TEXT(DiaC[[#This Row],[Hora]],"00"),":",TEXT(DiaC[[#This Row],[Min]],"00"))</f>
        <v>16:00</v>
      </c>
      <c r="BL545" s="1" t="str">
        <f>IFERROR(VLOOKUP(DiaC[[#This Row],[CONCATENA]],Dades[[#All],[Columna1]:[LAT]],3,FALSE),"")</f>
        <v/>
      </c>
      <c r="BM545" s="1" t="str">
        <f>IFERROR(10^(DiaC[[#This Row],[LAT]]/10),"")</f>
        <v/>
      </c>
    </row>
    <row r="546" spans="4:65" x14ac:dyDescent="0.35">
      <c r="D546" s="1">
        <f>Resultats!C$7</f>
        <v>30</v>
      </c>
      <c r="E546" s="1">
        <f>Resultats!E$7</f>
        <v>3</v>
      </c>
      <c r="F546" s="1">
        <v>16</v>
      </c>
      <c r="G546" s="1">
        <v>1</v>
      </c>
      <c r="H546" s="1" t="str">
        <f>CONCATENATE(DiaA[[#This Row],[Dia]],DiaA[[#This Row],[Mes]],DiaA[[#This Row],[Hora]],DiaA[[#This Row],[Min]])</f>
        <v>303161</v>
      </c>
      <c r="I546" s="1" t="str">
        <f>CONCATENATE(TEXT(DiaA[[#This Row],[Hora]],"00"),":",TEXT(DiaA[[#This Row],[Min]],"00"))</f>
        <v>16:01</v>
      </c>
      <c r="J546" s="1" t="str">
        <f>IFERROR(VLOOKUP(DiaA[[#This Row],[CONCATENA]],Dades[[#All],[Columna1]:[LAT]],3,FALSE),"")</f>
        <v/>
      </c>
      <c r="K546" s="1" t="str">
        <f>IFERROR(10^(DiaA[[#This Row],[LAT]]/10),"")</f>
        <v/>
      </c>
      <c r="AE546" s="1">
        <f>Resultats!C$22</f>
        <v>30</v>
      </c>
      <c r="AF546" s="1">
        <f>Resultats!E$22</f>
        <v>3</v>
      </c>
      <c r="AG546" s="1">
        <v>16</v>
      </c>
      <c r="AH546" s="1">
        <v>1</v>
      </c>
      <c r="AI546" s="1" t="str">
        <f>CONCATENATE(DiaB[[#This Row],[Dia]],DiaB[[#This Row],[Mes]],DiaB[[#This Row],[Hora]],DiaB[[#This Row],[Min]])</f>
        <v>303161</v>
      </c>
      <c r="AJ546" s="1" t="str">
        <f>CONCATENATE(TEXT(DiaB[[#This Row],[Hora]],"00"),":",TEXT(DiaB[[#This Row],[Min]],"00"))</f>
        <v>16:01</v>
      </c>
      <c r="AK546" s="1" t="str">
        <f>IFERROR(VLOOKUP(DiaB[[#This Row],[CONCATENA]],Dades[[#All],[Columna1]:[LAT]],3,FALSE),"")</f>
        <v/>
      </c>
      <c r="AL546" s="1" t="str">
        <f>IFERROR(10^(DiaB[[#This Row],[LAT]]/10),"")</f>
        <v/>
      </c>
      <c r="BF546" s="1">
        <f>Resultats!C$37</f>
        <v>30</v>
      </c>
      <c r="BG546" s="1">
        <f>Resultats!E$37</f>
        <v>3</v>
      </c>
      <c r="BH546" s="1">
        <v>16</v>
      </c>
      <c r="BI546" s="1">
        <v>1</v>
      </c>
      <c r="BJ546" s="1" t="str">
        <f>CONCATENATE(DiaC[[#This Row],[Dia]],DiaC[[#This Row],[Mes]],DiaC[[#This Row],[Hora]],DiaC[[#This Row],[Min]])</f>
        <v>303161</v>
      </c>
      <c r="BK546" s="1" t="str">
        <f>CONCATENATE(TEXT(DiaC[[#This Row],[Hora]],"00"),":",TEXT(DiaC[[#This Row],[Min]],"00"))</f>
        <v>16:01</v>
      </c>
      <c r="BL546" s="1" t="str">
        <f>IFERROR(VLOOKUP(DiaC[[#This Row],[CONCATENA]],Dades[[#All],[Columna1]:[LAT]],3,FALSE),"")</f>
        <v/>
      </c>
      <c r="BM546" s="1" t="str">
        <f>IFERROR(10^(DiaC[[#This Row],[LAT]]/10),"")</f>
        <v/>
      </c>
    </row>
    <row r="547" spans="4:65" x14ac:dyDescent="0.35">
      <c r="D547" s="1">
        <f>Resultats!C$7</f>
        <v>30</v>
      </c>
      <c r="E547" s="1">
        <f>Resultats!E$7</f>
        <v>3</v>
      </c>
      <c r="F547" s="1">
        <v>16</v>
      </c>
      <c r="G547" s="1">
        <v>2</v>
      </c>
      <c r="H547" s="1" t="str">
        <f>CONCATENATE(DiaA[[#This Row],[Dia]],DiaA[[#This Row],[Mes]],DiaA[[#This Row],[Hora]],DiaA[[#This Row],[Min]])</f>
        <v>303162</v>
      </c>
      <c r="I547" s="1" t="str">
        <f>CONCATENATE(TEXT(DiaA[[#This Row],[Hora]],"00"),":",TEXT(DiaA[[#This Row],[Min]],"00"))</f>
        <v>16:02</v>
      </c>
      <c r="J547" s="1" t="str">
        <f>IFERROR(VLOOKUP(DiaA[[#This Row],[CONCATENA]],Dades[[#All],[Columna1]:[LAT]],3,FALSE),"")</f>
        <v/>
      </c>
      <c r="K547" s="1" t="str">
        <f>IFERROR(10^(DiaA[[#This Row],[LAT]]/10),"")</f>
        <v/>
      </c>
      <c r="AE547" s="1">
        <f>Resultats!C$22</f>
        <v>30</v>
      </c>
      <c r="AF547" s="1">
        <f>Resultats!E$22</f>
        <v>3</v>
      </c>
      <c r="AG547" s="1">
        <v>16</v>
      </c>
      <c r="AH547" s="1">
        <v>2</v>
      </c>
      <c r="AI547" s="1" t="str">
        <f>CONCATENATE(DiaB[[#This Row],[Dia]],DiaB[[#This Row],[Mes]],DiaB[[#This Row],[Hora]],DiaB[[#This Row],[Min]])</f>
        <v>303162</v>
      </c>
      <c r="AJ547" s="1" t="str">
        <f>CONCATENATE(TEXT(DiaB[[#This Row],[Hora]],"00"),":",TEXT(DiaB[[#This Row],[Min]],"00"))</f>
        <v>16:02</v>
      </c>
      <c r="AK547" s="1" t="str">
        <f>IFERROR(VLOOKUP(DiaB[[#This Row],[CONCATENA]],Dades[[#All],[Columna1]:[LAT]],3,FALSE),"")</f>
        <v/>
      </c>
      <c r="AL547" s="1" t="str">
        <f>IFERROR(10^(DiaB[[#This Row],[LAT]]/10),"")</f>
        <v/>
      </c>
      <c r="BF547" s="1">
        <f>Resultats!C$37</f>
        <v>30</v>
      </c>
      <c r="BG547" s="1">
        <f>Resultats!E$37</f>
        <v>3</v>
      </c>
      <c r="BH547" s="1">
        <v>16</v>
      </c>
      <c r="BI547" s="1">
        <v>2</v>
      </c>
      <c r="BJ547" s="1" t="str">
        <f>CONCATENATE(DiaC[[#This Row],[Dia]],DiaC[[#This Row],[Mes]],DiaC[[#This Row],[Hora]],DiaC[[#This Row],[Min]])</f>
        <v>303162</v>
      </c>
      <c r="BK547" s="1" t="str">
        <f>CONCATENATE(TEXT(DiaC[[#This Row],[Hora]],"00"),":",TEXT(DiaC[[#This Row],[Min]],"00"))</f>
        <v>16:02</v>
      </c>
      <c r="BL547" s="1" t="str">
        <f>IFERROR(VLOOKUP(DiaC[[#This Row],[CONCATENA]],Dades[[#All],[Columna1]:[LAT]],3,FALSE),"")</f>
        <v/>
      </c>
      <c r="BM547" s="1" t="str">
        <f>IFERROR(10^(DiaC[[#This Row],[LAT]]/10),"")</f>
        <v/>
      </c>
    </row>
    <row r="548" spans="4:65" x14ac:dyDescent="0.35">
      <c r="D548" s="1">
        <f>Resultats!C$7</f>
        <v>30</v>
      </c>
      <c r="E548" s="1">
        <f>Resultats!E$7</f>
        <v>3</v>
      </c>
      <c r="F548" s="1">
        <v>16</v>
      </c>
      <c r="G548" s="1">
        <v>3</v>
      </c>
      <c r="H548" s="1" t="str">
        <f>CONCATENATE(DiaA[[#This Row],[Dia]],DiaA[[#This Row],[Mes]],DiaA[[#This Row],[Hora]],DiaA[[#This Row],[Min]])</f>
        <v>303163</v>
      </c>
      <c r="I548" s="1" t="str">
        <f>CONCATENATE(TEXT(DiaA[[#This Row],[Hora]],"00"),":",TEXT(DiaA[[#This Row],[Min]],"00"))</f>
        <v>16:03</v>
      </c>
      <c r="J548" s="1" t="str">
        <f>IFERROR(VLOOKUP(DiaA[[#This Row],[CONCATENA]],Dades[[#All],[Columna1]:[LAT]],3,FALSE),"")</f>
        <v/>
      </c>
      <c r="K548" s="1" t="str">
        <f>IFERROR(10^(DiaA[[#This Row],[LAT]]/10),"")</f>
        <v/>
      </c>
      <c r="AE548" s="1">
        <f>Resultats!C$22</f>
        <v>30</v>
      </c>
      <c r="AF548" s="1">
        <f>Resultats!E$22</f>
        <v>3</v>
      </c>
      <c r="AG548" s="1">
        <v>16</v>
      </c>
      <c r="AH548" s="1">
        <v>3</v>
      </c>
      <c r="AI548" s="1" t="str">
        <f>CONCATENATE(DiaB[[#This Row],[Dia]],DiaB[[#This Row],[Mes]],DiaB[[#This Row],[Hora]],DiaB[[#This Row],[Min]])</f>
        <v>303163</v>
      </c>
      <c r="AJ548" s="1" t="str">
        <f>CONCATENATE(TEXT(DiaB[[#This Row],[Hora]],"00"),":",TEXT(DiaB[[#This Row],[Min]],"00"))</f>
        <v>16:03</v>
      </c>
      <c r="AK548" s="1" t="str">
        <f>IFERROR(VLOOKUP(DiaB[[#This Row],[CONCATENA]],Dades[[#All],[Columna1]:[LAT]],3,FALSE),"")</f>
        <v/>
      </c>
      <c r="AL548" s="1" t="str">
        <f>IFERROR(10^(DiaB[[#This Row],[LAT]]/10),"")</f>
        <v/>
      </c>
      <c r="BF548" s="1">
        <f>Resultats!C$37</f>
        <v>30</v>
      </c>
      <c r="BG548" s="1">
        <f>Resultats!E$37</f>
        <v>3</v>
      </c>
      <c r="BH548" s="1">
        <v>16</v>
      </c>
      <c r="BI548" s="1">
        <v>3</v>
      </c>
      <c r="BJ548" s="1" t="str">
        <f>CONCATENATE(DiaC[[#This Row],[Dia]],DiaC[[#This Row],[Mes]],DiaC[[#This Row],[Hora]],DiaC[[#This Row],[Min]])</f>
        <v>303163</v>
      </c>
      <c r="BK548" s="1" t="str">
        <f>CONCATENATE(TEXT(DiaC[[#This Row],[Hora]],"00"),":",TEXT(DiaC[[#This Row],[Min]],"00"))</f>
        <v>16:03</v>
      </c>
      <c r="BL548" s="1" t="str">
        <f>IFERROR(VLOOKUP(DiaC[[#This Row],[CONCATENA]],Dades[[#All],[Columna1]:[LAT]],3,FALSE),"")</f>
        <v/>
      </c>
      <c r="BM548" s="1" t="str">
        <f>IFERROR(10^(DiaC[[#This Row],[LAT]]/10),"")</f>
        <v/>
      </c>
    </row>
    <row r="549" spans="4:65" x14ac:dyDescent="0.35">
      <c r="D549" s="1">
        <f>Resultats!C$7</f>
        <v>30</v>
      </c>
      <c r="E549" s="1">
        <f>Resultats!E$7</f>
        <v>3</v>
      </c>
      <c r="F549" s="1">
        <v>16</v>
      </c>
      <c r="G549" s="1">
        <v>4</v>
      </c>
      <c r="H549" s="1" t="str">
        <f>CONCATENATE(DiaA[[#This Row],[Dia]],DiaA[[#This Row],[Mes]],DiaA[[#This Row],[Hora]],DiaA[[#This Row],[Min]])</f>
        <v>303164</v>
      </c>
      <c r="I549" s="1" t="str">
        <f>CONCATENATE(TEXT(DiaA[[#This Row],[Hora]],"00"),":",TEXT(DiaA[[#This Row],[Min]],"00"))</f>
        <v>16:04</v>
      </c>
      <c r="J549" s="1" t="str">
        <f>IFERROR(VLOOKUP(DiaA[[#This Row],[CONCATENA]],Dades[[#All],[Columna1]:[LAT]],3,FALSE),"")</f>
        <v/>
      </c>
      <c r="K549" s="1" t="str">
        <f>IFERROR(10^(DiaA[[#This Row],[LAT]]/10),"")</f>
        <v/>
      </c>
      <c r="AE549" s="1">
        <f>Resultats!C$22</f>
        <v>30</v>
      </c>
      <c r="AF549" s="1">
        <f>Resultats!E$22</f>
        <v>3</v>
      </c>
      <c r="AG549" s="1">
        <v>16</v>
      </c>
      <c r="AH549" s="1">
        <v>4</v>
      </c>
      <c r="AI549" s="1" t="str">
        <f>CONCATENATE(DiaB[[#This Row],[Dia]],DiaB[[#This Row],[Mes]],DiaB[[#This Row],[Hora]],DiaB[[#This Row],[Min]])</f>
        <v>303164</v>
      </c>
      <c r="AJ549" s="1" t="str">
        <f>CONCATENATE(TEXT(DiaB[[#This Row],[Hora]],"00"),":",TEXT(DiaB[[#This Row],[Min]],"00"))</f>
        <v>16:04</v>
      </c>
      <c r="AK549" s="1" t="str">
        <f>IFERROR(VLOOKUP(DiaB[[#This Row],[CONCATENA]],Dades[[#All],[Columna1]:[LAT]],3,FALSE),"")</f>
        <v/>
      </c>
      <c r="AL549" s="1" t="str">
        <f>IFERROR(10^(DiaB[[#This Row],[LAT]]/10),"")</f>
        <v/>
      </c>
      <c r="BF549" s="1">
        <f>Resultats!C$37</f>
        <v>30</v>
      </c>
      <c r="BG549" s="1">
        <f>Resultats!E$37</f>
        <v>3</v>
      </c>
      <c r="BH549" s="1">
        <v>16</v>
      </c>
      <c r="BI549" s="1">
        <v>4</v>
      </c>
      <c r="BJ549" s="1" t="str">
        <f>CONCATENATE(DiaC[[#This Row],[Dia]],DiaC[[#This Row],[Mes]],DiaC[[#This Row],[Hora]],DiaC[[#This Row],[Min]])</f>
        <v>303164</v>
      </c>
      <c r="BK549" s="1" t="str">
        <f>CONCATENATE(TEXT(DiaC[[#This Row],[Hora]],"00"),":",TEXT(DiaC[[#This Row],[Min]],"00"))</f>
        <v>16:04</v>
      </c>
      <c r="BL549" s="1" t="str">
        <f>IFERROR(VLOOKUP(DiaC[[#This Row],[CONCATENA]],Dades[[#All],[Columna1]:[LAT]],3,FALSE),"")</f>
        <v/>
      </c>
      <c r="BM549" s="1" t="str">
        <f>IFERROR(10^(DiaC[[#This Row],[LAT]]/10),"")</f>
        <v/>
      </c>
    </row>
    <row r="550" spans="4:65" x14ac:dyDescent="0.35">
      <c r="D550" s="1">
        <f>Resultats!C$7</f>
        <v>30</v>
      </c>
      <c r="E550" s="1">
        <f>Resultats!E$7</f>
        <v>3</v>
      </c>
      <c r="F550" s="1">
        <v>16</v>
      </c>
      <c r="G550" s="1">
        <v>5</v>
      </c>
      <c r="H550" s="1" t="str">
        <f>CONCATENATE(DiaA[[#This Row],[Dia]],DiaA[[#This Row],[Mes]],DiaA[[#This Row],[Hora]],DiaA[[#This Row],[Min]])</f>
        <v>303165</v>
      </c>
      <c r="I550" s="1" t="str">
        <f>CONCATENATE(TEXT(DiaA[[#This Row],[Hora]],"00"),":",TEXT(DiaA[[#This Row],[Min]],"00"))</f>
        <v>16:05</v>
      </c>
      <c r="J550" s="1" t="str">
        <f>IFERROR(VLOOKUP(DiaA[[#This Row],[CONCATENA]],Dades[[#All],[Columna1]:[LAT]],3,FALSE),"")</f>
        <v/>
      </c>
      <c r="K550" s="1" t="str">
        <f>IFERROR(10^(DiaA[[#This Row],[LAT]]/10),"")</f>
        <v/>
      </c>
      <c r="AE550" s="1">
        <f>Resultats!C$22</f>
        <v>30</v>
      </c>
      <c r="AF550" s="1">
        <f>Resultats!E$22</f>
        <v>3</v>
      </c>
      <c r="AG550" s="1">
        <v>16</v>
      </c>
      <c r="AH550" s="1">
        <v>5</v>
      </c>
      <c r="AI550" s="1" t="str">
        <f>CONCATENATE(DiaB[[#This Row],[Dia]],DiaB[[#This Row],[Mes]],DiaB[[#This Row],[Hora]],DiaB[[#This Row],[Min]])</f>
        <v>303165</v>
      </c>
      <c r="AJ550" s="1" t="str">
        <f>CONCATENATE(TEXT(DiaB[[#This Row],[Hora]],"00"),":",TEXT(DiaB[[#This Row],[Min]],"00"))</f>
        <v>16:05</v>
      </c>
      <c r="AK550" s="1" t="str">
        <f>IFERROR(VLOOKUP(DiaB[[#This Row],[CONCATENA]],Dades[[#All],[Columna1]:[LAT]],3,FALSE),"")</f>
        <v/>
      </c>
      <c r="AL550" s="1" t="str">
        <f>IFERROR(10^(DiaB[[#This Row],[LAT]]/10),"")</f>
        <v/>
      </c>
      <c r="BF550" s="1">
        <f>Resultats!C$37</f>
        <v>30</v>
      </c>
      <c r="BG550" s="1">
        <f>Resultats!E$37</f>
        <v>3</v>
      </c>
      <c r="BH550" s="1">
        <v>16</v>
      </c>
      <c r="BI550" s="1">
        <v>5</v>
      </c>
      <c r="BJ550" s="1" t="str">
        <f>CONCATENATE(DiaC[[#This Row],[Dia]],DiaC[[#This Row],[Mes]],DiaC[[#This Row],[Hora]],DiaC[[#This Row],[Min]])</f>
        <v>303165</v>
      </c>
      <c r="BK550" s="1" t="str">
        <f>CONCATENATE(TEXT(DiaC[[#This Row],[Hora]],"00"),":",TEXT(DiaC[[#This Row],[Min]],"00"))</f>
        <v>16:05</v>
      </c>
      <c r="BL550" s="1" t="str">
        <f>IFERROR(VLOOKUP(DiaC[[#This Row],[CONCATENA]],Dades[[#All],[Columna1]:[LAT]],3,FALSE),"")</f>
        <v/>
      </c>
      <c r="BM550" s="1" t="str">
        <f>IFERROR(10^(DiaC[[#This Row],[LAT]]/10),"")</f>
        <v/>
      </c>
    </row>
    <row r="551" spans="4:65" x14ac:dyDescent="0.35">
      <c r="D551" s="1">
        <f>Resultats!C$7</f>
        <v>30</v>
      </c>
      <c r="E551" s="1">
        <f>Resultats!E$7</f>
        <v>3</v>
      </c>
      <c r="F551" s="1">
        <v>16</v>
      </c>
      <c r="G551" s="1">
        <v>6</v>
      </c>
      <c r="H551" s="1" t="str">
        <f>CONCATENATE(DiaA[[#This Row],[Dia]],DiaA[[#This Row],[Mes]],DiaA[[#This Row],[Hora]],DiaA[[#This Row],[Min]])</f>
        <v>303166</v>
      </c>
      <c r="I551" s="1" t="str">
        <f>CONCATENATE(TEXT(DiaA[[#This Row],[Hora]],"00"),":",TEXT(DiaA[[#This Row],[Min]],"00"))</f>
        <v>16:06</v>
      </c>
      <c r="J551" s="1" t="str">
        <f>IFERROR(VLOOKUP(DiaA[[#This Row],[CONCATENA]],Dades[[#All],[Columna1]:[LAT]],3,FALSE),"")</f>
        <v/>
      </c>
      <c r="K551" s="1" t="str">
        <f>IFERROR(10^(DiaA[[#This Row],[LAT]]/10),"")</f>
        <v/>
      </c>
      <c r="AE551" s="1">
        <f>Resultats!C$22</f>
        <v>30</v>
      </c>
      <c r="AF551" s="1">
        <f>Resultats!E$22</f>
        <v>3</v>
      </c>
      <c r="AG551" s="1">
        <v>16</v>
      </c>
      <c r="AH551" s="1">
        <v>6</v>
      </c>
      <c r="AI551" s="1" t="str">
        <f>CONCATENATE(DiaB[[#This Row],[Dia]],DiaB[[#This Row],[Mes]],DiaB[[#This Row],[Hora]],DiaB[[#This Row],[Min]])</f>
        <v>303166</v>
      </c>
      <c r="AJ551" s="1" t="str">
        <f>CONCATENATE(TEXT(DiaB[[#This Row],[Hora]],"00"),":",TEXT(DiaB[[#This Row],[Min]],"00"))</f>
        <v>16:06</v>
      </c>
      <c r="AK551" s="1" t="str">
        <f>IFERROR(VLOOKUP(DiaB[[#This Row],[CONCATENA]],Dades[[#All],[Columna1]:[LAT]],3,FALSE),"")</f>
        <v/>
      </c>
      <c r="AL551" s="1" t="str">
        <f>IFERROR(10^(DiaB[[#This Row],[LAT]]/10),"")</f>
        <v/>
      </c>
      <c r="BF551" s="1">
        <f>Resultats!C$37</f>
        <v>30</v>
      </c>
      <c r="BG551" s="1">
        <f>Resultats!E$37</f>
        <v>3</v>
      </c>
      <c r="BH551" s="1">
        <v>16</v>
      </c>
      <c r="BI551" s="1">
        <v>6</v>
      </c>
      <c r="BJ551" s="1" t="str">
        <f>CONCATENATE(DiaC[[#This Row],[Dia]],DiaC[[#This Row],[Mes]],DiaC[[#This Row],[Hora]],DiaC[[#This Row],[Min]])</f>
        <v>303166</v>
      </c>
      <c r="BK551" s="1" t="str">
        <f>CONCATENATE(TEXT(DiaC[[#This Row],[Hora]],"00"),":",TEXT(DiaC[[#This Row],[Min]],"00"))</f>
        <v>16:06</v>
      </c>
      <c r="BL551" s="1" t="str">
        <f>IFERROR(VLOOKUP(DiaC[[#This Row],[CONCATENA]],Dades[[#All],[Columna1]:[LAT]],3,FALSE),"")</f>
        <v/>
      </c>
      <c r="BM551" s="1" t="str">
        <f>IFERROR(10^(DiaC[[#This Row],[LAT]]/10),"")</f>
        <v/>
      </c>
    </row>
    <row r="552" spans="4:65" x14ac:dyDescent="0.35">
      <c r="D552" s="1">
        <f>Resultats!C$7</f>
        <v>30</v>
      </c>
      <c r="E552" s="1">
        <f>Resultats!E$7</f>
        <v>3</v>
      </c>
      <c r="F552" s="1">
        <v>16</v>
      </c>
      <c r="G552" s="1">
        <v>7</v>
      </c>
      <c r="H552" s="1" t="str">
        <f>CONCATENATE(DiaA[[#This Row],[Dia]],DiaA[[#This Row],[Mes]],DiaA[[#This Row],[Hora]],DiaA[[#This Row],[Min]])</f>
        <v>303167</v>
      </c>
      <c r="I552" s="1" t="str">
        <f>CONCATENATE(TEXT(DiaA[[#This Row],[Hora]],"00"),":",TEXT(DiaA[[#This Row],[Min]],"00"))</f>
        <v>16:07</v>
      </c>
      <c r="J552" s="1" t="str">
        <f>IFERROR(VLOOKUP(DiaA[[#This Row],[CONCATENA]],Dades[[#All],[Columna1]:[LAT]],3,FALSE),"")</f>
        <v/>
      </c>
      <c r="K552" s="1" t="str">
        <f>IFERROR(10^(DiaA[[#This Row],[LAT]]/10),"")</f>
        <v/>
      </c>
      <c r="AE552" s="1">
        <f>Resultats!C$22</f>
        <v>30</v>
      </c>
      <c r="AF552" s="1">
        <f>Resultats!E$22</f>
        <v>3</v>
      </c>
      <c r="AG552" s="1">
        <v>16</v>
      </c>
      <c r="AH552" s="1">
        <v>7</v>
      </c>
      <c r="AI552" s="1" t="str">
        <f>CONCATENATE(DiaB[[#This Row],[Dia]],DiaB[[#This Row],[Mes]],DiaB[[#This Row],[Hora]],DiaB[[#This Row],[Min]])</f>
        <v>303167</v>
      </c>
      <c r="AJ552" s="1" t="str">
        <f>CONCATENATE(TEXT(DiaB[[#This Row],[Hora]],"00"),":",TEXT(DiaB[[#This Row],[Min]],"00"))</f>
        <v>16:07</v>
      </c>
      <c r="AK552" s="1" t="str">
        <f>IFERROR(VLOOKUP(DiaB[[#This Row],[CONCATENA]],Dades[[#All],[Columna1]:[LAT]],3,FALSE),"")</f>
        <v/>
      </c>
      <c r="AL552" s="1" t="str">
        <f>IFERROR(10^(DiaB[[#This Row],[LAT]]/10),"")</f>
        <v/>
      </c>
      <c r="BF552" s="1">
        <f>Resultats!C$37</f>
        <v>30</v>
      </c>
      <c r="BG552" s="1">
        <f>Resultats!E$37</f>
        <v>3</v>
      </c>
      <c r="BH552" s="1">
        <v>16</v>
      </c>
      <c r="BI552" s="1">
        <v>7</v>
      </c>
      <c r="BJ552" s="1" t="str">
        <f>CONCATENATE(DiaC[[#This Row],[Dia]],DiaC[[#This Row],[Mes]],DiaC[[#This Row],[Hora]],DiaC[[#This Row],[Min]])</f>
        <v>303167</v>
      </c>
      <c r="BK552" s="1" t="str">
        <f>CONCATENATE(TEXT(DiaC[[#This Row],[Hora]],"00"),":",TEXT(DiaC[[#This Row],[Min]],"00"))</f>
        <v>16:07</v>
      </c>
      <c r="BL552" s="1" t="str">
        <f>IFERROR(VLOOKUP(DiaC[[#This Row],[CONCATENA]],Dades[[#All],[Columna1]:[LAT]],3,FALSE),"")</f>
        <v/>
      </c>
      <c r="BM552" s="1" t="str">
        <f>IFERROR(10^(DiaC[[#This Row],[LAT]]/10),"")</f>
        <v/>
      </c>
    </row>
    <row r="553" spans="4:65" x14ac:dyDescent="0.35">
      <c r="D553" s="1">
        <f>Resultats!C$7</f>
        <v>30</v>
      </c>
      <c r="E553" s="1">
        <f>Resultats!E$7</f>
        <v>3</v>
      </c>
      <c r="F553" s="1">
        <v>16</v>
      </c>
      <c r="G553" s="1">
        <v>8</v>
      </c>
      <c r="H553" s="1" t="str">
        <f>CONCATENATE(DiaA[[#This Row],[Dia]],DiaA[[#This Row],[Mes]],DiaA[[#This Row],[Hora]],DiaA[[#This Row],[Min]])</f>
        <v>303168</v>
      </c>
      <c r="I553" s="1" t="str">
        <f>CONCATENATE(TEXT(DiaA[[#This Row],[Hora]],"00"),":",TEXT(DiaA[[#This Row],[Min]],"00"))</f>
        <v>16:08</v>
      </c>
      <c r="J553" s="1" t="str">
        <f>IFERROR(VLOOKUP(DiaA[[#This Row],[CONCATENA]],Dades[[#All],[Columna1]:[LAT]],3,FALSE),"")</f>
        <v/>
      </c>
      <c r="K553" s="1" t="str">
        <f>IFERROR(10^(DiaA[[#This Row],[LAT]]/10),"")</f>
        <v/>
      </c>
      <c r="AE553" s="1">
        <f>Resultats!C$22</f>
        <v>30</v>
      </c>
      <c r="AF553" s="1">
        <f>Resultats!E$22</f>
        <v>3</v>
      </c>
      <c r="AG553" s="1">
        <v>16</v>
      </c>
      <c r="AH553" s="1">
        <v>8</v>
      </c>
      <c r="AI553" s="1" t="str">
        <f>CONCATENATE(DiaB[[#This Row],[Dia]],DiaB[[#This Row],[Mes]],DiaB[[#This Row],[Hora]],DiaB[[#This Row],[Min]])</f>
        <v>303168</v>
      </c>
      <c r="AJ553" s="1" t="str">
        <f>CONCATENATE(TEXT(DiaB[[#This Row],[Hora]],"00"),":",TEXT(DiaB[[#This Row],[Min]],"00"))</f>
        <v>16:08</v>
      </c>
      <c r="AK553" s="1" t="str">
        <f>IFERROR(VLOOKUP(DiaB[[#This Row],[CONCATENA]],Dades[[#All],[Columna1]:[LAT]],3,FALSE),"")</f>
        <v/>
      </c>
      <c r="AL553" s="1" t="str">
        <f>IFERROR(10^(DiaB[[#This Row],[LAT]]/10),"")</f>
        <v/>
      </c>
      <c r="BF553" s="1">
        <f>Resultats!C$37</f>
        <v>30</v>
      </c>
      <c r="BG553" s="1">
        <f>Resultats!E$37</f>
        <v>3</v>
      </c>
      <c r="BH553" s="1">
        <v>16</v>
      </c>
      <c r="BI553" s="1">
        <v>8</v>
      </c>
      <c r="BJ553" s="1" t="str">
        <f>CONCATENATE(DiaC[[#This Row],[Dia]],DiaC[[#This Row],[Mes]],DiaC[[#This Row],[Hora]],DiaC[[#This Row],[Min]])</f>
        <v>303168</v>
      </c>
      <c r="BK553" s="1" t="str">
        <f>CONCATENATE(TEXT(DiaC[[#This Row],[Hora]],"00"),":",TEXT(DiaC[[#This Row],[Min]],"00"))</f>
        <v>16:08</v>
      </c>
      <c r="BL553" s="1" t="str">
        <f>IFERROR(VLOOKUP(DiaC[[#This Row],[CONCATENA]],Dades[[#All],[Columna1]:[LAT]],3,FALSE),"")</f>
        <v/>
      </c>
      <c r="BM553" s="1" t="str">
        <f>IFERROR(10^(DiaC[[#This Row],[LAT]]/10),"")</f>
        <v/>
      </c>
    </row>
    <row r="554" spans="4:65" x14ac:dyDescent="0.35">
      <c r="D554" s="1">
        <f>Resultats!C$7</f>
        <v>30</v>
      </c>
      <c r="E554" s="1">
        <f>Resultats!E$7</f>
        <v>3</v>
      </c>
      <c r="F554" s="1">
        <v>16</v>
      </c>
      <c r="G554" s="1">
        <v>9</v>
      </c>
      <c r="H554" s="1" t="str">
        <f>CONCATENATE(DiaA[[#This Row],[Dia]],DiaA[[#This Row],[Mes]],DiaA[[#This Row],[Hora]],DiaA[[#This Row],[Min]])</f>
        <v>303169</v>
      </c>
      <c r="I554" s="1" t="str">
        <f>CONCATENATE(TEXT(DiaA[[#This Row],[Hora]],"00"),":",TEXT(DiaA[[#This Row],[Min]],"00"))</f>
        <v>16:09</v>
      </c>
      <c r="J554" s="1" t="str">
        <f>IFERROR(VLOOKUP(DiaA[[#This Row],[CONCATENA]],Dades[[#All],[Columna1]:[LAT]],3,FALSE),"")</f>
        <v/>
      </c>
      <c r="K554" s="1" t="str">
        <f>IFERROR(10^(DiaA[[#This Row],[LAT]]/10),"")</f>
        <v/>
      </c>
      <c r="AE554" s="1">
        <f>Resultats!C$22</f>
        <v>30</v>
      </c>
      <c r="AF554" s="1">
        <f>Resultats!E$22</f>
        <v>3</v>
      </c>
      <c r="AG554" s="1">
        <v>16</v>
      </c>
      <c r="AH554" s="1">
        <v>9</v>
      </c>
      <c r="AI554" s="1" t="str">
        <f>CONCATENATE(DiaB[[#This Row],[Dia]],DiaB[[#This Row],[Mes]],DiaB[[#This Row],[Hora]],DiaB[[#This Row],[Min]])</f>
        <v>303169</v>
      </c>
      <c r="AJ554" s="1" t="str">
        <f>CONCATENATE(TEXT(DiaB[[#This Row],[Hora]],"00"),":",TEXT(DiaB[[#This Row],[Min]],"00"))</f>
        <v>16:09</v>
      </c>
      <c r="AK554" s="1" t="str">
        <f>IFERROR(VLOOKUP(DiaB[[#This Row],[CONCATENA]],Dades[[#All],[Columna1]:[LAT]],3,FALSE),"")</f>
        <v/>
      </c>
      <c r="AL554" s="1" t="str">
        <f>IFERROR(10^(DiaB[[#This Row],[LAT]]/10),"")</f>
        <v/>
      </c>
      <c r="BF554" s="1">
        <f>Resultats!C$37</f>
        <v>30</v>
      </c>
      <c r="BG554" s="1">
        <f>Resultats!E$37</f>
        <v>3</v>
      </c>
      <c r="BH554" s="1">
        <v>16</v>
      </c>
      <c r="BI554" s="1">
        <v>9</v>
      </c>
      <c r="BJ554" s="1" t="str">
        <f>CONCATENATE(DiaC[[#This Row],[Dia]],DiaC[[#This Row],[Mes]],DiaC[[#This Row],[Hora]],DiaC[[#This Row],[Min]])</f>
        <v>303169</v>
      </c>
      <c r="BK554" s="1" t="str">
        <f>CONCATENATE(TEXT(DiaC[[#This Row],[Hora]],"00"),":",TEXT(DiaC[[#This Row],[Min]],"00"))</f>
        <v>16:09</v>
      </c>
      <c r="BL554" s="1" t="str">
        <f>IFERROR(VLOOKUP(DiaC[[#This Row],[CONCATENA]],Dades[[#All],[Columna1]:[LAT]],3,FALSE),"")</f>
        <v/>
      </c>
      <c r="BM554" s="1" t="str">
        <f>IFERROR(10^(DiaC[[#This Row],[LAT]]/10),"")</f>
        <v/>
      </c>
    </row>
    <row r="555" spans="4:65" x14ac:dyDescent="0.35">
      <c r="D555" s="1">
        <f>Resultats!C$7</f>
        <v>30</v>
      </c>
      <c r="E555" s="1">
        <f>Resultats!E$7</f>
        <v>3</v>
      </c>
      <c r="F555" s="1">
        <v>16</v>
      </c>
      <c r="G555" s="1">
        <v>10</v>
      </c>
      <c r="H555" s="1" t="str">
        <f>CONCATENATE(DiaA[[#This Row],[Dia]],DiaA[[#This Row],[Mes]],DiaA[[#This Row],[Hora]],DiaA[[#This Row],[Min]])</f>
        <v>3031610</v>
      </c>
      <c r="I555" s="1" t="str">
        <f>CONCATENATE(TEXT(DiaA[[#This Row],[Hora]],"00"),":",TEXT(DiaA[[#This Row],[Min]],"00"))</f>
        <v>16:10</v>
      </c>
      <c r="J555" s="1" t="str">
        <f>IFERROR(VLOOKUP(DiaA[[#This Row],[CONCATENA]],Dades[[#All],[Columna1]:[LAT]],3,FALSE),"")</f>
        <v/>
      </c>
      <c r="K555" s="1" t="str">
        <f>IFERROR(10^(DiaA[[#This Row],[LAT]]/10),"")</f>
        <v/>
      </c>
      <c r="AE555" s="1">
        <f>Resultats!C$22</f>
        <v>30</v>
      </c>
      <c r="AF555" s="1">
        <f>Resultats!E$22</f>
        <v>3</v>
      </c>
      <c r="AG555" s="1">
        <v>16</v>
      </c>
      <c r="AH555" s="1">
        <v>10</v>
      </c>
      <c r="AI555" s="1" t="str">
        <f>CONCATENATE(DiaB[[#This Row],[Dia]],DiaB[[#This Row],[Mes]],DiaB[[#This Row],[Hora]],DiaB[[#This Row],[Min]])</f>
        <v>3031610</v>
      </c>
      <c r="AJ555" s="1" t="str">
        <f>CONCATENATE(TEXT(DiaB[[#This Row],[Hora]],"00"),":",TEXT(DiaB[[#This Row],[Min]],"00"))</f>
        <v>16:10</v>
      </c>
      <c r="AK555" s="1" t="str">
        <f>IFERROR(VLOOKUP(DiaB[[#This Row],[CONCATENA]],Dades[[#All],[Columna1]:[LAT]],3,FALSE),"")</f>
        <v/>
      </c>
      <c r="AL555" s="1" t="str">
        <f>IFERROR(10^(DiaB[[#This Row],[LAT]]/10),"")</f>
        <v/>
      </c>
      <c r="BF555" s="1">
        <f>Resultats!C$37</f>
        <v>30</v>
      </c>
      <c r="BG555" s="1">
        <f>Resultats!E$37</f>
        <v>3</v>
      </c>
      <c r="BH555" s="1">
        <v>16</v>
      </c>
      <c r="BI555" s="1">
        <v>10</v>
      </c>
      <c r="BJ555" s="1" t="str">
        <f>CONCATENATE(DiaC[[#This Row],[Dia]],DiaC[[#This Row],[Mes]],DiaC[[#This Row],[Hora]],DiaC[[#This Row],[Min]])</f>
        <v>3031610</v>
      </c>
      <c r="BK555" s="1" t="str">
        <f>CONCATENATE(TEXT(DiaC[[#This Row],[Hora]],"00"),":",TEXT(DiaC[[#This Row],[Min]],"00"))</f>
        <v>16:10</v>
      </c>
      <c r="BL555" s="1" t="str">
        <f>IFERROR(VLOOKUP(DiaC[[#This Row],[CONCATENA]],Dades[[#All],[Columna1]:[LAT]],3,FALSE),"")</f>
        <v/>
      </c>
      <c r="BM555" s="1" t="str">
        <f>IFERROR(10^(DiaC[[#This Row],[LAT]]/10),"")</f>
        <v/>
      </c>
    </row>
    <row r="556" spans="4:65" x14ac:dyDescent="0.35">
      <c r="D556" s="1">
        <f>Resultats!C$7</f>
        <v>30</v>
      </c>
      <c r="E556" s="1">
        <f>Resultats!E$7</f>
        <v>3</v>
      </c>
      <c r="F556" s="1">
        <v>16</v>
      </c>
      <c r="G556" s="1">
        <v>11</v>
      </c>
      <c r="H556" s="1" t="str">
        <f>CONCATENATE(DiaA[[#This Row],[Dia]],DiaA[[#This Row],[Mes]],DiaA[[#This Row],[Hora]],DiaA[[#This Row],[Min]])</f>
        <v>3031611</v>
      </c>
      <c r="I556" s="1" t="str">
        <f>CONCATENATE(TEXT(DiaA[[#This Row],[Hora]],"00"),":",TEXT(DiaA[[#This Row],[Min]],"00"))</f>
        <v>16:11</v>
      </c>
      <c r="J556" s="1" t="str">
        <f>IFERROR(VLOOKUP(DiaA[[#This Row],[CONCATENA]],Dades[[#All],[Columna1]:[LAT]],3,FALSE),"")</f>
        <v/>
      </c>
      <c r="K556" s="1" t="str">
        <f>IFERROR(10^(DiaA[[#This Row],[LAT]]/10),"")</f>
        <v/>
      </c>
      <c r="AE556" s="1">
        <f>Resultats!C$22</f>
        <v>30</v>
      </c>
      <c r="AF556" s="1">
        <f>Resultats!E$22</f>
        <v>3</v>
      </c>
      <c r="AG556" s="1">
        <v>16</v>
      </c>
      <c r="AH556" s="1">
        <v>11</v>
      </c>
      <c r="AI556" s="1" t="str">
        <f>CONCATENATE(DiaB[[#This Row],[Dia]],DiaB[[#This Row],[Mes]],DiaB[[#This Row],[Hora]],DiaB[[#This Row],[Min]])</f>
        <v>3031611</v>
      </c>
      <c r="AJ556" s="1" t="str">
        <f>CONCATENATE(TEXT(DiaB[[#This Row],[Hora]],"00"),":",TEXT(DiaB[[#This Row],[Min]],"00"))</f>
        <v>16:11</v>
      </c>
      <c r="AK556" s="1" t="str">
        <f>IFERROR(VLOOKUP(DiaB[[#This Row],[CONCATENA]],Dades[[#All],[Columna1]:[LAT]],3,FALSE),"")</f>
        <v/>
      </c>
      <c r="AL556" s="1" t="str">
        <f>IFERROR(10^(DiaB[[#This Row],[LAT]]/10),"")</f>
        <v/>
      </c>
      <c r="BF556" s="1">
        <f>Resultats!C$37</f>
        <v>30</v>
      </c>
      <c r="BG556" s="1">
        <f>Resultats!E$37</f>
        <v>3</v>
      </c>
      <c r="BH556" s="1">
        <v>16</v>
      </c>
      <c r="BI556" s="1">
        <v>11</v>
      </c>
      <c r="BJ556" s="1" t="str">
        <f>CONCATENATE(DiaC[[#This Row],[Dia]],DiaC[[#This Row],[Mes]],DiaC[[#This Row],[Hora]],DiaC[[#This Row],[Min]])</f>
        <v>3031611</v>
      </c>
      <c r="BK556" s="1" t="str">
        <f>CONCATENATE(TEXT(DiaC[[#This Row],[Hora]],"00"),":",TEXT(DiaC[[#This Row],[Min]],"00"))</f>
        <v>16:11</v>
      </c>
      <c r="BL556" s="1" t="str">
        <f>IFERROR(VLOOKUP(DiaC[[#This Row],[CONCATENA]],Dades[[#All],[Columna1]:[LAT]],3,FALSE),"")</f>
        <v/>
      </c>
      <c r="BM556" s="1" t="str">
        <f>IFERROR(10^(DiaC[[#This Row],[LAT]]/10),"")</f>
        <v/>
      </c>
    </row>
    <row r="557" spans="4:65" x14ac:dyDescent="0.35">
      <c r="D557" s="1">
        <f>Resultats!C$7</f>
        <v>30</v>
      </c>
      <c r="E557" s="1">
        <f>Resultats!E$7</f>
        <v>3</v>
      </c>
      <c r="F557" s="1">
        <v>16</v>
      </c>
      <c r="G557" s="1">
        <v>12</v>
      </c>
      <c r="H557" s="1" t="str">
        <f>CONCATENATE(DiaA[[#This Row],[Dia]],DiaA[[#This Row],[Mes]],DiaA[[#This Row],[Hora]],DiaA[[#This Row],[Min]])</f>
        <v>3031612</v>
      </c>
      <c r="I557" s="1" t="str">
        <f>CONCATENATE(TEXT(DiaA[[#This Row],[Hora]],"00"),":",TEXT(DiaA[[#This Row],[Min]],"00"))</f>
        <v>16:12</v>
      </c>
      <c r="J557" s="1" t="str">
        <f>IFERROR(VLOOKUP(DiaA[[#This Row],[CONCATENA]],Dades[[#All],[Columna1]:[LAT]],3,FALSE),"")</f>
        <v/>
      </c>
      <c r="K557" s="1" t="str">
        <f>IFERROR(10^(DiaA[[#This Row],[LAT]]/10),"")</f>
        <v/>
      </c>
      <c r="AE557" s="1">
        <f>Resultats!C$22</f>
        <v>30</v>
      </c>
      <c r="AF557" s="1">
        <f>Resultats!E$22</f>
        <v>3</v>
      </c>
      <c r="AG557" s="1">
        <v>16</v>
      </c>
      <c r="AH557" s="1">
        <v>12</v>
      </c>
      <c r="AI557" s="1" t="str">
        <f>CONCATENATE(DiaB[[#This Row],[Dia]],DiaB[[#This Row],[Mes]],DiaB[[#This Row],[Hora]],DiaB[[#This Row],[Min]])</f>
        <v>3031612</v>
      </c>
      <c r="AJ557" s="1" t="str">
        <f>CONCATENATE(TEXT(DiaB[[#This Row],[Hora]],"00"),":",TEXT(DiaB[[#This Row],[Min]],"00"))</f>
        <v>16:12</v>
      </c>
      <c r="AK557" s="1" t="str">
        <f>IFERROR(VLOOKUP(DiaB[[#This Row],[CONCATENA]],Dades[[#All],[Columna1]:[LAT]],3,FALSE),"")</f>
        <v/>
      </c>
      <c r="AL557" s="1" t="str">
        <f>IFERROR(10^(DiaB[[#This Row],[LAT]]/10),"")</f>
        <v/>
      </c>
      <c r="BF557" s="1">
        <f>Resultats!C$37</f>
        <v>30</v>
      </c>
      <c r="BG557" s="1">
        <f>Resultats!E$37</f>
        <v>3</v>
      </c>
      <c r="BH557" s="1">
        <v>16</v>
      </c>
      <c r="BI557" s="1">
        <v>12</v>
      </c>
      <c r="BJ557" s="1" t="str">
        <f>CONCATENATE(DiaC[[#This Row],[Dia]],DiaC[[#This Row],[Mes]],DiaC[[#This Row],[Hora]],DiaC[[#This Row],[Min]])</f>
        <v>3031612</v>
      </c>
      <c r="BK557" s="1" t="str">
        <f>CONCATENATE(TEXT(DiaC[[#This Row],[Hora]],"00"),":",TEXT(DiaC[[#This Row],[Min]],"00"))</f>
        <v>16:12</v>
      </c>
      <c r="BL557" s="1" t="str">
        <f>IFERROR(VLOOKUP(DiaC[[#This Row],[CONCATENA]],Dades[[#All],[Columna1]:[LAT]],3,FALSE),"")</f>
        <v/>
      </c>
      <c r="BM557" s="1" t="str">
        <f>IFERROR(10^(DiaC[[#This Row],[LAT]]/10),"")</f>
        <v/>
      </c>
    </row>
    <row r="558" spans="4:65" x14ac:dyDescent="0.35">
      <c r="D558" s="1">
        <f>Resultats!C$7</f>
        <v>30</v>
      </c>
      <c r="E558" s="1">
        <f>Resultats!E$7</f>
        <v>3</v>
      </c>
      <c r="F558" s="1">
        <v>16</v>
      </c>
      <c r="G558" s="1">
        <v>13</v>
      </c>
      <c r="H558" s="1" t="str">
        <f>CONCATENATE(DiaA[[#This Row],[Dia]],DiaA[[#This Row],[Mes]],DiaA[[#This Row],[Hora]],DiaA[[#This Row],[Min]])</f>
        <v>3031613</v>
      </c>
      <c r="I558" s="1" t="str">
        <f>CONCATENATE(TEXT(DiaA[[#This Row],[Hora]],"00"),":",TEXT(DiaA[[#This Row],[Min]],"00"))</f>
        <v>16:13</v>
      </c>
      <c r="J558" s="1" t="str">
        <f>IFERROR(VLOOKUP(DiaA[[#This Row],[CONCATENA]],Dades[[#All],[Columna1]:[LAT]],3,FALSE),"")</f>
        <v/>
      </c>
      <c r="K558" s="1" t="str">
        <f>IFERROR(10^(DiaA[[#This Row],[LAT]]/10),"")</f>
        <v/>
      </c>
      <c r="AE558" s="1">
        <f>Resultats!C$22</f>
        <v>30</v>
      </c>
      <c r="AF558" s="1">
        <f>Resultats!E$22</f>
        <v>3</v>
      </c>
      <c r="AG558" s="1">
        <v>16</v>
      </c>
      <c r="AH558" s="1">
        <v>13</v>
      </c>
      <c r="AI558" s="1" t="str">
        <f>CONCATENATE(DiaB[[#This Row],[Dia]],DiaB[[#This Row],[Mes]],DiaB[[#This Row],[Hora]],DiaB[[#This Row],[Min]])</f>
        <v>3031613</v>
      </c>
      <c r="AJ558" s="1" t="str">
        <f>CONCATENATE(TEXT(DiaB[[#This Row],[Hora]],"00"),":",TEXT(DiaB[[#This Row],[Min]],"00"))</f>
        <v>16:13</v>
      </c>
      <c r="AK558" s="1" t="str">
        <f>IFERROR(VLOOKUP(DiaB[[#This Row],[CONCATENA]],Dades[[#All],[Columna1]:[LAT]],3,FALSE),"")</f>
        <v/>
      </c>
      <c r="AL558" s="1" t="str">
        <f>IFERROR(10^(DiaB[[#This Row],[LAT]]/10),"")</f>
        <v/>
      </c>
      <c r="BF558" s="1">
        <f>Resultats!C$37</f>
        <v>30</v>
      </c>
      <c r="BG558" s="1">
        <f>Resultats!E$37</f>
        <v>3</v>
      </c>
      <c r="BH558" s="1">
        <v>16</v>
      </c>
      <c r="BI558" s="1">
        <v>13</v>
      </c>
      <c r="BJ558" s="1" t="str">
        <f>CONCATENATE(DiaC[[#This Row],[Dia]],DiaC[[#This Row],[Mes]],DiaC[[#This Row],[Hora]],DiaC[[#This Row],[Min]])</f>
        <v>3031613</v>
      </c>
      <c r="BK558" s="1" t="str">
        <f>CONCATENATE(TEXT(DiaC[[#This Row],[Hora]],"00"),":",TEXT(DiaC[[#This Row],[Min]],"00"))</f>
        <v>16:13</v>
      </c>
      <c r="BL558" s="1" t="str">
        <f>IFERROR(VLOOKUP(DiaC[[#This Row],[CONCATENA]],Dades[[#All],[Columna1]:[LAT]],3,FALSE),"")</f>
        <v/>
      </c>
      <c r="BM558" s="1" t="str">
        <f>IFERROR(10^(DiaC[[#This Row],[LAT]]/10),"")</f>
        <v/>
      </c>
    </row>
    <row r="559" spans="4:65" x14ac:dyDescent="0.35">
      <c r="D559" s="1">
        <f>Resultats!C$7</f>
        <v>30</v>
      </c>
      <c r="E559" s="1">
        <f>Resultats!E$7</f>
        <v>3</v>
      </c>
      <c r="F559" s="1">
        <v>16</v>
      </c>
      <c r="G559" s="1">
        <v>14</v>
      </c>
      <c r="H559" s="1" t="str">
        <f>CONCATENATE(DiaA[[#This Row],[Dia]],DiaA[[#This Row],[Mes]],DiaA[[#This Row],[Hora]],DiaA[[#This Row],[Min]])</f>
        <v>3031614</v>
      </c>
      <c r="I559" s="1" t="str">
        <f>CONCATENATE(TEXT(DiaA[[#This Row],[Hora]],"00"),":",TEXT(DiaA[[#This Row],[Min]],"00"))</f>
        <v>16:14</v>
      </c>
      <c r="J559" s="1" t="str">
        <f>IFERROR(VLOOKUP(DiaA[[#This Row],[CONCATENA]],Dades[[#All],[Columna1]:[LAT]],3,FALSE),"")</f>
        <v/>
      </c>
      <c r="K559" s="1" t="str">
        <f>IFERROR(10^(DiaA[[#This Row],[LAT]]/10),"")</f>
        <v/>
      </c>
      <c r="AE559" s="1">
        <f>Resultats!C$22</f>
        <v>30</v>
      </c>
      <c r="AF559" s="1">
        <f>Resultats!E$22</f>
        <v>3</v>
      </c>
      <c r="AG559" s="1">
        <v>16</v>
      </c>
      <c r="AH559" s="1">
        <v>14</v>
      </c>
      <c r="AI559" s="1" t="str">
        <f>CONCATENATE(DiaB[[#This Row],[Dia]],DiaB[[#This Row],[Mes]],DiaB[[#This Row],[Hora]],DiaB[[#This Row],[Min]])</f>
        <v>3031614</v>
      </c>
      <c r="AJ559" s="1" t="str">
        <f>CONCATENATE(TEXT(DiaB[[#This Row],[Hora]],"00"),":",TEXT(DiaB[[#This Row],[Min]],"00"))</f>
        <v>16:14</v>
      </c>
      <c r="AK559" s="1" t="str">
        <f>IFERROR(VLOOKUP(DiaB[[#This Row],[CONCATENA]],Dades[[#All],[Columna1]:[LAT]],3,FALSE),"")</f>
        <v/>
      </c>
      <c r="AL559" s="1" t="str">
        <f>IFERROR(10^(DiaB[[#This Row],[LAT]]/10),"")</f>
        <v/>
      </c>
      <c r="BF559" s="1">
        <f>Resultats!C$37</f>
        <v>30</v>
      </c>
      <c r="BG559" s="1">
        <f>Resultats!E$37</f>
        <v>3</v>
      </c>
      <c r="BH559" s="1">
        <v>16</v>
      </c>
      <c r="BI559" s="1">
        <v>14</v>
      </c>
      <c r="BJ559" s="1" t="str">
        <f>CONCATENATE(DiaC[[#This Row],[Dia]],DiaC[[#This Row],[Mes]],DiaC[[#This Row],[Hora]],DiaC[[#This Row],[Min]])</f>
        <v>3031614</v>
      </c>
      <c r="BK559" s="1" t="str">
        <f>CONCATENATE(TEXT(DiaC[[#This Row],[Hora]],"00"),":",TEXT(DiaC[[#This Row],[Min]],"00"))</f>
        <v>16:14</v>
      </c>
      <c r="BL559" s="1" t="str">
        <f>IFERROR(VLOOKUP(DiaC[[#This Row],[CONCATENA]],Dades[[#All],[Columna1]:[LAT]],3,FALSE),"")</f>
        <v/>
      </c>
      <c r="BM559" s="1" t="str">
        <f>IFERROR(10^(DiaC[[#This Row],[LAT]]/10),"")</f>
        <v/>
      </c>
    </row>
    <row r="560" spans="4:65" x14ac:dyDescent="0.35">
      <c r="D560" s="1">
        <f>Resultats!C$7</f>
        <v>30</v>
      </c>
      <c r="E560" s="1">
        <f>Resultats!E$7</f>
        <v>3</v>
      </c>
      <c r="F560" s="1">
        <v>16</v>
      </c>
      <c r="G560" s="1">
        <v>15</v>
      </c>
      <c r="H560" s="1" t="str">
        <f>CONCATENATE(DiaA[[#This Row],[Dia]],DiaA[[#This Row],[Mes]],DiaA[[#This Row],[Hora]],DiaA[[#This Row],[Min]])</f>
        <v>3031615</v>
      </c>
      <c r="I560" s="1" t="str">
        <f>CONCATENATE(TEXT(DiaA[[#This Row],[Hora]],"00"),":",TEXT(DiaA[[#This Row],[Min]],"00"))</f>
        <v>16:15</v>
      </c>
      <c r="J560" s="1" t="str">
        <f>IFERROR(VLOOKUP(DiaA[[#This Row],[CONCATENA]],Dades[[#All],[Columna1]:[LAT]],3,FALSE),"")</f>
        <v/>
      </c>
      <c r="K560" s="1" t="str">
        <f>IFERROR(10^(DiaA[[#This Row],[LAT]]/10),"")</f>
        <v/>
      </c>
      <c r="AE560" s="1">
        <f>Resultats!C$22</f>
        <v>30</v>
      </c>
      <c r="AF560" s="1">
        <f>Resultats!E$22</f>
        <v>3</v>
      </c>
      <c r="AG560" s="1">
        <v>16</v>
      </c>
      <c r="AH560" s="1">
        <v>15</v>
      </c>
      <c r="AI560" s="1" t="str">
        <f>CONCATENATE(DiaB[[#This Row],[Dia]],DiaB[[#This Row],[Mes]],DiaB[[#This Row],[Hora]],DiaB[[#This Row],[Min]])</f>
        <v>3031615</v>
      </c>
      <c r="AJ560" s="1" t="str">
        <f>CONCATENATE(TEXT(DiaB[[#This Row],[Hora]],"00"),":",TEXT(DiaB[[#This Row],[Min]],"00"))</f>
        <v>16:15</v>
      </c>
      <c r="AK560" s="1" t="str">
        <f>IFERROR(VLOOKUP(DiaB[[#This Row],[CONCATENA]],Dades[[#All],[Columna1]:[LAT]],3,FALSE),"")</f>
        <v/>
      </c>
      <c r="AL560" s="1" t="str">
        <f>IFERROR(10^(DiaB[[#This Row],[LAT]]/10),"")</f>
        <v/>
      </c>
      <c r="BF560" s="1">
        <f>Resultats!C$37</f>
        <v>30</v>
      </c>
      <c r="BG560" s="1">
        <f>Resultats!E$37</f>
        <v>3</v>
      </c>
      <c r="BH560" s="1">
        <v>16</v>
      </c>
      <c r="BI560" s="1">
        <v>15</v>
      </c>
      <c r="BJ560" s="1" t="str">
        <f>CONCATENATE(DiaC[[#This Row],[Dia]],DiaC[[#This Row],[Mes]],DiaC[[#This Row],[Hora]],DiaC[[#This Row],[Min]])</f>
        <v>3031615</v>
      </c>
      <c r="BK560" s="1" t="str">
        <f>CONCATENATE(TEXT(DiaC[[#This Row],[Hora]],"00"),":",TEXT(DiaC[[#This Row],[Min]],"00"))</f>
        <v>16:15</v>
      </c>
      <c r="BL560" s="1" t="str">
        <f>IFERROR(VLOOKUP(DiaC[[#This Row],[CONCATENA]],Dades[[#All],[Columna1]:[LAT]],3,FALSE),"")</f>
        <v/>
      </c>
      <c r="BM560" s="1" t="str">
        <f>IFERROR(10^(DiaC[[#This Row],[LAT]]/10),"")</f>
        <v/>
      </c>
    </row>
    <row r="561" spans="4:65" x14ac:dyDescent="0.35">
      <c r="D561" s="1">
        <f>Resultats!C$7</f>
        <v>30</v>
      </c>
      <c r="E561" s="1">
        <f>Resultats!E$7</f>
        <v>3</v>
      </c>
      <c r="F561" s="1">
        <v>16</v>
      </c>
      <c r="G561" s="1">
        <v>16</v>
      </c>
      <c r="H561" s="1" t="str">
        <f>CONCATENATE(DiaA[[#This Row],[Dia]],DiaA[[#This Row],[Mes]],DiaA[[#This Row],[Hora]],DiaA[[#This Row],[Min]])</f>
        <v>3031616</v>
      </c>
      <c r="I561" s="1" t="str">
        <f>CONCATENATE(TEXT(DiaA[[#This Row],[Hora]],"00"),":",TEXT(DiaA[[#This Row],[Min]],"00"))</f>
        <v>16:16</v>
      </c>
      <c r="J561" s="1" t="str">
        <f>IFERROR(VLOOKUP(DiaA[[#This Row],[CONCATENA]],Dades[[#All],[Columna1]:[LAT]],3,FALSE),"")</f>
        <v/>
      </c>
      <c r="K561" s="1" t="str">
        <f>IFERROR(10^(DiaA[[#This Row],[LAT]]/10),"")</f>
        <v/>
      </c>
      <c r="AE561" s="1">
        <f>Resultats!C$22</f>
        <v>30</v>
      </c>
      <c r="AF561" s="1">
        <f>Resultats!E$22</f>
        <v>3</v>
      </c>
      <c r="AG561" s="1">
        <v>16</v>
      </c>
      <c r="AH561" s="1">
        <v>16</v>
      </c>
      <c r="AI561" s="1" t="str">
        <f>CONCATENATE(DiaB[[#This Row],[Dia]],DiaB[[#This Row],[Mes]],DiaB[[#This Row],[Hora]],DiaB[[#This Row],[Min]])</f>
        <v>3031616</v>
      </c>
      <c r="AJ561" s="1" t="str">
        <f>CONCATENATE(TEXT(DiaB[[#This Row],[Hora]],"00"),":",TEXT(DiaB[[#This Row],[Min]],"00"))</f>
        <v>16:16</v>
      </c>
      <c r="AK561" s="1" t="str">
        <f>IFERROR(VLOOKUP(DiaB[[#This Row],[CONCATENA]],Dades[[#All],[Columna1]:[LAT]],3,FALSE),"")</f>
        <v/>
      </c>
      <c r="AL561" s="1" t="str">
        <f>IFERROR(10^(DiaB[[#This Row],[LAT]]/10),"")</f>
        <v/>
      </c>
      <c r="BF561" s="1">
        <f>Resultats!C$37</f>
        <v>30</v>
      </c>
      <c r="BG561" s="1">
        <f>Resultats!E$37</f>
        <v>3</v>
      </c>
      <c r="BH561" s="1">
        <v>16</v>
      </c>
      <c r="BI561" s="1">
        <v>16</v>
      </c>
      <c r="BJ561" s="1" t="str">
        <f>CONCATENATE(DiaC[[#This Row],[Dia]],DiaC[[#This Row],[Mes]],DiaC[[#This Row],[Hora]],DiaC[[#This Row],[Min]])</f>
        <v>3031616</v>
      </c>
      <c r="BK561" s="1" t="str">
        <f>CONCATENATE(TEXT(DiaC[[#This Row],[Hora]],"00"),":",TEXT(DiaC[[#This Row],[Min]],"00"))</f>
        <v>16:16</v>
      </c>
      <c r="BL561" s="1" t="str">
        <f>IFERROR(VLOOKUP(DiaC[[#This Row],[CONCATENA]],Dades[[#All],[Columna1]:[LAT]],3,FALSE),"")</f>
        <v/>
      </c>
      <c r="BM561" s="1" t="str">
        <f>IFERROR(10^(DiaC[[#This Row],[LAT]]/10),"")</f>
        <v/>
      </c>
    </row>
    <row r="562" spans="4:65" x14ac:dyDescent="0.35">
      <c r="D562" s="1">
        <f>Resultats!C$7</f>
        <v>30</v>
      </c>
      <c r="E562" s="1">
        <f>Resultats!E$7</f>
        <v>3</v>
      </c>
      <c r="F562" s="1">
        <v>16</v>
      </c>
      <c r="G562" s="1">
        <v>17</v>
      </c>
      <c r="H562" s="1" t="str">
        <f>CONCATENATE(DiaA[[#This Row],[Dia]],DiaA[[#This Row],[Mes]],DiaA[[#This Row],[Hora]],DiaA[[#This Row],[Min]])</f>
        <v>3031617</v>
      </c>
      <c r="I562" s="1" t="str">
        <f>CONCATENATE(TEXT(DiaA[[#This Row],[Hora]],"00"),":",TEXT(DiaA[[#This Row],[Min]],"00"))</f>
        <v>16:17</v>
      </c>
      <c r="J562" s="1" t="str">
        <f>IFERROR(VLOOKUP(DiaA[[#This Row],[CONCATENA]],Dades[[#All],[Columna1]:[LAT]],3,FALSE),"")</f>
        <v/>
      </c>
      <c r="K562" s="1" t="str">
        <f>IFERROR(10^(DiaA[[#This Row],[LAT]]/10),"")</f>
        <v/>
      </c>
      <c r="AE562" s="1">
        <f>Resultats!C$22</f>
        <v>30</v>
      </c>
      <c r="AF562" s="1">
        <f>Resultats!E$22</f>
        <v>3</v>
      </c>
      <c r="AG562" s="1">
        <v>16</v>
      </c>
      <c r="AH562" s="1">
        <v>17</v>
      </c>
      <c r="AI562" s="1" t="str">
        <f>CONCATENATE(DiaB[[#This Row],[Dia]],DiaB[[#This Row],[Mes]],DiaB[[#This Row],[Hora]],DiaB[[#This Row],[Min]])</f>
        <v>3031617</v>
      </c>
      <c r="AJ562" s="1" t="str">
        <f>CONCATENATE(TEXT(DiaB[[#This Row],[Hora]],"00"),":",TEXT(DiaB[[#This Row],[Min]],"00"))</f>
        <v>16:17</v>
      </c>
      <c r="AK562" s="1" t="str">
        <f>IFERROR(VLOOKUP(DiaB[[#This Row],[CONCATENA]],Dades[[#All],[Columna1]:[LAT]],3,FALSE),"")</f>
        <v/>
      </c>
      <c r="AL562" s="1" t="str">
        <f>IFERROR(10^(DiaB[[#This Row],[LAT]]/10),"")</f>
        <v/>
      </c>
      <c r="BF562" s="1">
        <f>Resultats!C$37</f>
        <v>30</v>
      </c>
      <c r="BG562" s="1">
        <f>Resultats!E$37</f>
        <v>3</v>
      </c>
      <c r="BH562" s="1">
        <v>16</v>
      </c>
      <c r="BI562" s="1">
        <v>17</v>
      </c>
      <c r="BJ562" s="1" t="str">
        <f>CONCATENATE(DiaC[[#This Row],[Dia]],DiaC[[#This Row],[Mes]],DiaC[[#This Row],[Hora]],DiaC[[#This Row],[Min]])</f>
        <v>3031617</v>
      </c>
      <c r="BK562" s="1" t="str">
        <f>CONCATENATE(TEXT(DiaC[[#This Row],[Hora]],"00"),":",TEXT(DiaC[[#This Row],[Min]],"00"))</f>
        <v>16:17</v>
      </c>
      <c r="BL562" s="1" t="str">
        <f>IFERROR(VLOOKUP(DiaC[[#This Row],[CONCATENA]],Dades[[#All],[Columna1]:[LAT]],3,FALSE),"")</f>
        <v/>
      </c>
      <c r="BM562" s="1" t="str">
        <f>IFERROR(10^(DiaC[[#This Row],[LAT]]/10),"")</f>
        <v/>
      </c>
    </row>
    <row r="563" spans="4:65" x14ac:dyDescent="0.35">
      <c r="D563" s="1">
        <f>Resultats!C$7</f>
        <v>30</v>
      </c>
      <c r="E563" s="1">
        <f>Resultats!E$7</f>
        <v>3</v>
      </c>
      <c r="F563" s="1">
        <v>16</v>
      </c>
      <c r="G563" s="1">
        <v>18</v>
      </c>
      <c r="H563" s="1" t="str">
        <f>CONCATENATE(DiaA[[#This Row],[Dia]],DiaA[[#This Row],[Mes]],DiaA[[#This Row],[Hora]],DiaA[[#This Row],[Min]])</f>
        <v>3031618</v>
      </c>
      <c r="I563" s="1" t="str">
        <f>CONCATENATE(TEXT(DiaA[[#This Row],[Hora]],"00"),":",TEXT(DiaA[[#This Row],[Min]],"00"))</f>
        <v>16:18</v>
      </c>
      <c r="J563" s="1" t="str">
        <f>IFERROR(VLOOKUP(DiaA[[#This Row],[CONCATENA]],Dades[[#All],[Columna1]:[LAT]],3,FALSE),"")</f>
        <v/>
      </c>
      <c r="K563" s="1" t="str">
        <f>IFERROR(10^(DiaA[[#This Row],[LAT]]/10),"")</f>
        <v/>
      </c>
      <c r="AE563" s="1">
        <f>Resultats!C$22</f>
        <v>30</v>
      </c>
      <c r="AF563" s="1">
        <f>Resultats!E$22</f>
        <v>3</v>
      </c>
      <c r="AG563" s="1">
        <v>16</v>
      </c>
      <c r="AH563" s="1">
        <v>18</v>
      </c>
      <c r="AI563" s="1" t="str">
        <f>CONCATENATE(DiaB[[#This Row],[Dia]],DiaB[[#This Row],[Mes]],DiaB[[#This Row],[Hora]],DiaB[[#This Row],[Min]])</f>
        <v>3031618</v>
      </c>
      <c r="AJ563" s="1" t="str">
        <f>CONCATENATE(TEXT(DiaB[[#This Row],[Hora]],"00"),":",TEXT(DiaB[[#This Row],[Min]],"00"))</f>
        <v>16:18</v>
      </c>
      <c r="AK563" s="1" t="str">
        <f>IFERROR(VLOOKUP(DiaB[[#This Row],[CONCATENA]],Dades[[#All],[Columna1]:[LAT]],3,FALSE),"")</f>
        <v/>
      </c>
      <c r="AL563" s="1" t="str">
        <f>IFERROR(10^(DiaB[[#This Row],[LAT]]/10),"")</f>
        <v/>
      </c>
      <c r="BF563" s="1">
        <f>Resultats!C$37</f>
        <v>30</v>
      </c>
      <c r="BG563" s="1">
        <f>Resultats!E$37</f>
        <v>3</v>
      </c>
      <c r="BH563" s="1">
        <v>16</v>
      </c>
      <c r="BI563" s="1">
        <v>18</v>
      </c>
      <c r="BJ563" s="1" t="str">
        <f>CONCATENATE(DiaC[[#This Row],[Dia]],DiaC[[#This Row],[Mes]],DiaC[[#This Row],[Hora]],DiaC[[#This Row],[Min]])</f>
        <v>3031618</v>
      </c>
      <c r="BK563" s="1" t="str">
        <f>CONCATENATE(TEXT(DiaC[[#This Row],[Hora]],"00"),":",TEXT(DiaC[[#This Row],[Min]],"00"))</f>
        <v>16:18</v>
      </c>
      <c r="BL563" s="1" t="str">
        <f>IFERROR(VLOOKUP(DiaC[[#This Row],[CONCATENA]],Dades[[#All],[Columna1]:[LAT]],3,FALSE),"")</f>
        <v/>
      </c>
      <c r="BM563" s="1" t="str">
        <f>IFERROR(10^(DiaC[[#This Row],[LAT]]/10),"")</f>
        <v/>
      </c>
    </row>
    <row r="564" spans="4:65" x14ac:dyDescent="0.35">
      <c r="D564" s="1">
        <f>Resultats!C$7</f>
        <v>30</v>
      </c>
      <c r="E564" s="1">
        <f>Resultats!E$7</f>
        <v>3</v>
      </c>
      <c r="F564" s="1">
        <v>16</v>
      </c>
      <c r="G564" s="1">
        <v>19</v>
      </c>
      <c r="H564" s="1" t="str">
        <f>CONCATENATE(DiaA[[#This Row],[Dia]],DiaA[[#This Row],[Mes]],DiaA[[#This Row],[Hora]],DiaA[[#This Row],[Min]])</f>
        <v>3031619</v>
      </c>
      <c r="I564" s="1" t="str">
        <f>CONCATENATE(TEXT(DiaA[[#This Row],[Hora]],"00"),":",TEXT(DiaA[[#This Row],[Min]],"00"))</f>
        <v>16:19</v>
      </c>
      <c r="J564" s="1" t="str">
        <f>IFERROR(VLOOKUP(DiaA[[#This Row],[CONCATENA]],Dades[[#All],[Columna1]:[LAT]],3,FALSE),"")</f>
        <v/>
      </c>
      <c r="K564" s="1" t="str">
        <f>IFERROR(10^(DiaA[[#This Row],[LAT]]/10),"")</f>
        <v/>
      </c>
      <c r="AE564" s="1">
        <f>Resultats!C$22</f>
        <v>30</v>
      </c>
      <c r="AF564" s="1">
        <f>Resultats!E$22</f>
        <v>3</v>
      </c>
      <c r="AG564" s="1">
        <v>16</v>
      </c>
      <c r="AH564" s="1">
        <v>19</v>
      </c>
      <c r="AI564" s="1" t="str">
        <f>CONCATENATE(DiaB[[#This Row],[Dia]],DiaB[[#This Row],[Mes]],DiaB[[#This Row],[Hora]],DiaB[[#This Row],[Min]])</f>
        <v>3031619</v>
      </c>
      <c r="AJ564" s="1" t="str">
        <f>CONCATENATE(TEXT(DiaB[[#This Row],[Hora]],"00"),":",TEXT(DiaB[[#This Row],[Min]],"00"))</f>
        <v>16:19</v>
      </c>
      <c r="AK564" s="1" t="str">
        <f>IFERROR(VLOOKUP(DiaB[[#This Row],[CONCATENA]],Dades[[#All],[Columna1]:[LAT]],3,FALSE),"")</f>
        <v/>
      </c>
      <c r="AL564" s="1" t="str">
        <f>IFERROR(10^(DiaB[[#This Row],[LAT]]/10),"")</f>
        <v/>
      </c>
      <c r="BF564" s="1">
        <f>Resultats!C$37</f>
        <v>30</v>
      </c>
      <c r="BG564" s="1">
        <f>Resultats!E$37</f>
        <v>3</v>
      </c>
      <c r="BH564" s="1">
        <v>16</v>
      </c>
      <c r="BI564" s="1">
        <v>19</v>
      </c>
      <c r="BJ564" s="1" t="str">
        <f>CONCATENATE(DiaC[[#This Row],[Dia]],DiaC[[#This Row],[Mes]],DiaC[[#This Row],[Hora]],DiaC[[#This Row],[Min]])</f>
        <v>3031619</v>
      </c>
      <c r="BK564" s="1" t="str">
        <f>CONCATENATE(TEXT(DiaC[[#This Row],[Hora]],"00"),":",TEXT(DiaC[[#This Row],[Min]],"00"))</f>
        <v>16:19</v>
      </c>
      <c r="BL564" s="1" t="str">
        <f>IFERROR(VLOOKUP(DiaC[[#This Row],[CONCATENA]],Dades[[#All],[Columna1]:[LAT]],3,FALSE),"")</f>
        <v/>
      </c>
      <c r="BM564" s="1" t="str">
        <f>IFERROR(10^(DiaC[[#This Row],[LAT]]/10),"")</f>
        <v/>
      </c>
    </row>
    <row r="565" spans="4:65" x14ac:dyDescent="0.35">
      <c r="D565" s="1">
        <f>Resultats!C$7</f>
        <v>30</v>
      </c>
      <c r="E565" s="1">
        <f>Resultats!E$7</f>
        <v>3</v>
      </c>
      <c r="F565" s="1">
        <v>16</v>
      </c>
      <c r="G565" s="1">
        <v>20</v>
      </c>
      <c r="H565" s="1" t="str">
        <f>CONCATENATE(DiaA[[#This Row],[Dia]],DiaA[[#This Row],[Mes]],DiaA[[#This Row],[Hora]],DiaA[[#This Row],[Min]])</f>
        <v>3031620</v>
      </c>
      <c r="I565" s="1" t="str">
        <f>CONCATENATE(TEXT(DiaA[[#This Row],[Hora]],"00"),":",TEXT(DiaA[[#This Row],[Min]],"00"))</f>
        <v>16:20</v>
      </c>
      <c r="J565" s="1" t="str">
        <f>IFERROR(VLOOKUP(DiaA[[#This Row],[CONCATENA]],Dades[[#All],[Columna1]:[LAT]],3,FALSE),"")</f>
        <v/>
      </c>
      <c r="K565" s="1" t="str">
        <f>IFERROR(10^(DiaA[[#This Row],[LAT]]/10),"")</f>
        <v/>
      </c>
      <c r="AE565" s="1">
        <f>Resultats!C$22</f>
        <v>30</v>
      </c>
      <c r="AF565" s="1">
        <f>Resultats!E$22</f>
        <v>3</v>
      </c>
      <c r="AG565" s="1">
        <v>16</v>
      </c>
      <c r="AH565" s="1">
        <v>20</v>
      </c>
      <c r="AI565" s="1" t="str">
        <f>CONCATENATE(DiaB[[#This Row],[Dia]],DiaB[[#This Row],[Mes]],DiaB[[#This Row],[Hora]],DiaB[[#This Row],[Min]])</f>
        <v>3031620</v>
      </c>
      <c r="AJ565" s="1" t="str">
        <f>CONCATENATE(TEXT(DiaB[[#This Row],[Hora]],"00"),":",TEXT(DiaB[[#This Row],[Min]],"00"))</f>
        <v>16:20</v>
      </c>
      <c r="AK565" s="1" t="str">
        <f>IFERROR(VLOOKUP(DiaB[[#This Row],[CONCATENA]],Dades[[#All],[Columna1]:[LAT]],3,FALSE),"")</f>
        <v/>
      </c>
      <c r="AL565" s="1" t="str">
        <f>IFERROR(10^(DiaB[[#This Row],[LAT]]/10),"")</f>
        <v/>
      </c>
      <c r="BF565" s="1">
        <f>Resultats!C$37</f>
        <v>30</v>
      </c>
      <c r="BG565" s="1">
        <f>Resultats!E$37</f>
        <v>3</v>
      </c>
      <c r="BH565" s="1">
        <v>16</v>
      </c>
      <c r="BI565" s="1">
        <v>20</v>
      </c>
      <c r="BJ565" s="1" t="str">
        <f>CONCATENATE(DiaC[[#This Row],[Dia]],DiaC[[#This Row],[Mes]],DiaC[[#This Row],[Hora]],DiaC[[#This Row],[Min]])</f>
        <v>3031620</v>
      </c>
      <c r="BK565" s="1" t="str">
        <f>CONCATENATE(TEXT(DiaC[[#This Row],[Hora]],"00"),":",TEXT(DiaC[[#This Row],[Min]],"00"))</f>
        <v>16:20</v>
      </c>
      <c r="BL565" s="1" t="str">
        <f>IFERROR(VLOOKUP(DiaC[[#This Row],[CONCATENA]],Dades[[#All],[Columna1]:[LAT]],3,FALSE),"")</f>
        <v/>
      </c>
      <c r="BM565" s="1" t="str">
        <f>IFERROR(10^(DiaC[[#This Row],[LAT]]/10),"")</f>
        <v/>
      </c>
    </row>
    <row r="566" spans="4:65" x14ac:dyDescent="0.35">
      <c r="D566" s="1">
        <f>Resultats!C$7</f>
        <v>30</v>
      </c>
      <c r="E566" s="1">
        <f>Resultats!E$7</f>
        <v>3</v>
      </c>
      <c r="F566" s="1">
        <v>16</v>
      </c>
      <c r="G566" s="1">
        <v>21</v>
      </c>
      <c r="H566" s="1" t="str">
        <f>CONCATENATE(DiaA[[#This Row],[Dia]],DiaA[[#This Row],[Mes]],DiaA[[#This Row],[Hora]],DiaA[[#This Row],[Min]])</f>
        <v>3031621</v>
      </c>
      <c r="I566" s="1" t="str">
        <f>CONCATENATE(TEXT(DiaA[[#This Row],[Hora]],"00"),":",TEXT(DiaA[[#This Row],[Min]],"00"))</f>
        <v>16:21</v>
      </c>
      <c r="J566" s="1" t="str">
        <f>IFERROR(VLOOKUP(DiaA[[#This Row],[CONCATENA]],Dades[[#All],[Columna1]:[LAT]],3,FALSE),"")</f>
        <v/>
      </c>
      <c r="K566" s="1" t="str">
        <f>IFERROR(10^(DiaA[[#This Row],[LAT]]/10),"")</f>
        <v/>
      </c>
      <c r="AE566" s="1">
        <f>Resultats!C$22</f>
        <v>30</v>
      </c>
      <c r="AF566" s="1">
        <f>Resultats!E$22</f>
        <v>3</v>
      </c>
      <c r="AG566" s="1">
        <v>16</v>
      </c>
      <c r="AH566" s="1">
        <v>21</v>
      </c>
      <c r="AI566" s="1" t="str">
        <f>CONCATENATE(DiaB[[#This Row],[Dia]],DiaB[[#This Row],[Mes]],DiaB[[#This Row],[Hora]],DiaB[[#This Row],[Min]])</f>
        <v>3031621</v>
      </c>
      <c r="AJ566" s="1" t="str">
        <f>CONCATENATE(TEXT(DiaB[[#This Row],[Hora]],"00"),":",TEXT(DiaB[[#This Row],[Min]],"00"))</f>
        <v>16:21</v>
      </c>
      <c r="AK566" s="1" t="str">
        <f>IFERROR(VLOOKUP(DiaB[[#This Row],[CONCATENA]],Dades[[#All],[Columna1]:[LAT]],3,FALSE),"")</f>
        <v/>
      </c>
      <c r="AL566" s="1" t="str">
        <f>IFERROR(10^(DiaB[[#This Row],[LAT]]/10),"")</f>
        <v/>
      </c>
      <c r="BF566" s="1">
        <f>Resultats!C$37</f>
        <v>30</v>
      </c>
      <c r="BG566" s="1">
        <f>Resultats!E$37</f>
        <v>3</v>
      </c>
      <c r="BH566" s="1">
        <v>16</v>
      </c>
      <c r="BI566" s="1">
        <v>21</v>
      </c>
      <c r="BJ566" s="1" t="str">
        <f>CONCATENATE(DiaC[[#This Row],[Dia]],DiaC[[#This Row],[Mes]],DiaC[[#This Row],[Hora]],DiaC[[#This Row],[Min]])</f>
        <v>3031621</v>
      </c>
      <c r="BK566" s="1" t="str">
        <f>CONCATENATE(TEXT(DiaC[[#This Row],[Hora]],"00"),":",TEXT(DiaC[[#This Row],[Min]],"00"))</f>
        <v>16:21</v>
      </c>
      <c r="BL566" s="1" t="str">
        <f>IFERROR(VLOOKUP(DiaC[[#This Row],[CONCATENA]],Dades[[#All],[Columna1]:[LAT]],3,FALSE),"")</f>
        <v/>
      </c>
      <c r="BM566" s="1" t="str">
        <f>IFERROR(10^(DiaC[[#This Row],[LAT]]/10),"")</f>
        <v/>
      </c>
    </row>
    <row r="567" spans="4:65" x14ac:dyDescent="0.35">
      <c r="D567" s="1">
        <f>Resultats!C$7</f>
        <v>30</v>
      </c>
      <c r="E567" s="1">
        <f>Resultats!E$7</f>
        <v>3</v>
      </c>
      <c r="F567" s="1">
        <v>16</v>
      </c>
      <c r="G567" s="1">
        <v>22</v>
      </c>
      <c r="H567" s="1" t="str">
        <f>CONCATENATE(DiaA[[#This Row],[Dia]],DiaA[[#This Row],[Mes]],DiaA[[#This Row],[Hora]],DiaA[[#This Row],[Min]])</f>
        <v>3031622</v>
      </c>
      <c r="I567" s="1" t="str">
        <f>CONCATENATE(TEXT(DiaA[[#This Row],[Hora]],"00"),":",TEXT(DiaA[[#This Row],[Min]],"00"))</f>
        <v>16:22</v>
      </c>
      <c r="J567" s="1" t="str">
        <f>IFERROR(VLOOKUP(DiaA[[#This Row],[CONCATENA]],Dades[[#All],[Columna1]:[LAT]],3,FALSE),"")</f>
        <v/>
      </c>
      <c r="K567" s="1" t="str">
        <f>IFERROR(10^(DiaA[[#This Row],[LAT]]/10),"")</f>
        <v/>
      </c>
      <c r="AE567" s="1">
        <f>Resultats!C$22</f>
        <v>30</v>
      </c>
      <c r="AF567" s="1">
        <f>Resultats!E$22</f>
        <v>3</v>
      </c>
      <c r="AG567" s="1">
        <v>16</v>
      </c>
      <c r="AH567" s="1">
        <v>22</v>
      </c>
      <c r="AI567" s="1" t="str">
        <f>CONCATENATE(DiaB[[#This Row],[Dia]],DiaB[[#This Row],[Mes]],DiaB[[#This Row],[Hora]],DiaB[[#This Row],[Min]])</f>
        <v>3031622</v>
      </c>
      <c r="AJ567" s="1" t="str">
        <f>CONCATENATE(TEXT(DiaB[[#This Row],[Hora]],"00"),":",TEXT(DiaB[[#This Row],[Min]],"00"))</f>
        <v>16:22</v>
      </c>
      <c r="AK567" s="1" t="str">
        <f>IFERROR(VLOOKUP(DiaB[[#This Row],[CONCATENA]],Dades[[#All],[Columna1]:[LAT]],3,FALSE),"")</f>
        <v/>
      </c>
      <c r="AL567" s="1" t="str">
        <f>IFERROR(10^(DiaB[[#This Row],[LAT]]/10),"")</f>
        <v/>
      </c>
      <c r="BF567" s="1">
        <f>Resultats!C$37</f>
        <v>30</v>
      </c>
      <c r="BG567" s="1">
        <f>Resultats!E$37</f>
        <v>3</v>
      </c>
      <c r="BH567" s="1">
        <v>16</v>
      </c>
      <c r="BI567" s="1">
        <v>22</v>
      </c>
      <c r="BJ567" s="1" t="str">
        <f>CONCATENATE(DiaC[[#This Row],[Dia]],DiaC[[#This Row],[Mes]],DiaC[[#This Row],[Hora]],DiaC[[#This Row],[Min]])</f>
        <v>3031622</v>
      </c>
      <c r="BK567" s="1" t="str">
        <f>CONCATENATE(TEXT(DiaC[[#This Row],[Hora]],"00"),":",TEXT(DiaC[[#This Row],[Min]],"00"))</f>
        <v>16:22</v>
      </c>
      <c r="BL567" s="1" t="str">
        <f>IFERROR(VLOOKUP(DiaC[[#This Row],[CONCATENA]],Dades[[#All],[Columna1]:[LAT]],3,FALSE),"")</f>
        <v/>
      </c>
      <c r="BM567" s="1" t="str">
        <f>IFERROR(10^(DiaC[[#This Row],[LAT]]/10),"")</f>
        <v/>
      </c>
    </row>
    <row r="568" spans="4:65" x14ac:dyDescent="0.35">
      <c r="D568" s="1">
        <f>Resultats!C$7</f>
        <v>30</v>
      </c>
      <c r="E568" s="1">
        <f>Resultats!E$7</f>
        <v>3</v>
      </c>
      <c r="F568" s="1">
        <v>16</v>
      </c>
      <c r="G568" s="1">
        <v>23</v>
      </c>
      <c r="H568" s="1" t="str">
        <f>CONCATENATE(DiaA[[#This Row],[Dia]],DiaA[[#This Row],[Mes]],DiaA[[#This Row],[Hora]],DiaA[[#This Row],[Min]])</f>
        <v>3031623</v>
      </c>
      <c r="I568" s="1" t="str">
        <f>CONCATENATE(TEXT(DiaA[[#This Row],[Hora]],"00"),":",TEXT(DiaA[[#This Row],[Min]],"00"))</f>
        <v>16:23</v>
      </c>
      <c r="J568" s="1" t="str">
        <f>IFERROR(VLOOKUP(DiaA[[#This Row],[CONCATENA]],Dades[[#All],[Columna1]:[LAT]],3,FALSE),"")</f>
        <v/>
      </c>
      <c r="K568" s="1" t="str">
        <f>IFERROR(10^(DiaA[[#This Row],[LAT]]/10),"")</f>
        <v/>
      </c>
      <c r="AE568" s="1">
        <f>Resultats!C$22</f>
        <v>30</v>
      </c>
      <c r="AF568" s="1">
        <f>Resultats!E$22</f>
        <v>3</v>
      </c>
      <c r="AG568" s="1">
        <v>16</v>
      </c>
      <c r="AH568" s="1">
        <v>23</v>
      </c>
      <c r="AI568" s="1" t="str">
        <f>CONCATENATE(DiaB[[#This Row],[Dia]],DiaB[[#This Row],[Mes]],DiaB[[#This Row],[Hora]],DiaB[[#This Row],[Min]])</f>
        <v>3031623</v>
      </c>
      <c r="AJ568" s="1" t="str">
        <f>CONCATENATE(TEXT(DiaB[[#This Row],[Hora]],"00"),":",TEXT(DiaB[[#This Row],[Min]],"00"))</f>
        <v>16:23</v>
      </c>
      <c r="AK568" s="1" t="str">
        <f>IFERROR(VLOOKUP(DiaB[[#This Row],[CONCATENA]],Dades[[#All],[Columna1]:[LAT]],3,FALSE),"")</f>
        <v/>
      </c>
      <c r="AL568" s="1" t="str">
        <f>IFERROR(10^(DiaB[[#This Row],[LAT]]/10),"")</f>
        <v/>
      </c>
      <c r="BF568" s="1">
        <f>Resultats!C$37</f>
        <v>30</v>
      </c>
      <c r="BG568" s="1">
        <f>Resultats!E$37</f>
        <v>3</v>
      </c>
      <c r="BH568" s="1">
        <v>16</v>
      </c>
      <c r="BI568" s="1">
        <v>23</v>
      </c>
      <c r="BJ568" s="1" t="str">
        <f>CONCATENATE(DiaC[[#This Row],[Dia]],DiaC[[#This Row],[Mes]],DiaC[[#This Row],[Hora]],DiaC[[#This Row],[Min]])</f>
        <v>3031623</v>
      </c>
      <c r="BK568" s="1" t="str">
        <f>CONCATENATE(TEXT(DiaC[[#This Row],[Hora]],"00"),":",TEXT(DiaC[[#This Row],[Min]],"00"))</f>
        <v>16:23</v>
      </c>
      <c r="BL568" s="1" t="str">
        <f>IFERROR(VLOOKUP(DiaC[[#This Row],[CONCATENA]],Dades[[#All],[Columna1]:[LAT]],3,FALSE),"")</f>
        <v/>
      </c>
      <c r="BM568" s="1" t="str">
        <f>IFERROR(10^(DiaC[[#This Row],[LAT]]/10),"")</f>
        <v/>
      </c>
    </row>
    <row r="569" spans="4:65" x14ac:dyDescent="0.35">
      <c r="D569" s="1">
        <f>Resultats!C$7</f>
        <v>30</v>
      </c>
      <c r="E569" s="1">
        <f>Resultats!E$7</f>
        <v>3</v>
      </c>
      <c r="F569" s="1">
        <v>16</v>
      </c>
      <c r="G569" s="1">
        <v>24</v>
      </c>
      <c r="H569" s="1" t="str">
        <f>CONCATENATE(DiaA[[#This Row],[Dia]],DiaA[[#This Row],[Mes]],DiaA[[#This Row],[Hora]],DiaA[[#This Row],[Min]])</f>
        <v>3031624</v>
      </c>
      <c r="I569" s="1" t="str">
        <f>CONCATENATE(TEXT(DiaA[[#This Row],[Hora]],"00"),":",TEXT(DiaA[[#This Row],[Min]],"00"))</f>
        <v>16:24</v>
      </c>
      <c r="J569" s="1" t="str">
        <f>IFERROR(VLOOKUP(DiaA[[#This Row],[CONCATENA]],Dades[[#All],[Columna1]:[LAT]],3,FALSE),"")</f>
        <v/>
      </c>
      <c r="K569" s="1" t="str">
        <f>IFERROR(10^(DiaA[[#This Row],[LAT]]/10),"")</f>
        <v/>
      </c>
      <c r="AE569" s="1">
        <f>Resultats!C$22</f>
        <v>30</v>
      </c>
      <c r="AF569" s="1">
        <f>Resultats!E$22</f>
        <v>3</v>
      </c>
      <c r="AG569" s="1">
        <v>16</v>
      </c>
      <c r="AH569" s="1">
        <v>24</v>
      </c>
      <c r="AI569" s="1" t="str">
        <f>CONCATENATE(DiaB[[#This Row],[Dia]],DiaB[[#This Row],[Mes]],DiaB[[#This Row],[Hora]],DiaB[[#This Row],[Min]])</f>
        <v>3031624</v>
      </c>
      <c r="AJ569" s="1" t="str">
        <f>CONCATENATE(TEXT(DiaB[[#This Row],[Hora]],"00"),":",TEXT(DiaB[[#This Row],[Min]],"00"))</f>
        <v>16:24</v>
      </c>
      <c r="AK569" s="1" t="str">
        <f>IFERROR(VLOOKUP(DiaB[[#This Row],[CONCATENA]],Dades[[#All],[Columna1]:[LAT]],3,FALSE),"")</f>
        <v/>
      </c>
      <c r="AL569" s="1" t="str">
        <f>IFERROR(10^(DiaB[[#This Row],[LAT]]/10),"")</f>
        <v/>
      </c>
      <c r="BF569" s="1">
        <f>Resultats!C$37</f>
        <v>30</v>
      </c>
      <c r="BG569" s="1">
        <f>Resultats!E$37</f>
        <v>3</v>
      </c>
      <c r="BH569" s="1">
        <v>16</v>
      </c>
      <c r="BI569" s="1">
        <v>24</v>
      </c>
      <c r="BJ569" s="1" t="str">
        <f>CONCATENATE(DiaC[[#This Row],[Dia]],DiaC[[#This Row],[Mes]],DiaC[[#This Row],[Hora]],DiaC[[#This Row],[Min]])</f>
        <v>3031624</v>
      </c>
      <c r="BK569" s="1" t="str">
        <f>CONCATENATE(TEXT(DiaC[[#This Row],[Hora]],"00"),":",TEXT(DiaC[[#This Row],[Min]],"00"))</f>
        <v>16:24</v>
      </c>
      <c r="BL569" s="1" t="str">
        <f>IFERROR(VLOOKUP(DiaC[[#This Row],[CONCATENA]],Dades[[#All],[Columna1]:[LAT]],3,FALSE),"")</f>
        <v/>
      </c>
      <c r="BM569" s="1" t="str">
        <f>IFERROR(10^(DiaC[[#This Row],[LAT]]/10),"")</f>
        <v/>
      </c>
    </row>
    <row r="570" spans="4:65" x14ac:dyDescent="0.35">
      <c r="D570" s="1">
        <f>Resultats!C$7</f>
        <v>30</v>
      </c>
      <c r="E570" s="1">
        <f>Resultats!E$7</f>
        <v>3</v>
      </c>
      <c r="F570" s="1">
        <v>16</v>
      </c>
      <c r="G570" s="1">
        <v>25</v>
      </c>
      <c r="H570" s="1" t="str">
        <f>CONCATENATE(DiaA[[#This Row],[Dia]],DiaA[[#This Row],[Mes]],DiaA[[#This Row],[Hora]],DiaA[[#This Row],[Min]])</f>
        <v>3031625</v>
      </c>
      <c r="I570" s="1" t="str">
        <f>CONCATENATE(TEXT(DiaA[[#This Row],[Hora]],"00"),":",TEXT(DiaA[[#This Row],[Min]],"00"))</f>
        <v>16:25</v>
      </c>
      <c r="J570" s="1" t="str">
        <f>IFERROR(VLOOKUP(DiaA[[#This Row],[CONCATENA]],Dades[[#All],[Columna1]:[LAT]],3,FALSE),"")</f>
        <v/>
      </c>
      <c r="K570" s="1" t="str">
        <f>IFERROR(10^(DiaA[[#This Row],[LAT]]/10),"")</f>
        <v/>
      </c>
      <c r="AE570" s="1">
        <f>Resultats!C$22</f>
        <v>30</v>
      </c>
      <c r="AF570" s="1">
        <f>Resultats!E$22</f>
        <v>3</v>
      </c>
      <c r="AG570" s="1">
        <v>16</v>
      </c>
      <c r="AH570" s="1">
        <v>25</v>
      </c>
      <c r="AI570" s="1" t="str">
        <f>CONCATENATE(DiaB[[#This Row],[Dia]],DiaB[[#This Row],[Mes]],DiaB[[#This Row],[Hora]],DiaB[[#This Row],[Min]])</f>
        <v>3031625</v>
      </c>
      <c r="AJ570" s="1" t="str">
        <f>CONCATENATE(TEXT(DiaB[[#This Row],[Hora]],"00"),":",TEXT(DiaB[[#This Row],[Min]],"00"))</f>
        <v>16:25</v>
      </c>
      <c r="AK570" s="1" t="str">
        <f>IFERROR(VLOOKUP(DiaB[[#This Row],[CONCATENA]],Dades[[#All],[Columna1]:[LAT]],3,FALSE),"")</f>
        <v/>
      </c>
      <c r="AL570" s="1" t="str">
        <f>IFERROR(10^(DiaB[[#This Row],[LAT]]/10),"")</f>
        <v/>
      </c>
      <c r="BF570" s="1">
        <f>Resultats!C$37</f>
        <v>30</v>
      </c>
      <c r="BG570" s="1">
        <f>Resultats!E$37</f>
        <v>3</v>
      </c>
      <c r="BH570" s="1">
        <v>16</v>
      </c>
      <c r="BI570" s="1">
        <v>25</v>
      </c>
      <c r="BJ570" s="1" t="str">
        <f>CONCATENATE(DiaC[[#This Row],[Dia]],DiaC[[#This Row],[Mes]],DiaC[[#This Row],[Hora]],DiaC[[#This Row],[Min]])</f>
        <v>3031625</v>
      </c>
      <c r="BK570" s="1" t="str">
        <f>CONCATENATE(TEXT(DiaC[[#This Row],[Hora]],"00"),":",TEXT(DiaC[[#This Row],[Min]],"00"))</f>
        <v>16:25</v>
      </c>
      <c r="BL570" s="1" t="str">
        <f>IFERROR(VLOOKUP(DiaC[[#This Row],[CONCATENA]],Dades[[#All],[Columna1]:[LAT]],3,FALSE),"")</f>
        <v/>
      </c>
      <c r="BM570" s="1" t="str">
        <f>IFERROR(10^(DiaC[[#This Row],[LAT]]/10),"")</f>
        <v/>
      </c>
    </row>
    <row r="571" spans="4:65" x14ac:dyDescent="0.35">
      <c r="D571" s="1">
        <f>Resultats!C$7</f>
        <v>30</v>
      </c>
      <c r="E571" s="1">
        <f>Resultats!E$7</f>
        <v>3</v>
      </c>
      <c r="F571" s="1">
        <v>16</v>
      </c>
      <c r="G571" s="1">
        <v>26</v>
      </c>
      <c r="H571" s="1" t="str">
        <f>CONCATENATE(DiaA[[#This Row],[Dia]],DiaA[[#This Row],[Mes]],DiaA[[#This Row],[Hora]],DiaA[[#This Row],[Min]])</f>
        <v>3031626</v>
      </c>
      <c r="I571" s="1" t="str">
        <f>CONCATENATE(TEXT(DiaA[[#This Row],[Hora]],"00"),":",TEXT(DiaA[[#This Row],[Min]],"00"))</f>
        <v>16:26</v>
      </c>
      <c r="J571" s="1" t="str">
        <f>IFERROR(VLOOKUP(DiaA[[#This Row],[CONCATENA]],Dades[[#All],[Columna1]:[LAT]],3,FALSE),"")</f>
        <v/>
      </c>
      <c r="K571" s="1" t="str">
        <f>IFERROR(10^(DiaA[[#This Row],[LAT]]/10),"")</f>
        <v/>
      </c>
      <c r="AE571" s="1">
        <f>Resultats!C$22</f>
        <v>30</v>
      </c>
      <c r="AF571" s="1">
        <f>Resultats!E$22</f>
        <v>3</v>
      </c>
      <c r="AG571" s="1">
        <v>16</v>
      </c>
      <c r="AH571" s="1">
        <v>26</v>
      </c>
      <c r="AI571" s="1" t="str">
        <f>CONCATENATE(DiaB[[#This Row],[Dia]],DiaB[[#This Row],[Mes]],DiaB[[#This Row],[Hora]],DiaB[[#This Row],[Min]])</f>
        <v>3031626</v>
      </c>
      <c r="AJ571" s="1" t="str">
        <f>CONCATENATE(TEXT(DiaB[[#This Row],[Hora]],"00"),":",TEXT(DiaB[[#This Row],[Min]],"00"))</f>
        <v>16:26</v>
      </c>
      <c r="AK571" s="1" t="str">
        <f>IFERROR(VLOOKUP(DiaB[[#This Row],[CONCATENA]],Dades[[#All],[Columna1]:[LAT]],3,FALSE),"")</f>
        <v/>
      </c>
      <c r="AL571" s="1" t="str">
        <f>IFERROR(10^(DiaB[[#This Row],[LAT]]/10),"")</f>
        <v/>
      </c>
      <c r="BF571" s="1">
        <f>Resultats!C$37</f>
        <v>30</v>
      </c>
      <c r="BG571" s="1">
        <f>Resultats!E$37</f>
        <v>3</v>
      </c>
      <c r="BH571" s="1">
        <v>16</v>
      </c>
      <c r="BI571" s="1">
        <v>26</v>
      </c>
      <c r="BJ571" s="1" t="str">
        <f>CONCATENATE(DiaC[[#This Row],[Dia]],DiaC[[#This Row],[Mes]],DiaC[[#This Row],[Hora]],DiaC[[#This Row],[Min]])</f>
        <v>3031626</v>
      </c>
      <c r="BK571" s="1" t="str">
        <f>CONCATENATE(TEXT(DiaC[[#This Row],[Hora]],"00"),":",TEXT(DiaC[[#This Row],[Min]],"00"))</f>
        <v>16:26</v>
      </c>
      <c r="BL571" s="1" t="str">
        <f>IFERROR(VLOOKUP(DiaC[[#This Row],[CONCATENA]],Dades[[#All],[Columna1]:[LAT]],3,FALSE),"")</f>
        <v/>
      </c>
      <c r="BM571" s="1" t="str">
        <f>IFERROR(10^(DiaC[[#This Row],[LAT]]/10),"")</f>
        <v/>
      </c>
    </row>
    <row r="572" spans="4:65" x14ac:dyDescent="0.35">
      <c r="D572" s="1">
        <f>Resultats!C$7</f>
        <v>30</v>
      </c>
      <c r="E572" s="1">
        <f>Resultats!E$7</f>
        <v>3</v>
      </c>
      <c r="F572" s="1">
        <v>16</v>
      </c>
      <c r="G572" s="1">
        <v>27</v>
      </c>
      <c r="H572" s="1" t="str">
        <f>CONCATENATE(DiaA[[#This Row],[Dia]],DiaA[[#This Row],[Mes]],DiaA[[#This Row],[Hora]],DiaA[[#This Row],[Min]])</f>
        <v>3031627</v>
      </c>
      <c r="I572" s="1" t="str">
        <f>CONCATENATE(TEXT(DiaA[[#This Row],[Hora]],"00"),":",TEXT(DiaA[[#This Row],[Min]],"00"))</f>
        <v>16:27</v>
      </c>
      <c r="J572" s="1" t="str">
        <f>IFERROR(VLOOKUP(DiaA[[#This Row],[CONCATENA]],Dades[[#All],[Columna1]:[LAT]],3,FALSE),"")</f>
        <v/>
      </c>
      <c r="K572" s="1" t="str">
        <f>IFERROR(10^(DiaA[[#This Row],[LAT]]/10),"")</f>
        <v/>
      </c>
      <c r="AE572" s="1">
        <f>Resultats!C$22</f>
        <v>30</v>
      </c>
      <c r="AF572" s="1">
        <f>Resultats!E$22</f>
        <v>3</v>
      </c>
      <c r="AG572" s="1">
        <v>16</v>
      </c>
      <c r="AH572" s="1">
        <v>27</v>
      </c>
      <c r="AI572" s="1" t="str">
        <f>CONCATENATE(DiaB[[#This Row],[Dia]],DiaB[[#This Row],[Mes]],DiaB[[#This Row],[Hora]],DiaB[[#This Row],[Min]])</f>
        <v>3031627</v>
      </c>
      <c r="AJ572" s="1" t="str">
        <f>CONCATENATE(TEXT(DiaB[[#This Row],[Hora]],"00"),":",TEXT(DiaB[[#This Row],[Min]],"00"))</f>
        <v>16:27</v>
      </c>
      <c r="AK572" s="1" t="str">
        <f>IFERROR(VLOOKUP(DiaB[[#This Row],[CONCATENA]],Dades[[#All],[Columna1]:[LAT]],3,FALSE),"")</f>
        <v/>
      </c>
      <c r="AL572" s="1" t="str">
        <f>IFERROR(10^(DiaB[[#This Row],[LAT]]/10),"")</f>
        <v/>
      </c>
      <c r="BF572" s="1">
        <f>Resultats!C$37</f>
        <v>30</v>
      </c>
      <c r="BG572" s="1">
        <f>Resultats!E$37</f>
        <v>3</v>
      </c>
      <c r="BH572" s="1">
        <v>16</v>
      </c>
      <c r="BI572" s="1">
        <v>27</v>
      </c>
      <c r="BJ572" s="1" t="str">
        <f>CONCATENATE(DiaC[[#This Row],[Dia]],DiaC[[#This Row],[Mes]],DiaC[[#This Row],[Hora]],DiaC[[#This Row],[Min]])</f>
        <v>3031627</v>
      </c>
      <c r="BK572" s="1" t="str">
        <f>CONCATENATE(TEXT(DiaC[[#This Row],[Hora]],"00"),":",TEXT(DiaC[[#This Row],[Min]],"00"))</f>
        <v>16:27</v>
      </c>
      <c r="BL572" s="1" t="str">
        <f>IFERROR(VLOOKUP(DiaC[[#This Row],[CONCATENA]],Dades[[#All],[Columna1]:[LAT]],3,FALSE),"")</f>
        <v/>
      </c>
      <c r="BM572" s="1" t="str">
        <f>IFERROR(10^(DiaC[[#This Row],[LAT]]/10),"")</f>
        <v/>
      </c>
    </row>
    <row r="573" spans="4:65" x14ac:dyDescent="0.35">
      <c r="D573" s="1">
        <f>Resultats!C$7</f>
        <v>30</v>
      </c>
      <c r="E573" s="1">
        <f>Resultats!E$7</f>
        <v>3</v>
      </c>
      <c r="F573" s="1">
        <v>16</v>
      </c>
      <c r="G573" s="1">
        <v>28</v>
      </c>
      <c r="H573" s="1" t="str">
        <f>CONCATENATE(DiaA[[#This Row],[Dia]],DiaA[[#This Row],[Mes]],DiaA[[#This Row],[Hora]],DiaA[[#This Row],[Min]])</f>
        <v>3031628</v>
      </c>
      <c r="I573" s="1" t="str">
        <f>CONCATENATE(TEXT(DiaA[[#This Row],[Hora]],"00"),":",TEXT(DiaA[[#This Row],[Min]],"00"))</f>
        <v>16:28</v>
      </c>
      <c r="J573" s="1" t="str">
        <f>IFERROR(VLOOKUP(DiaA[[#This Row],[CONCATENA]],Dades[[#All],[Columna1]:[LAT]],3,FALSE),"")</f>
        <v/>
      </c>
      <c r="K573" s="1" t="str">
        <f>IFERROR(10^(DiaA[[#This Row],[LAT]]/10),"")</f>
        <v/>
      </c>
      <c r="AE573" s="1">
        <f>Resultats!C$22</f>
        <v>30</v>
      </c>
      <c r="AF573" s="1">
        <f>Resultats!E$22</f>
        <v>3</v>
      </c>
      <c r="AG573" s="1">
        <v>16</v>
      </c>
      <c r="AH573" s="1">
        <v>28</v>
      </c>
      <c r="AI573" s="1" t="str">
        <f>CONCATENATE(DiaB[[#This Row],[Dia]],DiaB[[#This Row],[Mes]],DiaB[[#This Row],[Hora]],DiaB[[#This Row],[Min]])</f>
        <v>3031628</v>
      </c>
      <c r="AJ573" s="1" t="str">
        <f>CONCATENATE(TEXT(DiaB[[#This Row],[Hora]],"00"),":",TEXT(DiaB[[#This Row],[Min]],"00"))</f>
        <v>16:28</v>
      </c>
      <c r="AK573" s="1" t="str">
        <f>IFERROR(VLOOKUP(DiaB[[#This Row],[CONCATENA]],Dades[[#All],[Columna1]:[LAT]],3,FALSE),"")</f>
        <v/>
      </c>
      <c r="AL573" s="1" t="str">
        <f>IFERROR(10^(DiaB[[#This Row],[LAT]]/10),"")</f>
        <v/>
      </c>
      <c r="BF573" s="1">
        <f>Resultats!C$37</f>
        <v>30</v>
      </c>
      <c r="BG573" s="1">
        <f>Resultats!E$37</f>
        <v>3</v>
      </c>
      <c r="BH573" s="1">
        <v>16</v>
      </c>
      <c r="BI573" s="1">
        <v>28</v>
      </c>
      <c r="BJ573" s="1" t="str">
        <f>CONCATENATE(DiaC[[#This Row],[Dia]],DiaC[[#This Row],[Mes]],DiaC[[#This Row],[Hora]],DiaC[[#This Row],[Min]])</f>
        <v>3031628</v>
      </c>
      <c r="BK573" s="1" t="str">
        <f>CONCATENATE(TEXT(DiaC[[#This Row],[Hora]],"00"),":",TEXT(DiaC[[#This Row],[Min]],"00"))</f>
        <v>16:28</v>
      </c>
      <c r="BL573" s="1" t="str">
        <f>IFERROR(VLOOKUP(DiaC[[#This Row],[CONCATENA]],Dades[[#All],[Columna1]:[LAT]],3,FALSE),"")</f>
        <v/>
      </c>
      <c r="BM573" s="1" t="str">
        <f>IFERROR(10^(DiaC[[#This Row],[LAT]]/10),"")</f>
        <v/>
      </c>
    </row>
    <row r="574" spans="4:65" x14ac:dyDescent="0.35">
      <c r="D574" s="1">
        <f>Resultats!C$7</f>
        <v>30</v>
      </c>
      <c r="E574" s="1">
        <f>Resultats!E$7</f>
        <v>3</v>
      </c>
      <c r="F574" s="1">
        <v>16</v>
      </c>
      <c r="G574" s="1">
        <v>29</v>
      </c>
      <c r="H574" s="1" t="str">
        <f>CONCATENATE(DiaA[[#This Row],[Dia]],DiaA[[#This Row],[Mes]],DiaA[[#This Row],[Hora]],DiaA[[#This Row],[Min]])</f>
        <v>3031629</v>
      </c>
      <c r="I574" s="1" t="str">
        <f>CONCATENATE(TEXT(DiaA[[#This Row],[Hora]],"00"),":",TEXT(DiaA[[#This Row],[Min]],"00"))</f>
        <v>16:29</v>
      </c>
      <c r="J574" s="1" t="str">
        <f>IFERROR(VLOOKUP(DiaA[[#This Row],[CONCATENA]],Dades[[#All],[Columna1]:[LAT]],3,FALSE),"")</f>
        <v/>
      </c>
      <c r="K574" s="1" t="str">
        <f>IFERROR(10^(DiaA[[#This Row],[LAT]]/10),"")</f>
        <v/>
      </c>
      <c r="AE574" s="1">
        <f>Resultats!C$22</f>
        <v>30</v>
      </c>
      <c r="AF574" s="1">
        <f>Resultats!E$22</f>
        <v>3</v>
      </c>
      <c r="AG574" s="1">
        <v>16</v>
      </c>
      <c r="AH574" s="1">
        <v>29</v>
      </c>
      <c r="AI574" s="1" t="str">
        <f>CONCATENATE(DiaB[[#This Row],[Dia]],DiaB[[#This Row],[Mes]],DiaB[[#This Row],[Hora]],DiaB[[#This Row],[Min]])</f>
        <v>3031629</v>
      </c>
      <c r="AJ574" s="1" t="str">
        <f>CONCATENATE(TEXT(DiaB[[#This Row],[Hora]],"00"),":",TEXT(DiaB[[#This Row],[Min]],"00"))</f>
        <v>16:29</v>
      </c>
      <c r="AK574" s="1" t="str">
        <f>IFERROR(VLOOKUP(DiaB[[#This Row],[CONCATENA]],Dades[[#All],[Columna1]:[LAT]],3,FALSE),"")</f>
        <v/>
      </c>
      <c r="AL574" s="1" t="str">
        <f>IFERROR(10^(DiaB[[#This Row],[LAT]]/10),"")</f>
        <v/>
      </c>
      <c r="BF574" s="1">
        <f>Resultats!C$37</f>
        <v>30</v>
      </c>
      <c r="BG574" s="1">
        <f>Resultats!E$37</f>
        <v>3</v>
      </c>
      <c r="BH574" s="1">
        <v>16</v>
      </c>
      <c r="BI574" s="1">
        <v>29</v>
      </c>
      <c r="BJ574" s="1" t="str">
        <f>CONCATENATE(DiaC[[#This Row],[Dia]],DiaC[[#This Row],[Mes]],DiaC[[#This Row],[Hora]],DiaC[[#This Row],[Min]])</f>
        <v>3031629</v>
      </c>
      <c r="BK574" s="1" t="str">
        <f>CONCATENATE(TEXT(DiaC[[#This Row],[Hora]],"00"),":",TEXT(DiaC[[#This Row],[Min]],"00"))</f>
        <v>16:29</v>
      </c>
      <c r="BL574" s="1" t="str">
        <f>IFERROR(VLOOKUP(DiaC[[#This Row],[CONCATENA]],Dades[[#All],[Columna1]:[LAT]],3,FALSE),"")</f>
        <v/>
      </c>
      <c r="BM574" s="1" t="str">
        <f>IFERROR(10^(DiaC[[#This Row],[LAT]]/10),"")</f>
        <v/>
      </c>
    </row>
    <row r="575" spans="4:65" x14ac:dyDescent="0.35">
      <c r="D575" s="1">
        <f>Resultats!C$7</f>
        <v>30</v>
      </c>
      <c r="E575" s="1">
        <f>Resultats!E$7</f>
        <v>3</v>
      </c>
      <c r="F575" s="1">
        <v>16</v>
      </c>
      <c r="G575" s="1">
        <v>30</v>
      </c>
      <c r="H575" s="1" t="str">
        <f>CONCATENATE(DiaA[[#This Row],[Dia]],DiaA[[#This Row],[Mes]],DiaA[[#This Row],[Hora]],DiaA[[#This Row],[Min]])</f>
        <v>3031630</v>
      </c>
      <c r="I575" s="1" t="str">
        <f>CONCATENATE(TEXT(DiaA[[#This Row],[Hora]],"00"),":",TEXT(DiaA[[#This Row],[Min]],"00"))</f>
        <v>16:30</v>
      </c>
      <c r="J575" s="1" t="str">
        <f>IFERROR(VLOOKUP(DiaA[[#This Row],[CONCATENA]],Dades[[#All],[Columna1]:[LAT]],3,FALSE),"")</f>
        <v/>
      </c>
      <c r="K575" s="1" t="str">
        <f>IFERROR(10^(DiaA[[#This Row],[LAT]]/10),"")</f>
        <v/>
      </c>
      <c r="AE575" s="1">
        <f>Resultats!C$22</f>
        <v>30</v>
      </c>
      <c r="AF575" s="1">
        <f>Resultats!E$22</f>
        <v>3</v>
      </c>
      <c r="AG575" s="1">
        <v>16</v>
      </c>
      <c r="AH575" s="1">
        <v>30</v>
      </c>
      <c r="AI575" s="1" t="str">
        <f>CONCATENATE(DiaB[[#This Row],[Dia]],DiaB[[#This Row],[Mes]],DiaB[[#This Row],[Hora]],DiaB[[#This Row],[Min]])</f>
        <v>3031630</v>
      </c>
      <c r="AJ575" s="1" t="str">
        <f>CONCATENATE(TEXT(DiaB[[#This Row],[Hora]],"00"),":",TEXT(DiaB[[#This Row],[Min]],"00"))</f>
        <v>16:30</v>
      </c>
      <c r="AK575" s="1" t="str">
        <f>IFERROR(VLOOKUP(DiaB[[#This Row],[CONCATENA]],Dades[[#All],[Columna1]:[LAT]],3,FALSE),"")</f>
        <v/>
      </c>
      <c r="AL575" s="1" t="str">
        <f>IFERROR(10^(DiaB[[#This Row],[LAT]]/10),"")</f>
        <v/>
      </c>
      <c r="BF575" s="1">
        <f>Resultats!C$37</f>
        <v>30</v>
      </c>
      <c r="BG575" s="1">
        <f>Resultats!E$37</f>
        <v>3</v>
      </c>
      <c r="BH575" s="1">
        <v>16</v>
      </c>
      <c r="BI575" s="1">
        <v>30</v>
      </c>
      <c r="BJ575" s="1" t="str">
        <f>CONCATENATE(DiaC[[#This Row],[Dia]],DiaC[[#This Row],[Mes]],DiaC[[#This Row],[Hora]],DiaC[[#This Row],[Min]])</f>
        <v>3031630</v>
      </c>
      <c r="BK575" s="1" t="str">
        <f>CONCATENATE(TEXT(DiaC[[#This Row],[Hora]],"00"),":",TEXT(DiaC[[#This Row],[Min]],"00"))</f>
        <v>16:30</v>
      </c>
      <c r="BL575" s="1" t="str">
        <f>IFERROR(VLOOKUP(DiaC[[#This Row],[CONCATENA]],Dades[[#All],[Columna1]:[LAT]],3,FALSE),"")</f>
        <v/>
      </c>
      <c r="BM575" s="1" t="str">
        <f>IFERROR(10^(DiaC[[#This Row],[LAT]]/10),"")</f>
        <v/>
      </c>
    </row>
    <row r="576" spans="4:65" x14ac:dyDescent="0.35">
      <c r="D576" s="1">
        <f>Resultats!C$7</f>
        <v>30</v>
      </c>
      <c r="E576" s="1">
        <f>Resultats!E$7</f>
        <v>3</v>
      </c>
      <c r="F576" s="1">
        <v>16</v>
      </c>
      <c r="G576" s="1">
        <v>31</v>
      </c>
      <c r="H576" s="1" t="str">
        <f>CONCATENATE(DiaA[[#This Row],[Dia]],DiaA[[#This Row],[Mes]],DiaA[[#This Row],[Hora]],DiaA[[#This Row],[Min]])</f>
        <v>3031631</v>
      </c>
      <c r="I576" s="1" t="str">
        <f>CONCATENATE(TEXT(DiaA[[#This Row],[Hora]],"00"),":",TEXT(DiaA[[#This Row],[Min]],"00"))</f>
        <v>16:31</v>
      </c>
      <c r="J576" s="1" t="str">
        <f>IFERROR(VLOOKUP(DiaA[[#This Row],[CONCATENA]],Dades[[#All],[Columna1]:[LAT]],3,FALSE),"")</f>
        <v/>
      </c>
      <c r="K576" s="1" t="str">
        <f>IFERROR(10^(DiaA[[#This Row],[LAT]]/10),"")</f>
        <v/>
      </c>
      <c r="AE576" s="1">
        <f>Resultats!C$22</f>
        <v>30</v>
      </c>
      <c r="AF576" s="1">
        <f>Resultats!E$22</f>
        <v>3</v>
      </c>
      <c r="AG576" s="1">
        <v>16</v>
      </c>
      <c r="AH576" s="1">
        <v>31</v>
      </c>
      <c r="AI576" s="1" t="str">
        <f>CONCATENATE(DiaB[[#This Row],[Dia]],DiaB[[#This Row],[Mes]],DiaB[[#This Row],[Hora]],DiaB[[#This Row],[Min]])</f>
        <v>3031631</v>
      </c>
      <c r="AJ576" s="1" t="str">
        <f>CONCATENATE(TEXT(DiaB[[#This Row],[Hora]],"00"),":",TEXT(DiaB[[#This Row],[Min]],"00"))</f>
        <v>16:31</v>
      </c>
      <c r="AK576" s="1" t="str">
        <f>IFERROR(VLOOKUP(DiaB[[#This Row],[CONCATENA]],Dades[[#All],[Columna1]:[LAT]],3,FALSE),"")</f>
        <v/>
      </c>
      <c r="AL576" s="1" t="str">
        <f>IFERROR(10^(DiaB[[#This Row],[LAT]]/10),"")</f>
        <v/>
      </c>
      <c r="BF576" s="1">
        <f>Resultats!C$37</f>
        <v>30</v>
      </c>
      <c r="BG576" s="1">
        <f>Resultats!E$37</f>
        <v>3</v>
      </c>
      <c r="BH576" s="1">
        <v>16</v>
      </c>
      <c r="BI576" s="1">
        <v>31</v>
      </c>
      <c r="BJ576" s="1" t="str">
        <f>CONCATENATE(DiaC[[#This Row],[Dia]],DiaC[[#This Row],[Mes]],DiaC[[#This Row],[Hora]],DiaC[[#This Row],[Min]])</f>
        <v>3031631</v>
      </c>
      <c r="BK576" s="1" t="str">
        <f>CONCATENATE(TEXT(DiaC[[#This Row],[Hora]],"00"),":",TEXT(DiaC[[#This Row],[Min]],"00"))</f>
        <v>16:31</v>
      </c>
      <c r="BL576" s="1" t="str">
        <f>IFERROR(VLOOKUP(DiaC[[#This Row],[CONCATENA]],Dades[[#All],[Columna1]:[LAT]],3,FALSE),"")</f>
        <v/>
      </c>
      <c r="BM576" s="1" t="str">
        <f>IFERROR(10^(DiaC[[#This Row],[LAT]]/10),"")</f>
        <v/>
      </c>
    </row>
    <row r="577" spans="4:65" x14ac:dyDescent="0.35">
      <c r="D577" s="1">
        <f>Resultats!C$7</f>
        <v>30</v>
      </c>
      <c r="E577" s="1">
        <f>Resultats!E$7</f>
        <v>3</v>
      </c>
      <c r="F577" s="1">
        <v>16</v>
      </c>
      <c r="G577" s="1">
        <v>32</v>
      </c>
      <c r="H577" s="1" t="str">
        <f>CONCATENATE(DiaA[[#This Row],[Dia]],DiaA[[#This Row],[Mes]],DiaA[[#This Row],[Hora]],DiaA[[#This Row],[Min]])</f>
        <v>3031632</v>
      </c>
      <c r="I577" s="1" t="str">
        <f>CONCATENATE(TEXT(DiaA[[#This Row],[Hora]],"00"),":",TEXT(DiaA[[#This Row],[Min]],"00"))</f>
        <v>16:32</v>
      </c>
      <c r="J577" s="1" t="str">
        <f>IFERROR(VLOOKUP(DiaA[[#This Row],[CONCATENA]],Dades[[#All],[Columna1]:[LAT]],3,FALSE),"")</f>
        <v/>
      </c>
      <c r="K577" s="1" t="str">
        <f>IFERROR(10^(DiaA[[#This Row],[LAT]]/10),"")</f>
        <v/>
      </c>
      <c r="AE577" s="1">
        <f>Resultats!C$22</f>
        <v>30</v>
      </c>
      <c r="AF577" s="1">
        <f>Resultats!E$22</f>
        <v>3</v>
      </c>
      <c r="AG577" s="1">
        <v>16</v>
      </c>
      <c r="AH577" s="1">
        <v>32</v>
      </c>
      <c r="AI577" s="1" t="str">
        <f>CONCATENATE(DiaB[[#This Row],[Dia]],DiaB[[#This Row],[Mes]],DiaB[[#This Row],[Hora]],DiaB[[#This Row],[Min]])</f>
        <v>3031632</v>
      </c>
      <c r="AJ577" s="1" t="str">
        <f>CONCATENATE(TEXT(DiaB[[#This Row],[Hora]],"00"),":",TEXT(DiaB[[#This Row],[Min]],"00"))</f>
        <v>16:32</v>
      </c>
      <c r="AK577" s="1" t="str">
        <f>IFERROR(VLOOKUP(DiaB[[#This Row],[CONCATENA]],Dades[[#All],[Columna1]:[LAT]],3,FALSE),"")</f>
        <v/>
      </c>
      <c r="AL577" s="1" t="str">
        <f>IFERROR(10^(DiaB[[#This Row],[LAT]]/10),"")</f>
        <v/>
      </c>
      <c r="BF577" s="1">
        <f>Resultats!C$37</f>
        <v>30</v>
      </c>
      <c r="BG577" s="1">
        <f>Resultats!E$37</f>
        <v>3</v>
      </c>
      <c r="BH577" s="1">
        <v>16</v>
      </c>
      <c r="BI577" s="1">
        <v>32</v>
      </c>
      <c r="BJ577" s="1" t="str">
        <f>CONCATENATE(DiaC[[#This Row],[Dia]],DiaC[[#This Row],[Mes]],DiaC[[#This Row],[Hora]],DiaC[[#This Row],[Min]])</f>
        <v>3031632</v>
      </c>
      <c r="BK577" s="1" t="str">
        <f>CONCATENATE(TEXT(DiaC[[#This Row],[Hora]],"00"),":",TEXT(DiaC[[#This Row],[Min]],"00"))</f>
        <v>16:32</v>
      </c>
      <c r="BL577" s="1" t="str">
        <f>IFERROR(VLOOKUP(DiaC[[#This Row],[CONCATENA]],Dades[[#All],[Columna1]:[LAT]],3,FALSE),"")</f>
        <v/>
      </c>
      <c r="BM577" s="1" t="str">
        <f>IFERROR(10^(DiaC[[#This Row],[LAT]]/10),"")</f>
        <v/>
      </c>
    </row>
    <row r="578" spans="4:65" x14ac:dyDescent="0.35">
      <c r="D578" s="1">
        <f>Resultats!C$7</f>
        <v>30</v>
      </c>
      <c r="E578" s="1">
        <f>Resultats!E$7</f>
        <v>3</v>
      </c>
      <c r="F578" s="1">
        <v>16</v>
      </c>
      <c r="G578" s="1">
        <v>33</v>
      </c>
      <c r="H578" s="1" t="str">
        <f>CONCATENATE(DiaA[[#This Row],[Dia]],DiaA[[#This Row],[Mes]],DiaA[[#This Row],[Hora]],DiaA[[#This Row],[Min]])</f>
        <v>3031633</v>
      </c>
      <c r="I578" s="1" t="str">
        <f>CONCATENATE(TEXT(DiaA[[#This Row],[Hora]],"00"),":",TEXT(DiaA[[#This Row],[Min]],"00"))</f>
        <v>16:33</v>
      </c>
      <c r="J578" s="1" t="str">
        <f>IFERROR(VLOOKUP(DiaA[[#This Row],[CONCATENA]],Dades[[#All],[Columna1]:[LAT]],3,FALSE),"")</f>
        <v/>
      </c>
      <c r="K578" s="1" t="str">
        <f>IFERROR(10^(DiaA[[#This Row],[LAT]]/10),"")</f>
        <v/>
      </c>
      <c r="AE578" s="1">
        <f>Resultats!C$22</f>
        <v>30</v>
      </c>
      <c r="AF578" s="1">
        <f>Resultats!E$22</f>
        <v>3</v>
      </c>
      <c r="AG578" s="1">
        <v>16</v>
      </c>
      <c r="AH578" s="1">
        <v>33</v>
      </c>
      <c r="AI578" s="1" t="str">
        <f>CONCATENATE(DiaB[[#This Row],[Dia]],DiaB[[#This Row],[Mes]],DiaB[[#This Row],[Hora]],DiaB[[#This Row],[Min]])</f>
        <v>3031633</v>
      </c>
      <c r="AJ578" s="1" t="str">
        <f>CONCATENATE(TEXT(DiaB[[#This Row],[Hora]],"00"),":",TEXT(DiaB[[#This Row],[Min]],"00"))</f>
        <v>16:33</v>
      </c>
      <c r="AK578" s="1" t="str">
        <f>IFERROR(VLOOKUP(DiaB[[#This Row],[CONCATENA]],Dades[[#All],[Columna1]:[LAT]],3,FALSE),"")</f>
        <v/>
      </c>
      <c r="AL578" s="1" t="str">
        <f>IFERROR(10^(DiaB[[#This Row],[LAT]]/10),"")</f>
        <v/>
      </c>
      <c r="BF578" s="1">
        <f>Resultats!C$37</f>
        <v>30</v>
      </c>
      <c r="BG578" s="1">
        <f>Resultats!E$37</f>
        <v>3</v>
      </c>
      <c r="BH578" s="1">
        <v>16</v>
      </c>
      <c r="BI578" s="1">
        <v>33</v>
      </c>
      <c r="BJ578" s="1" t="str">
        <f>CONCATENATE(DiaC[[#This Row],[Dia]],DiaC[[#This Row],[Mes]],DiaC[[#This Row],[Hora]],DiaC[[#This Row],[Min]])</f>
        <v>3031633</v>
      </c>
      <c r="BK578" s="1" t="str">
        <f>CONCATENATE(TEXT(DiaC[[#This Row],[Hora]],"00"),":",TEXT(DiaC[[#This Row],[Min]],"00"))</f>
        <v>16:33</v>
      </c>
      <c r="BL578" s="1" t="str">
        <f>IFERROR(VLOOKUP(DiaC[[#This Row],[CONCATENA]],Dades[[#All],[Columna1]:[LAT]],3,FALSE),"")</f>
        <v/>
      </c>
      <c r="BM578" s="1" t="str">
        <f>IFERROR(10^(DiaC[[#This Row],[LAT]]/10),"")</f>
        <v/>
      </c>
    </row>
    <row r="579" spans="4:65" x14ac:dyDescent="0.35">
      <c r="D579" s="1">
        <f>Resultats!C$7</f>
        <v>30</v>
      </c>
      <c r="E579" s="1">
        <f>Resultats!E$7</f>
        <v>3</v>
      </c>
      <c r="F579" s="1">
        <v>16</v>
      </c>
      <c r="G579" s="1">
        <v>34</v>
      </c>
      <c r="H579" s="1" t="str">
        <f>CONCATENATE(DiaA[[#This Row],[Dia]],DiaA[[#This Row],[Mes]],DiaA[[#This Row],[Hora]],DiaA[[#This Row],[Min]])</f>
        <v>3031634</v>
      </c>
      <c r="I579" s="1" t="str">
        <f>CONCATENATE(TEXT(DiaA[[#This Row],[Hora]],"00"),":",TEXT(DiaA[[#This Row],[Min]],"00"))</f>
        <v>16:34</v>
      </c>
      <c r="J579" s="1" t="str">
        <f>IFERROR(VLOOKUP(DiaA[[#This Row],[CONCATENA]],Dades[[#All],[Columna1]:[LAT]],3,FALSE),"")</f>
        <v/>
      </c>
      <c r="K579" s="1" t="str">
        <f>IFERROR(10^(DiaA[[#This Row],[LAT]]/10),"")</f>
        <v/>
      </c>
      <c r="AE579" s="1">
        <f>Resultats!C$22</f>
        <v>30</v>
      </c>
      <c r="AF579" s="1">
        <f>Resultats!E$22</f>
        <v>3</v>
      </c>
      <c r="AG579" s="1">
        <v>16</v>
      </c>
      <c r="AH579" s="1">
        <v>34</v>
      </c>
      <c r="AI579" s="1" t="str">
        <f>CONCATENATE(DiaB[[#This Row],[Dia]],DiaB[[#This Row],[Mes]],DiaB[[#This Row],[Hora]],DiaB[[#This Row],[Min]])</f>
        <v>3031634</v>
      </c>
      <c r="AJ579" s="1" t="str">
        <f>CONCATENATE(TEXT(DiaB[[#This Row],[Hora]],"00"),":",TEXT(DiaB[[#This Row],[Min]],"00"))</f>
        <v>16:34</v>
      </c>
      <c r="AK579" s="1" t="str">
        <f>IFERROR(VLOOKUP(DiaB[[#This Row],[CONCATENA]],Dades[[#All],[Columna1]:[LAT]],3,FALSE),"")</f>
        <v/>
      </c>
      <c r="AL579" s="1" t="str">
        <f>IFERROR(10^(DiaB[[#This Row],[LAT]]/10),"")</f>
        <v/>
      </c>
      <c r="BF579" s="1">
        <f>Resultats!C$37</f>
        <v>30</v>
      </c>
      <c r="BG579" s="1">
        <f>Resultats!E$37</f>
        <v>3</v>
      </c>
      <c r="BH579" s="1">
        <v>16</v>
      </c>
      <c r="BI579" s="1">
        <v>34</v>
      </c>
      <c r="BJ579" s="1" t="str">
        <f>CONCATENATE(DiaC[[#This Row],[Dia]],DiaC[[#This Row],[Mes]],DiaC[[#This Row],[Hora]],DiaC[[#This Row],[Min]])</f>
        <v>3031634</v>
      </c>
      <c r="BK579" s="1" t="str">
        <f>CONCATENATE(TEXT(DiaC[[#This Row],[Hora]],"00"),":",TEXT(DiaC[[#This Row],[Min]],"00"))</f>
        <v>16:34</v>
      </c>
      <c r="BL579" s="1" t="str">
        <f>IFERROR(VLOOKUP(DiaC[[#This Row],[CONCATENA]],Dades[[#All],[Columna1]:[LAT]],3,FALSE),"")</f>
        <v/>
      </c>
      <c r="BM579" s="1" t="str">
        <f>IFERROR(10^(DiaC[[#This Row],[LAT]]/10),"")</f>
        <v/>
      </c>
    </row>
    <row r="580" spans="4:65" x14ac:dyDescent="0.35">
      <c r="D580" s="1">
        <f>Resultats!C$7</f>
        <v>30</v>
      </c>
      <c r="E580" s="1">
        <f>Resultats!E$7</f>
        <v>3</v>
      </c>
      <c r="F580" s="1">
        <v>16</v>
      </c>
      <c r="G580" s="1">
        <v>35</v>
      </c>
      <c r="H580" s="1" t="str">
        <f>CONCATENATE(DiaA[[#This Row],[Dia]],DiaA[[#This Row],[Mes]],DiaA[[#This Row],[Hora]],DiaA[[#This Row],[Min]])</f>
        <v>3031635</v>
      </c>
      <c r="I580" s="1" t="str">
        <f>CONCATENATE(TEXT(DiaA[[#This Row],[Hora]],"00"),":",TEXT(DiaA[[#This Row],[Min]],"00"))</f>
        <v>16:35</v>
      </c>
      <c r="J580" s="1" t="str">
        <f>IFERROR(VLOOKUP(DiaA[[#This Row],[CONCATENA]],Dades[[#All],[Columna1]:[LAT]],3,FALSE),"")</f>
        <v/>
      </c>
      <c r="K580" s="1" t="str">
        <f>IFERROR(10^(DiaA[[#This Row],[LAT]]/10),"")</f>
        <v/>
      </c>
      <c r="AE580" s="1">
        <f>Resultats!C$22</f>
        <v>30</v>
      </c>
      <c r="AF580" s="1">
        <f>Resultats!E$22</f>
        <v>3</v>
      </c>
      <c r="AG580" s="1">
        <v>16</v>
      </c>
      <c r="AH580" s="1">
        <v>35</v>
      </c>
      <c r="AI580" s="1" t="str">
        <f>CONCATENATE(DiaB[[#This Row],[Dia]],DiaB[[#This Row],[Mes]],DiaB[[#This Row],[Hora]],DiaB[[#This Row],[Min]])</f>
        <v>3031635</v>
      </c>
      <c r="AJ580" s="1" t="str">
        <f>CONCATENATE(TEXT(DiaB[[#This Row],[Hora]],"00"),":",TEXT(DiaB[[#This Row],[Min]],"00"))</f>
        <v>16:35</v>
      </c>
      <c r="AK580" s="1" t="str">
        <f>IFERROR(VLOOKUP(DiaB[[#This Row],[CONCATENA]],Dades[[#All],[Columna1]:[LAT]],3,FALSE),"")</f>
        <v/>
      </c>
      <c r="AL580" s="1" t="str">
        <f>IFERROR(10^(DiaB[[#This Row],[LAT]]/10),"")</f>
        <v/>
      </c>
      <c r="BF580" s="1">
        <f>Resultats!C$37</f>
        <v>30</v>
      </c>
      <c r="BG580" s="1">
        <f>Resultats!E$37</f>
        <v>3</v>
      </c>
      <c r="BH580" s="1">
        <v>16</v>
      </c>
      <c r="BI580" s="1">
        <v>35</v>
      </c>
      <c r="BJ580" s="1" t="str">
        <f>CONCATENATE(DiaC[[#This Row],[Dia]],DiaC[[#This Row],[Mes]],DiaC[[#This Row],[Hora]],DiaC[[#This Row],[Min]])</f>
        <v>3031635</v>
      </c>
      <c r="BK580" s="1" t="str">
        <f>CONCATENATE(TEXT(DiaC[[#This Row],[Hora]],"00"),":",TEXT(DiaC[[#This Row],[Min]],"00"))</f>
        <v>16:35</v>
      </c>
      <c r="BL580" s="1" t="str">
        <f>IFERROR(VLOOKUP(DiaC[[#This Row],[CONCATENA]],Dades[[#All],[Columna1]:[LAT]],3,FALSE),"")</f>
        <v/>
      </c>
      <c r="BM580" s="1" t="str">
        <f>IFERROR(10^(DiaC[[#This Row],[LAT]]/10),"")</f>
        <v/>
      </c>
    </row>
    <row r="581" spans="4:65" x14ac:dyDescent="0.35">
      <c r="D581" s="1">
        <f>Resultats!C$7</f>
        <v>30</v>
      </c>
      <c r="E581" s="1">
        <f>Resultats!E$7</f>
        <v>3</v>
      </c>
      <c r="F581" s="1">
        <v>16</v>
      </c>
      <c r="G581" s="1">
        <v>36</v>
      </c>
      <c r="H581" s="1" t="str">
        <f>CONCATENATE(DiaA[[#This Row],[Dia]],DiaA[[#This Row],[Mes]],DiaA[[#This Row],[Hora]],DiaA[[#This Row],[Min]])</f>
        <v>3031636</v>
      </c>
      <c r="I581" s="1" t="str">
        <f>CONCATENATE(TEXT(DiaA[[#This Row],[Hora]],"00"),":",TEXT(DiaA[[#This Row],[Min]],"00"))</f>
        <v>16:36</v>
      </c>
      <c r="J581" s="1" t="str">
        <f>IFERROR(VLOOKUP(DiaA[[#This Row],[CONCATENA]],Dades[[#All],[Columna1]:[LAT]],3,FALSE),"")</f>
        <v/>
      </c>
      <c r="K581" s="1" t="str">
        <f>IFERROR(10^(DiaA[[#This Row],[LAT]]/10),"")</f>
        <v/>
      </c>
      <c r="AE581" s="1">
        <f>Resultats!C$22</f>
        <v>30</v>
      </c>
      <c r="AF581" s="1">
        <f>Resultats!E$22</f>
        <v>3</v>
      </c>
      <c r="AG581" s="1">
        <v>16</v>
      </c>
      <c r="AH581" s="1">
        <v>36</v>
      </c>
      <c r="AI581" s="1" t="str">
        <f>CONCATENATE(DiaB[[#This Row],[Dia]],DiaB[[#This Row],[Mes]],DiaB[[#This Row],[Hora]],DiaB[[#This Row],[Min]])</f>
        <v>3031636</v>
      </c>
      <c r="AJ581" s="1" t="str">
        <f>CONCATENATE(TEXT(DiaB[[#This Row],[Hora]],"00"),":",TEXT(DiaB[[#This Row],[Min]],"00"))</f>
        <v>16:36</v>
      </c>
      <c r="AK581" s="1" t="str">
        <f>IFERROR(VLOOKUP(DiaB[[#This Row],[CONCATENA]],Dades[[#All],[Columna1]:[LAT]],3,FALSE),"")</f>
        <v/>
      </c>
      <c r="AL581" s="1" t="str">
        <f>IFERROR(10^(DiaB[[#This Row],[LAT]]/10),"")</f>
        <v/>
      </c>
      <c r="BF581" s="1">
        <f>Resultats!C$37</f>
        <v>30</v>
      </c>
      <c r="BG581" s="1">
        <f>Resultats!E$37</f>
        <v>3</v>
      </c>
      <c r="BH581" s="1">
        <v>16</v>
      </c>
      <c r="BI581" s="1">
        <v>36</v>
      </c>
      <c r="BJ581" s="1" t="str">
        <f>CONCATENATE(DiaC[[#This Row],[Dia]],DiaC[[#This Row],[Mes]],DiaC[[#This Row],[Hora]],DiaC[[#This Row],[Min]])</f>
        <v>3031636</v>
      </c>
      <c r="BK581" s="1" t="str">
        <f>CONCATENATE(TEXT(DiaC[[#This Row],[Hora]],"00"),":",TEXT(DiaC[[#This Row],[Min]],"00"))</f>
        <v>16:36</v>
      </c>
      <c r="BL581" s="1" t="str">
        <f>IFERROR(VLOOKUP(DiaC[[#This Row],[CONCATENA]],Dades[[#All],[Columna1]:[LAT]],3,FALSE),"")</f>
        <v/>
      </c>
      <c r="BM581" s="1" t="str">
        <f>IFERROR(10^(DiaC[[#This Row],[LAT]]/10),"")</f>
        <v/>
      </c>
    </row>
    <row r="582" spans="4:65" x14ac:dyDescent="0.35">
      <c r="D582" s="1">
        <f>Resultats!C$7</f>
        <v>30</v>
      </c>
      <c r="E582" s="1">
        <f>Resultats!E$7</f>
        <v>3</v>
      </c>
      <c r="F582" s="1">
        <v>16</v>
      </c>
      <c r="G582" s="1">
        <v>37</v>
      </c>
      <c r="H582" s="1" t="str">
        <f>CONCATENATE(DiaA[[#This Row],[Dia]],DiaA[[#This Row],[Mes]],DiaA[[#This Row],[Hora]],DiaA[[#This Row],[Min]])</f>
        <v>3031637</v>
      </c>
      <c r="I582" s="1" t="str">
        <f>CONCATENATE(TEXT(DiaA[[#This Row],[Hora]],"00"),":",TEXT(DiaA[[#This Row],[Min]],"00"))</f>
        <v>16:37</v>
      </c>
      <c r="J582" s="1" t="str">
        <f>IFERROR(VLOOKUP(DiaA[[#This Row],[CONCATENA]],Dades[[#All],[Columna1]:[LAT]],3,FALSE),"")</f>
        <v/>
      </c>
      <c r="K582" s="1" t="str">
        <f>IFERROR(10^(DiaA[[#This Row],[LAT]]/10),"")</f>
        <v/>
      </c>
      <c r="AE582" s="1">
        <f>Resultats!C$22</f>
        <v>30</v>
      </c>
      <c r="AF582" s="1">
        <f>Resultats!E$22</f>
        <v>3</v>
      </c>
      <c r="AG582" s="1">
        <v>16</v>
      </c>
      <c r="AH582" s="1">
        <v>37</v>
      </c>
      <c r="AI582" s="1" t="str">
        <f>CONCATENATE(DiaB[[#This Row],[Dia]],DiaB[[#This Row],[Mes]],DiaB[[#This Row],[Hora]],DiaB[[#This Row],[Min]])</f>
        <v>3031637</v>
      </c>
      <c r="AJ582" s="1" t="str">
        <f>CONCATENATE(TEXT(DiaB[[#This Row],[Hora]],"00"),":",TEXT(DiaB[[#This Row],[Min]],"00"))</f>
        <v>16:37</v>
      </c>
      <c r="AK582" s="1" t="str">
        <f>IFERROR(VLOOKUP(DiaB[[#This Row],[CONCATENA]],Dades[[#All],[Columna1]:[LAT]],3,FALSE),"")</f>
        <v/>
      </c>
      <c r="AL582" s="1" t="str">
        <f>IFERROR(10^(DiaB[[#This Row],[LAT]]/10),"")</f>
        <v/>
      </c>
      <c r="BF582" s="1">
        <f>Resultats!C$37</f>
        <v>30</v>
      </c>
      <c r="BG582" s="1">
        <f>Resultats!E$37</f>
        <v>3</v>
      </c>
      <c r="BH582" s="1">
        <v>16</v>
      </c>
      <c r="BI582" s="1">
        <v>37</v>
      </c>
      <c r="BJ582" s="1" t="str">
        <f>CONCATENATE(DiaC[[#This Row],[Dia]],DiaC[[#This Row],[Mes]],DiaC[[#This Row],[Hora]],DiaC[[#This Row],[Min]])</f>
        <v>3031637</v>
      </c>
      <c r="BK582" s="1" t="str">
        <f>CONCATENATE(TEXT(DiaC[[#This Row],[Hora]],"00"),":",TEXT(DiaC[[#This Row],[Min]],"00"))</f>
        <v>16:37</v>
      </c>
      <c r="BL582" s="1" t="str">
        <f>IFERROR(VLOOKUP(DiaC[[#This Row],[CONCATENA]],Dades[[#All],[Columna1]:[LAT]],3,FALSE),"")</f>
        <v/>
      </c>
      <c r="BM582" s="1" t="str">
        <f>IFERROR(10^(DiaC[[#This Row],[LAT]]/10),"")</f>
        <v/>
      </c>
    </row>
    <row r="583" spans="4:65" x14ac:dyDescent="0.35">
      <c r="D583" s="1">
        <f>Resultats!C$7</f>
        <v>30</v>
      </c>
      <c r="E583" s="1">
        <f>Resultats!E$7</f>
        <v>3</v>
      </c>
      <c r="F583" s="1">
        <v>16</v>
      </c>
      <c r="G583" s="1">
        <v>38</v>
      </c>
      <c r="H583" s="1" t="str">
        <f>CONCATENATE(DiaA[[#This Row],[Dia]],DiaA[[#This Row],[Mes]],DiaA[[#This Row],[Hora]],DiaA[[#This Row],[Min]])</f>
        <v>3031638</v>
      </c>
      <c r="I583" s="1" t="str">
        <f>CONCATENATE(TEXT(DiaA[[#This Row],[Hora]],"00"),":",TEXT(DiaA[[#This Row],[Min]],"00"))</f>
        <v>16:38</v>
      </c>
      <c r="J583" s="1" t="str">
        <f>IFERROR(VLOOKUP(DiaA[[#This Row],[CONCATENA]],Dades[[#All],[Columna1]:[LAT]],3,FALSE),"")</f>
        <v/>
      </c>
      <c r="K583" s="1" t="str">
        <f>IFERROR(10^(DiaA[[#This Row],[LAT]]/10),"")</f>
        <v/>
      </c>
      <c r="AE583" s="1">
        <f>Resultats!C$22</f>
        <v>30</v>
      </c>
      <c r="AF583" s="1">
        <f>Resultats!E$22</f>
        <v>3</v>
      </c>
      <c r="AG583" s="1">
        <v>16</v>
      </c>
      <c r="AH583" s="1">
        <v>38</v>
      </c>
      <c r="AI583" s="1" t="str">
        <f>CONCATENATE(DiaB[[#This Row],[Dia]],DiaB[[#This Row],[Mes]],DiaB[[#This Row],[Hora]],DiaB[[#This Row],[Min]])</f>
        <v>3031638</v>
      </c>
      <c r="AJ583" s="1" t="str">
        <f>CONCATENATE(TEXT(DiaB[[#This Row],[Hora]],"00"),":",TEXT(DiaB[[#This Row],[Min]],"00"))</f>
        <v>16:38</v>
      </c>
      <c r="AK583" s="1" t="str">
        <f>IFERROR(VLOOKUP(DiaB[[#This Row],[CONCATENA]],Dades[[#All],[Columna1]:[LAT]],3,FALSE),"")</f>
        <v/>
      </c>
      <c r="AL583" s="1" t="str">
        <f>IFERROR(10^(DiaB[[#This Row],[LAT]]/10),"")</f>
        <v/>
      </c>
      <c r="BF583" s="1">
        <f>Resultats!C$37</f>
        <v>30</v>
      </c>
      <c r="BG583" s="1">
        <f>Resultats!E$37</f>
        <v>3</v>
      </c>
      <c r="BH583" s="1">
        <v>16</v>
      </c>
      <c r="BI583" s="1">
        <v>38</v>
      </c>
      <c r="BJ583" s="1" t="str">
        <f>CONCATENATE(DiaC[[#This Row],[Dia]],DiaC[[#This Row],[Mes]],DiaC[[#This Row],[Hora]],DiaC[[#This Row],[Min]])</f>
        <v>3031638</v>
      </c>
      <c r="BK583" s="1" t="str">
        <f>CONCATENATE(TEXT(DiaC[[#This Row],[Hora]],"00"),":",TEXT(DiaC[[#This Row],[Min]],"00"))</f>
        <v>16:38</v>
      </c>
      <c r="BL583" s="1" t="str">
        <f>IFERROR(VLOOKUP(DiaC[[#This Row],[CONCATENA]],Dades[[#All],[Columna1]:[LAT]],3,FALSE),"")</f>
        <v/>
      </c>
      <c r="BM583" s="1" t="str">
        <f>IFERROR(10^(DiaC[[#This Row],[LAT]]/10),"")</f>
        <v/>
      </c>
    </row>
    <row r="584" spans="4:65" x14ac:dyDescent="0.35">
      <c r="D584" s="1">
        <f>Resultats!C$7</f>
        <v>30</v>
      </c>
      <c r="E584" s="1">
        <f>Resultats!E$7</f>
        <v>3</v>
      </c>
      <c r="F584" s="1">
        <v>16</v>
      </c>
      <c r="G584" s="1">
        <v>39</v>
      </c>
      <c r="H584" s="1" t="str">
        <f>CONCATENATE(DiaA[[#This Row],[Dia]],DiaA[[#This Row],[Mes]],DiaA[[#This Row],[Hora]],DiaA[[#This Row],[Min]])</f>
        <v>3031639</v>
      </c>
      <c r="I584" s="1" t="str">
        <f>CONCATENATE(TEXT(DiaA[[#This Row],[Hora]],"00"),":",TEXT(DiaA[[#This Row],[Min]],"00"))</f>
        <v>16:39</v>
      </c>
      <c r="J584" s="1" t="str">
        <f>IFERROR(VLOOKUP(DiaA[[#This Row],[CONCATENA]],Dades[[#All],[Columna1]:[LAT]],3,FALSE),"")</f>
        <v/>
      </c>
      <c r="K584" s="1" t="str">
        <f>IFERROR(10^(DiaA[[#This Row],[LAT]]/10),"")</f>
        <v/>
      </c>
      <c r="AE584" s="1">
        <f>Resultats!C$22</f>
        <v>30</v>
      </c>
      <c r="AF584" s="1">
        <f>Resultats!E$22</f>
        <v>3</v>
      </c>
      <c r="AG584" s="1">
        <v>16</v>
      </c>
      <c r="AH584" s="1">
        <v>39</v>
      </c>
      <c r="AI584" s="1" t="str">
        <f>CONCATENATE(DiaB[[#This Row],[Dia]],DiaB[[#This Row],[Mes]],DiaB[[#This Row],[Hora]],DiaB[[#This Row],[Min]])</f>
        <v>3031639</v>
      </c>
      <c r="AJ584" s="1" t="str">
        <f>CONCATENATE(TEXT(DiaB[[#This Row],[Hora]],"00"),":",TEXT(DiaB[[#This Row],[Min]],"00"))</f>
        <v>16:39</v>
      </c>
      <c r="AK584" s="1" t="str">
        <f>IFERROR(VLOOKUP(DiaB[[#This Row],[CONCATENA]],Dades[[#All],[Columna1]:[LAT]],3,FALSE),"")</f>
        <v/>
      </c>
      <c r="AL584" s="1" t="str">
        <f>IFERROR(10^(DiaB[[#This Row],[LAT]]/10),"")</f>
        <v/>
      </c>
      <c r="BF584" s="1">
        <f>Resultats!C$37</f>
        <v>30</v>
      </c>
      <c r="BG584" s="1">
        <f>Resultats!E$37</f>
        <v>3</v>
      </c>
      <c r="BH584" s="1">
        <v>16</v>
      </c>
      <c r="BI584" s="1">
        <v>39</v>
      </c>
      <c r="BJ584" s="1" t="str">
        <f>CONCATENATE(DiaC[[#This Row],[Dia]],DiaC[[#This Row],[Mes]],DiaC[[#This Row],[Hora]],DiaC[[#This Row],[Min]])</f>
        <v>3031639</v>
      </c>
      <c r="BK584" s="1" t="str">
        <f>CONCATENATE(TEXT(DiaC[[#This Row],[Hora]],"00"),":",TEXT(DiaC[[#This Row],[Min]],"00"))</f>
        <v>16:39</v>
      </c>
      <c r="BL584" s="1" t="str">
        <f>IFERROR(VLOOKUP(DiaC[[#This Row],[CONCATENA]],Dades[[#All],[Columna1]:[LAT]],3,FALSE),"")</f>
        <v/>
      </c>
      <c r="BM584" s="1" t="str">
        <f>IFERROR(10^(DiaC[[#This Row],[LAT]]/10),"")</f>
        <v/>
      </c>
    </row>
    <row r="585" spans="4:65" x14ac:dyDescent="0.35">
      <c r="D585" s="1">
        <f>Resultats!C$7</f>
        <v>30</v>
      </c>
      <c r="E585" s="1">
        <f>Resultats!E$7</f>
        <v>3</v>
      </c>
      <c r="F585" s="1">
        <v>16</v>
      </c>
      <c r="G585" s="1">
        <v>40</v>
      </c>
      <c r="H585" s="1" t="str">
        <f>CONCATENATE(DiaA[[#This Row],[Dia]],DiaA[[#This Row],[Mes]],DiaA[[#This Row],[Hora]],DiaA[[#This Row],[Min]])</f>
        <v>3031640</v>
      </c>
      <c r="I585" s="1" t="str">
        <f>CONCATENATE(TEXT(DiaA[[#This Row],[Hora]],"00"),":",TEXT(DiaA[[#This Row],[Min]],"00"))</f>
        <v>16:40</v>
      </c>
      <c r="J585" s="1" t="str">
        <f>IFERROR(VLOOKUP(DiaA[[#This Row],[CONCATENA]],Dades[[#All],[Columna1]:[LAT]],3,FALSE),"")</f>
        <v/>
      </c>
      <c r="K585" s="1" t="str">
        <f>IFERROR(10^(DiaA[[#This Row],[LAT]]/10),"")</f>
        <v/>
      </c>
      <c r="AE585" s="1">
        <f>Resultats!C$22</f>
        <v>30</v>
      </c>
      <c r="AF585" s="1">
        <f>Resultats!E$22</f>
        <v>3</v>
      </c>
      <c r="AG585" s="1">
        <v>16</v>
      </c>
      <c r="AH585" s="1">
        <v>40</v>
      </c>
      <c r="AI585" s="1" t="str">
        <f>CONCATENATE(DiaB[[#This Row],[Dia]],DiaB[[#This Row],[Mes]],DiaB[[#This Row],[Hora]],DiaB[[#This Row],[Min]])</f>
        <v>3031640</v>
      </c>
      <c r="AJ585" s="1" t="str">
        <f>CONCATENATE(TEXT(DiaB[[#This Row],[Hora]],"00"),":",TEXT(DiaB[[#This Row],[Min]],"00"))</f>
        <v>16:40</v>
      </c>
      <c r="AK585" s="1" t="str">
        <f>IFERROR(VLOOKUP(DiaB[[#This Row],[CONCATENA]],Dades[[#All],[Columna1]:[LAT]],3,FALSE),"")</f>
        <v/>
      </c>
      <c r="AL585" s="1" t="str">
        <f>IFERROR(10^(DiaB[[#This Row],[LAT]]/10),"")</f>
        <v/>
      </c>
      <c r="BF585" s="1">
        <f>Resultats!C$37</f>
        <v>30</v>
      </c>
      <c r="BG585" s="1">
        <f>Resultats!E$37</f>
        <v>3</v>
      </c>
      <c r="BH585" s="1">
        <v>16</v>
      </c>
      <c r="BI585" s="1">
        <v>40</v>
      </c>
      <c r="BJ585" s="1" t="str">
        <f>CONCATENATE(DiaC[[#This Row],[Dia]],DiaC[[#This Row],[Mes]],DiaC[[#This Row],[Hora]],DiaC[[#This Row],[Min]])</f>
        <v>3031640</v>
      </c>
      <c r="BK585" s="1" t="str">
        <f>CONCATENATE(TEXT(DiaC[[#This Row],[Hora]],"00"),":",TEXT(DiaC[[#This Row],[Min]],"00"))</f>
        <v>16:40</v>
      </c>
      <c r="BL585" s="1" t="str">
        <f>IFERROR(VLOOKUP(DiaC[[#This Row],[CONCATENA]],Dades[[#All],[Columna1]:[LAT]],3,FALSE),"")</f>
        <v/>
      </c>
      <c r="BM585" s="1" t="str">
        <f>IFERROR(10^(DiaC[[#This Row],[LAT]]/10),"")</f>
        <v/>
      </c>
    </row>
    <row r="586" spans="4:65" x14ac:dyDescent="0.35">
      <c r="D586" s="1">
        <f>Resultats!C$7</f>
        <v>30</v>
      </c>
      <c r="E586" s="1">
        <f>Resultats!E$7</f>
        <v>3</v>
      </c>
      <c r="F586" s="1">
        <v>16</v>
      </c>
      <c r="G586" s="1">
        <v>41</v>
      </c>
      <c r="H586" s="1" t="str">
        <f>CONCATENATE(DiaA[[#This Row],[Dia]],DiaA[[#This Row],[Mes]],DiaA[[#This Row],[Hora]],DiaA[[#This Row],[Min]])</f>
        <v>3031641</v>
      </c>
      <c r="I586" s="1" t="str">
        <f>CONCATENATE(TEXT(DiaA[[#This Row],[Hora]],"00"),":",TEXT(DiaA[[#This Row],[Min]],"00"))</f>
        <v>16:41</v>
      </c>
      <c r="J586" s="1" t="str">
        <f>IFERROR(VLOOKUP(DiaA[[#This Row],[CONCATENA]],Dades[[#All],[Columna1]:[LAT]],3,FALSE),"")</f>
        <v/>
      </c>
      <c r="K586" s="1" t="str">
        <f>IFERROR(10^(DiaA[[#This Row],[LAT]]/10),"")</f>
        <v/>
      </c>
      <c r="AE586" s="1">
        <f>Resultats!C$22</f>
        <v>30</v>
      </c>
      <c r="AF586" s="1">
        <f>Resultats!E$22</f>
        <v>3</v>
      </c>
      <c r="AG586" s="1">
        <v>16</v>
      </c>
      <c r="AH586" s="1">
        <v>41</v>
      </c>
      <c r="AI586" s="1" t="str">
        <f>CONCATENATE(DiaB[[#This Row],[Dia]],DiaB[[#This Row],[Mes]],DiaB[[#This Row],[Hora]],DiaB[[#This Row],[Min]])</f>
        <v>3031641</v>
      </c>
      <c r="AJ586" s="1" t="str">
        <f>CONCATENATE(TEXT(DiaB[[#This Row],[Hora]],"00"),":",TEXT(DiaB[[#This Row],[Min]],"00"))</f>
        <v>16:41</v>
      </c>
      <c r="AK586" s="1" t="str">
        <f>IFERROR(VLOOKUP(DiaB[[#This Row],[CONCATENA]],Dades[[#All],[Columna1]:[LAT]],3,FALSE),"")</f>
        <v/>
      </c>
      <c r="AL586" s="1" t="str">
        <f>IFERROR(10^(DiaB[[#This Row],[LAT]]/10),"")</f>
        <v/>
      </c>
      <c r="BF586" s="1">
        <f>Resultats!C$37</f>
        <v>30</v>
      </c>
      <c r="BG586" s="1">
        <f>Resultats!E$37</f>
        <v>3</v>
      </c>
      <c r="BH586" s="1">
        <v>16</v>
      </c>
      <c r="BI586" s="1">
        <v>41</v>
      </c>
      <c r="BJ586" s="1" t="str">
        <f>CONCATENATE(DiaC[[#This Row],[Dia]],DiaC[[#This Row],[Mes]],DiaC[[#This Row],[Hora]],DiaC[[#This Row],[Min]])</f>
        <v>3031641</v>
      </c>
      <c r="BK586" s="1" t="str">
        <f>CONCATENATE(TEXT(DiaC[[#This Row],[Hora]],"00"),":",TEXT(DiaC[[#This Row],[Min]],"00"))</f>
        <v>16:41</v>
      </c>
      <c r="BL586" s="1" t="str">
        <f>IFERROR(VLOOKUP(DiaC[[#This Row],[CONCATENA]],Dades[[#All],[Columna1]:[LAT]],3,FALSE),"")</f>
        <v/>
      </c>
      <c r="BM586" s="1" t="str">
        <f>IFERROR(10^(DiaC[[#This Row],[LAT]]/10),"")</f>
        <v/>
      </c>
    </row>
    <row r="587" spans="4:65" x14ac:dyDescent="0.35">
      <c r="D587" s="1">
        <f>Resultats!C$7</f>
        <v>30</v>
      </c>
      <c r="E587" s="1">
        <f>Resultats!E$7</f>
        <v>3</v>
      </c>
      <c r="F587" s="1">
        <v>16</v>
      </c>
      <c r="G587" s="1">
        <v>42</v>
      </c>
      <c r="H587" s="1" t="str">
        <f>CONCATENATE(DiaA[[#This Row],[Dia]],DiaA[[#This Row],[Mes]],DiaA[[#This Row],[Hora]],DiaA[[#This Row],[Min]])</f>
        <v>3031642</v>
      </c>
      <c r="I587" s="1" t="str">
        <f>CONCATENATE(TEXT(DiaA[[#This Row],[Hora]],"00"),":",TEXT(DiaA[[#This Row],[Min]],"00"))</f>
        <v>16:42</v>
      </c>
      <c r="J587" s="1" t="str">
        <f>IFERROR(VLOOKUP(DiaA[[#This Row],[CONCATENA]],Dades[[#All],[Columna1]:[LAT]],3,FALSE),"")</f>
        <v/>
      </c>
      <c r="K587" s="1" t="str">
        <f>IFERROR(10^(DiaA[[#This Row],[LAT]]/10),"")</f>
        <v/>
      </c>
      <c r="AE587" s="1">
        <f>Resultats!C$22</f>
        <v>30</v>
      </c>
      <c r="AF587" s="1">
        <f>Resultats!E$22</f>
        <v>3</v>
      </c>
      <c r="AG587" s="1">
        <v>16</v>
      </c>
      <c r="AH587" s="1">
        <v>42</v>
      </c>
      <c r="AI587" s="1" t="str">
        <f>CONCATENATE(DiaB[[#This Row],[Dia]],DiaB[[#This Row],[Mes]],DiaB[[#This Row],[Hora]],DiaB[[#This Row],[Min]])</f>
        <v>3031642</v>
      </c>
      <c r="AJ587" s="1" t="str">
        <f>CONCATENATE(TEXT(DiaB[[#This Row],[Hora]],"00"),":",TEXT(DiaB[[#This Row],[Min]],"00"))</f>
        <v>16:42</v>
      </c>
      <c r="AK587" s="1" t="str">
        <f>IFERROR(VLOOKUP(DiaB[[#This Row],[CONCATENA]],Dades[[#All],[Columna1]:[LAT]],3,FALSE),"")</f>
        <v/>
      </c>
      <c r="AL587" s="1" t="str">
        <f>IFERROR(10^(DiaB[[#This Row],[LAT]]/10),"")</f>
        <v/>
      </c>
      <c r="BF587" s="1">
        <f>Resultats!C$37</f>
        <v>30</v>
      </c>
      <c r="BG587" s="1">
        <f>Resultats!E$37</f>
        <v>3</v>
      </c>
      <c r="BH587" s="1">
        <v>16</v>
      </c>
      <c r="BI587" s="1">
        <v>42</v>
      </c>
      <c r="BJ587" s="1" t="str">
        <f>CONCATENATE(DiaC[[#This Row],[Dia]],DiaC[[#This Row],[Mes]],DiaC[[#This Row],[Hora]],DiaC[[#This Row],[Min]])</f>
        <v>3031642</v>
      </c>
      <c r="BK587" s="1" t="str">
        <f>CONCATENATE(TEXT(DiaC[[#This Row],[Hora]],"00"),":",TEXT(DiaC[[#This Row],[Min]],"00"))</f>
        <v>16:42</v>
      </c>
      <c r="BL587" s="1" t="str">
        <f>IFERROR(VLOOKUP(DiaC[[#This Row],[CONCATENA]],Dades[[#All],[Columna1]:[LAT]],3,FALSE),"")</f>
        <v/>
      </c>
      <c r="BM587" s="1" t="str">
        <f>IFERROR(10^(DiaC[[#This Row],[LAT]]/10),"")</f>
        <v/>
      </c>
    </row>
    <row r="588" spans="4:65" x14ac:dyDescent="0.35">
      <c r="D588" s="1">
        <f>Resultats!C$7</f>
        <v>30</v>
      </c>
      <c r="E588" s="1">
        <f>Resultats!E$7</f>
        <v>3</v>
      </c>
      <c r="F588" s="1">
        <v>16</v>
      </c>
      <c r="G588" s="1">
        <v>43</v>
      </c>
      <c r="H588" s="1" t="str">
        <f>CONCATENATE(DiaA[[#This Row],[Dia]],DiaA[[#This Row],[Mes]],DiaA[[#This Row],[Hora]],DiaA[[#This Row],[Min]])</f>
        <v>3031643</v>
      </c>
      <c r="I588" s="1" t="str">
        <f>CONCATENATE(TEXT(DiaA[[#This Row],[Hora]],"00"),":",TEXT(DiaA[[#This Row],[Min]],"00"))</f>
        <v>16:43</v>
      </c>
      <c r="J588" s="1" t="str">
        <f>IFERROR(VLOOKUP(DiaA[[#This Row],[CONCATENA]],Dades[[#All],[Columna1]:[LAT]],3,FALSE),"")</f>
        <v/>
      </c>
      <c r="K588" s="1" t="str">
        <f>IFERROR(10^(DiaA[[#This Row],[LAT]]/10),"")</f>
        <v/>
      </c>
      <c r="AE588" s="1">
        <f>Resultats!C$22</f>
        <v>30</v>
      </c>
      <c r="AF588" s="1">
        <f>Resultats!E$22</f>
        <v>3</v>
      </c>
      <c r="AG588" s="1">
        <v>16</v>
      </c>
      <c r="AH588" s="1">
        <v>43</v>
      </c>
      <c r="AI588" s="1" t="str">
        <f>CONCATENATE(DiaB[[#This Row],[Dia]],DiaB[[#This Row],[Mes]],DiaB[[#This Row],[Hora]],DiaB[[#This Row],[Min]])</f>
        <v>3031643</v>
      </c>
      <c r="AJ588" s="1" t="str">
        <f>CONCATENATE(TEXT(DiaB[[#This Row],[Hora]],"00"),":",TEXT(DiaB[[#This Row],[Min]],"00"))</f>
        <v>16:43</v>
      </c>
      <c r="AK588" s="1" t="str">
        <f>IFERROR(VLOOKUP(DiaB[[#This Row],[CONCATENA]],Dades[[#All],[Columna1]:[LAT]],3,FALSE),"")</f>
        <v/>
      </c>
      <c r="AL588" s="1" t="str">
        <f>IFERROR(10^(DiaB[[#This Row],[LAT]]/10),"")</f>
        <v/>
      </c>
      <c r="BF588" s="1">
        <f>Resultats!C$37</f>
        <v>30</v>
      </c>
      <c r="BG588" s="1">
        <f>Resultats!E$37</f>
        <v>3</v>
      </c>
      <c r="BH588" s="1">
        <v>16</v>
      </c>
      <c r="BI588" s="1">
        <v>43</v>
      </c>
      <c r="BJ588" s="1" t="str">
        <f>CONCATENATE(DiaC[[#This Row],[Dia]],DiaC[[#This Row],[Mes]],DiaC[[#This Row],[Hora]],DiaC[[#This Row],[Min]])</f>
        <v>3031643</v>
      </c>
      <c r="BK588" s="1" t="str">
        <f>CONCATENATE(TEXT(DiaC[[#This Row],[Hora]],"00"),":",TEXT(DiaC[[#This Row],[Min]],"00"))</f>
        <v>16:43</v>
      </c>
      <c r="BL588" s="1" t="str">
        <f>IFERROR(VLOOKUP(DiaC[[#This Row],[CONCATENA]],Dades[[#All],[Columna1]:[LAT]],3,FALSE),"")</f>
        <v/>
      </c>
      <c r="BM588" s="1" t="str">
        <f>IFERROR(10^(DiaC[[#This Row],[LAT]]/10),"")</f>
        <v/>
      </c>
    </row>
    <row r="589" spans="4:65" x14ac:dyDescent="0.35">
      <c r="D589" s="1">
        <f>Resultats!C$7</f>
        <v>30</v>
      </c>
      <c r="E589" s="1">
        <f>Resultats!E$7</f>
        <v>3</v>
      </c>
      <c r="F589" s="1">
        <v>16</v>
      </c>
      <c r="G589" s="1">
        <v>44</v>
      </c>
      <c r="H589" s="1" t="str">
        <f>CONCATENATE(DiaA[[#This Row],[Dia]],DiaA[[#This Row],[Mes]],DiaA[[#This Row],[Hora]],DiaA[[#This Row],[Min]])</f>
        <v>3031644</v>
      </c>
      <c r="I589" s="1" t="str">
        <f>CONCATENATE(TEXT(DiaA[[#This Row],[Hora]],"00"),":",TEXT(DiaA[[#This Row],[Min]],"00"))</f>
        <v>16:44</v>
      </c>
      <c r="J589" s="1" t="str">
        <f>IFERROR(VLOOKUP(DiaA[[#This Row],[CONCATENA]],Dades[[#All],[Columna1]:[LAT]],3,FALSE),"")</f>
        <v/>
      </c>
      <c r="K589" s="1" t="str">
        <f>IFERROR(10^(DiaA[[#This Row],[LAT]]/10),"")</f>
        <v/>
      </c>
      <c r="AE589" s="1">
        <f>Resultats!C$22</f>
        <v>30</v>
      </c>
      <c r="AF589" s="1">
        <f>Resultats!E$22</f>
        <v>3</v>
      </c>
      <c r="AG589" s="1">
        <v>16</v>
      </c>
      <c r="AH589" s="1">
        <v>44</v>
      </c>
      <c r="AI589" s="1" t="str">
        <f>CONCATENATE(DiaB[[#This Row],[Dia]],DiaB[[#This Row],[Mes]],DiaB[[#This Row],[Hora]],DiaB[[#This Row],[Min]])</f>
        <v>3031644</v>
      </c>
      <c r="AJ589" s="1" t="str">
        <f>CONCATENATE(TEXT(DiaB[[#This Row],[Hora]],"00"),":",TEXT(DiaB[[#This Row],[Min]],"00"))</f>
        <v>16:44</v>
      </c>
      <c r="AK589" s="1" t="str">
        <f>IFERROR(VLOOKUP(DiaB[[#This Row],[CONCATENA]],Dades[[#All],[Columna1]:[LAT]],3,FALSE),"")</f>
        <v/>
      </c>
      <c r="AL589" s="1" t="str">
        <f>IFERROR(10^(DiaB[[#This Row],[LAT]]/10),"")</f>
        <v/>
      </c>
      <c r="BF589" s="1">
        <f>Resultats!C$37</f>
        <v>30</v>
      </c>
      <c r="BG589" s="1">
        <f>Resultats!E$37</f>
        <v>3</v>
      </c>
      <c r="BH589" s="1">
        <v>16</v>
      </c>
      <c r="BI589" s="1">
        <v>44</v>
      </c>
      <c r="BJ589" s="1" t="str">
        <f>CONCATENATE(DiaC[[#This Row],[Dia]],DiaC[[#This Row],[Mes]],DiaC[[#This Row],[Hora]],DiaC[[#This Row],[Min]])</f>
        <v>3031644</v>
      </c>
      <c r="BK589" s="1" t="str">
        <f>CONCATENATE(TEXT(DiaC[[#This Row],[Hora]],"00"),":",TEXT(DiaC[[#This Row],[Min]],"00"))</f>
        <v>16:44</v>
      </c>
      <c r="BL589" s="1" t="str">
        <f>IFERROR(VLOOKUP(DiaC[[#This Row],[CONCATENA]],Dades[[#All],[Columna1]:[LAT]],3,FALSE),"")</f>
        <v/>
      </c>
      <c r="BM589" s="1" t="str">
        <f>IFERROR(10^(DiaC[[#This Row],[LAT]]/10),"")</f>
        <v/>
      </c>
    </row>
    <row r="590" spans="4:65" x14ac:dyDescent="0.35">
      <c r="D590" s="1">
        <f>Resultats!C$7</f>
        <v>30</v>
      </c>
      <c r="E590" s="1">
        <f>Resultats!E$7</f>
        <v>3</v>
      </c>
      <c r="F590" s="1">
        <v>16</v>
      </c>
      <c r="G590" s="1">
        <v>45</v>
      </c>
      <c r="H590" s="1" t="str">
        <f>CONCATENATE(DiaA[[#This Row],[Dia]],DiaA[[#This Row],[Mes]],DiaA[[#This Row],[Hora]],DiaA[[#This Row],[Min]])</f>
        <v>3031645</v>
      </c>
      <c r="I590" s="1" t="str">
        <f>CONCATENATE(TEXT(DiaA[[#This Row],[Hora]],"00"),":",TEXT(DiaA[[#This Row],[Min]],"00"))</f>
        <v>16:45</v>
      </c>
      <c r="J590" s="1" t="str">
        <f>IFERROR(VLOOKUP(DiaA[[#This Row],[CONCATENA]],Dades[[#All],[Columna1]:[LAT]],3,FALSE),"")</f>
        <v/>
      </c>
      <c r="K590" s="1" t="str">
        <f>IFERROR(10^(DiaA[[#This Row],[LAT]]/10),"")</f>
        <v/>
      </c>
      <c r="AE590" s="1">
        <f>Resultats!C$22</f>
        <v>30</v>
      </c>
      <c r="AF590" s="1">
        <f>Resultats!E$22</f>
        <v>3</v>
      </c>
      <c r="AG590" s="1">
        <v>16</v>
      </c>
      <c r="AH590" s="1">
        <v>45</v>
      </c>
      <c r="AI590" s="1" t="str">
        <f>CONCATENATE(DiaB[[#This Row],[Dia]],DiaB[[#This Row],[Mes]],DiaB[[#This Row],[Hora]],DiaB[[#This Row],[Min]])</f>
        <v>3031645</v>
      </c>
      <c r="AJ590" s="1" t="str">
        <f>CONCATENATE(TEXT(DiaB[[#This Row],[Hora]],"00"),":",TEXT(DiaB[[#This Row],[Min]],"00"))</f>
        <v>16:45</v>
      </c>
      <c r="AK590" s="1" t="str">
        <f>IFERROR(VLOOKUP(DiaB[[#This Row],[CONCATENA]],Dades[[#All],[Columna1]:[LAT]],3,FALSE),"")</f>
        <v/>
      </c>
      <c r="AL590" s="1" t="str">
        <f>IFERROR(10^(DiaB[[#This Row],[LAT]]/10),"")</f>
        <v/>
      </c>
      <c r="BF590" s="1">
        <f>Resultats!C$37</f>
        <v>30</v>
      </c>
      <c r="BG590" s="1">
        <f>Resultats!E$37</f>
        <v>3</v>
      </c>
      <c r="BH590" s="1">
        <v>16</v>
      </c>
      <c r="BI590" s="1">
        <v>45</v>
      </c>
      <c r="BJ590" s="1" t="str">
        <f>CONCATENATE(DiaC[[#This Row],[Dia]],DiaC[[#This Row],[Mes]],DiaC[[#This Row],[Hora]],DiaC[[#This Row],[Min]])</f>
        <v>3031645</v>
      </c>
      <c r="BK590" s="1" t="str">
        <f>CONCATENATE(TEXT(DiaC[[#This Row],[Hora]],"00"),":",TEXT(DiaC[[#This Row],[Min]],"00"))</f>
        <v>16:45</v>
      </c>
      <c r="BL590" s="1" t="str">
        <f>IFERROR(VLOOKUP(DiaC[[#This Row],[CONCATENA]],Dades[[#All],[Columna1]:[LAT]],3,FALSE),"")</f>
        <v/>
      </c>
      <c r="BM590" s="1" t="str">
        <f>IFERROR(10^(DiaC[[#This Row],[LAT]]/10),"")</f>
        <v/>
      </c>
    </row>
    <row r="591" spans="4:65" x14ac:dyDescent="0.35">
      <c r="D591" s="1">
        <f>Resultats!C$7</f>
        <v>30</v>
      </c>
      <c r="E591" s="1">
        <f>Resultats!E$7</f>
        <v>3</v>
      </c>
      <c r="F591" s="1">
        <v>16</v>
      </c>
      <c r="G591" s="1">
        <v>46</v>
      </c>
      <c r="H591" s="1" t="str">
        <f>CONCATENATE(DiaA[[#This Row],[Dia]],DiaA[[#This Row],[Mes]],DiaA[[#This Row],[Hora]],DiaA[[#This Row],[Min]])</f>
        <v>3031646</v>
      </c>
      <c r="I591" s="1" t="str">
        <f>CONCATENATE(TEXT(DiaA[[#This Row],[Hora]],"00"),":",TEXT(DiaA[[#This Row],[Min]],"00"))</f>
        <v>16:46</v>
      </c>
      <c r="J591" s="1" t="str">
        <f>IFERROR(VLOOKUP(DiaA[[#This Row],[CONCATENA]],Dades[[#All],[Columna1]:[LAT]],3,FALSE),"")</f>
        <v/>
      </c>
      <c r="K591" s="1" t="str">
        <f>IFERROR(10^(DiaA[[#This Row],[LAT]]/10),"")</f>
        <v/>
      </c>
      <c r="AE591" s="1">
        <f>Resultats!C$22</f>
        <v>30</v>
      </c>
      <c r="AF591" s="1">
        <f>Resultats!E$22</f>
        <v>3</v>
      </c>
      <c r="AG591" s="1">
        <v>16</v>
      </c>
      <c r="AH591" s="1">
        <v>46</v>
      </c>
      <c r="AI591" s="1" t="str">
        <f>CONCATENATE(DiaB[[#This Row],[Dia]],DiaB[[#This Row],[Mes]],DiaB[[#This Row],[Hora]],DiaB[[#This Row],[Min]])</f>
        <v>3031646</v>
      </c>
      <c r="AJ591" s="1" t="str">
        <f>CONCATENATE(TEXT(DiaB[[#This Row],[Hora]],"00"),":",TEXT(DiaB[[#This Row],[Min]],"00"))</f>
        <v>16:46</v>
      </c>
      <c r="AK591" s="1" t="str">
        <f>IFERROR(VLOOKUP(DiaB[[#This Row],[CONCATENA]],Dades[[#All],[Columna1]:[LAT]],3,FALSE),"")</f>
        <v/>
      </c>
      <c r="AL591" s="1" t="str">
        <f>IFERROR(10^(DiaB[[#This Row],[LAT]]/10),"")</f>
        <v/>
      </c>
      <c r="BF591" s="1">
        <f>Resultats!C$37</f>
        <v>30</v>
      </c>
      <c r="BG591" s="1">
        <f>Resultats!E$37</f>
        <v>3</v>
      </c>
      <c r="BH591" s="1">
        <v>16</v>
      </c>
      <c r="BI591" s="1">
        <v>46</v>
      </c>
      <c r="BJ591" s="1" t="str">
        <f>CONCATENATE(DiaC[[#This Row],[Dia]],DiaC[[#This Row],[Mes]],DiaC[[#This Row],[Hora]],DiaC[[#This Row],[Min]])</f>
        <v>3031646</v>
      </c>
      <c r="BK591" s="1" t="str">
        <f>CONCATENATE(TEXT(DiaC[[#This Row],[Hora]],"00"),":",TEXT(DiaC[[#This Row],[Min]],"00"))</f>
        <v>16:46</v>
      </c>
      <c r="BL591" s="1" t="str">
        <f>IFERROR(VLOOKUP(DiaC[[#This Row],[CONCATENA]],Dades[[#All],[Columna1]:[LAT]],3,FALSE),"")</f>
        <v/>
      </c>
      <c r="BM591" s="1" t="str">
        <f>IFERROR(10^(DiaC[[#This Row],[LAT]]/10),"")</f>
        <v/>
      </c>
    </row>
    <row r="592" spans="4:65" x14ac:dyDescent="0.35">
      <c r="D592" s="1">
        <f>Resultats!C$7</f>
        <v>30</v>
      </c>
      <c r="E592" s="1">
        <f>Resultats!E$7</f>
        <v>3</v>
      </c>
      <c r="F592" s="1">
        <v>16</v>
      </c>
      <c r="G592" s="1">
        <v>47</v>
      </c>
      <c r="H592" s="1" t="str">
        <f>CONCATENATE(DiaA[[#This Row],[Dia]],DiaA[[#This Row],[Mes]],DiaA[[#This Row],[Hora]],DiaA[[#This Row],[Min]])</f>
        <v>3031647</v>
      </c>
      <c r="I592" s="1" t="str">
        <f>CONCATENATE(TEXT(DiaA[[#This Row],[Hora]],"00"),":",TEXT(DiaA[[#This Row],[Min]],"00"))</f>
        <v>16:47</v>
      </c>
      <c r="J592" s="1" t="str">
        <f>IFERROR(VLOOKUP(DiaA[[#This Row],[CONCATENA]],Dades[[#All],[Columna1]:[LAT]],3,FALSE),"")</f>
        <v/>
      </c>
      <c r="K592" s="1" t="str">
        <f>IFERROR(10^(DiaA[[#This Row],[LAT]]/10),"")</f>
        <v/>
      </c>
      <c r="AE592" s="1">
        <f>Resultats!C$22</f>
        <v>30</v>
      </c>
      <c r="AF592" s="1">
        <f>Resultats!E$22</f>
        <v>3</v>
      </c>
      <c r="AG592" s="1">
        <v>16</v>
      </c>
      <c r="AH592" s="1">
        <v>47</v>
      </c>
      <c r="AI592" s="1" t="str">
        <f>CONCATENATE(DiaB[[#This Row],[Dia]],DiaB[[#This Row],[Mes]],DiaB[[#This Row],[Hora]],DiaB[[#This Row],[Min]])</f>
        <v>3031647</v>
      </c>
      <c r="AJ592" s="1" t="str">
        <f>CONCATENATE(TEXT(DiaB[[#This Row],[Hora]],"00"),":",TEXT(DiaB[[#This Row],[Min]],"00"))</f>
        <v>16:47</v>
      </c>
      <c r="AK592" s="1" t="str">
        <f>IFERROR(VLOOKUP(DiaB[[#This Row],[CONCATENA]],Dades[[#All],[Columna1]:[LAT]],3,FALSE),"")</f>
        <v/>
      </c>
      <c r="AL592" s="1" t="str">
        <f>IFERROR(10^(DiaB[[#This Row],[LAT]]/10),"")</f>
        <v/>
      </c>
      <c r="BF592" s="1">
        <f>Resultats!C$37</f>
        <v>30</v>
      </c>
      <c r="BG592" s="1">
        <f>Resultats!E$37</f>
        <v>3</v>
      </c>
      <c r="BH592" s="1">
        <v>16</v>
      </c>
      <c r="BI592" s="1">
        <v>47</v>
      </c>
      <c r="BJ592" s="1" t="str">
        <f>CONCATENATE(DiaC[[#This Row],[Dia]],DiaC[[#This Row],[Mes]],DiaC[[#This Row],[Hora]],DiaC[[#This Row],[Min]])</f>
        <v>3031647</v>
      </c>
      <c r="BK592" s="1" t="str">
        <f>CONCATENATE(TEXT(DiaC[[#This Row],[Hora]],"00"),":",TEXT(DiaC[[#This Row],[Min]],"00"))</f>
        <v>16:47</v>
      </c>
      <c r="BL592" s="1" t="str">
        <f>IFERROR(VLOOKUP(DiaC[[#This Row],[CONCATENA]],Dades[[#All],[Columna1]:[LAT]],3,FALSE),"")</f>
        <v/>
      </c>
      <c r="BM592" s="1" t="str">
        <f>IFERROR(10^(DiaC[[#This Row],[LAT]]/10),"")</f>
        <v/>
      </c>
    </row>
    <row r="593" spans="4:65" x14ac:dyDescent="0.35">
      <c r="D593" s="1">
        <f>Resultats!C$7</f>
        <v>30</v>
      </c>
      <c r="E593" s="1">
        <f>Resultats!E$7</f>
        <v>3</v>
      </c>
      <c r="F593" s="1">
        <v>16</v>
      </c>
      <c r="G593" s="1">
        <v>48</v>
      </c>
      <c r="H593" s="1" t="str">
        <f>CONCATENATE(DiaA[[#This Row],[Dia]],DiaA[[#This Row],[Mes]],DiaA[[#This Row],[Hora]],DiaA[[#This Row],[Min]])</f>
        <v>3031648</v>
      </c>
      <c r="I593" s="1" t="str">
        <f>CONCATENATE(TEXT(DiaA[[#This Row],[Hora]],"00"),":",TEXT(DiaA[[#This Row],[Min]],"00"))</f>
        <v>16:48</v>
      </c>
      <c r="J593" s="1" t="str">
        <f>IFERROR(VLOOKUP(DiaA[[#This Row],[CONCATENA]],Dades[[#All],[Columna1]:[LAT]],3,FALSE),"")</f>
        <v/>
      </c>
      <c r="K593" s="1" t="str">
        <f>IFERROR(10^(DiaA[[#This Row],[LAT]]/10),"")</f>
        <v/>
      </c>
      <c r="AE593" s="1">
        <f>Resultats!C$22</f>
        <v>30</v>
      </c>
      <c r="AF593" s="1">
        <f>Resultats!E$22</f>
        <v>3</v>
      </c>
      <c r="AG593" s="1">
        <v>16</v>
      </c>
      <c r="AH593" s="1">
        <v>48</v>
      </c>
      <c r="AI593" s="1" t="str">
        <f>CONCATENATE(DiaB[[#This Row],[Dia]],DiaB[[#This Row],[Mes]],DiaB[[#This Row],[Hora]],DiaB[[#This Row],[Min]])</f>
        <v>3031648</v>
      </c>
      <c r="AJ593" s="1" t="str">
        <f>CONCATENATE(TEXT(DiaB[[#This Row],[Hora]],"00"),":",TEXT(DiaB[[#This Row],[Min]],"00"))</f>
        <v>16:48</v>
      </c>
      <c r="AK593" s="1" t="str">
        <f>IFERROR(VLOOKUP(DiaB[[#This Row],[CONCATENA]],Dades[[#All],[Columna1]:[LAT]],3,FALSE),"")</f>
        <v/>
      </c>
      <c r="AL593" s="1" t="str">
        <f>IFERROR(10^(DiaB[[#This Row],[LAT]]/10),"")</f>
        <v/>
      </c>
      <c r="BF593" s="1">
        <f>Resultats!C$37</f>
        <v>30</v>
      </c>
      <c r="BG593" s="1">
        <f>Resultats!E$37</f>
        <v>3</v>
      </c>
      <c r="BH593" s="1">
        <v>16</v>
      </c>
      <c r="BI593" s="1">
        <v>48</v>
      </c>
      <c r="BJ593" s="1" t="str">
        <f>CONCATENATE(DiaC[[#This Row],[Dia]],DiaC[[#This Row],[Mes]],DiaC[[#This Row],[Hora]],DiaC[[#This Row],[Min]])</f>
        <v>3031648</v>
      </c>
      <c r="BK593" s="1" t="str">
        <f>CONCATENATE(TEXT(DiaC[[#This Row],[Hora]],"00"),":",TEXT(DiaC[[#This Row],[Min]],"00"))</f>
        <v>16:48</v>
      </c>
      <c r="BL593" s="1" t="str">
        <f>IFERROR(VLOOKUP(DiaC[[#This Row],[CONCATENA]],Dades[[#All],[Columna1]:[LAT]],3,FALSE),"")</f>
        <v/>
      </c>
      <c r="BM593" s="1" t="str">
        <f>IFERROR(10^(DiaC[[#This Row],[LAT]]/10),"")</f>
        <v/>
      </c>
    </row>
    <row r="594" spans="4:65" x14ac:dyDescent="0.35">
      <c r="D594" s="1">
        <f>Resultats!C$7</f>
        <v>30</v>
      </c>
      <c r="E594" s="1">
        <f>Resultats!E$7</f>
        <v>3</v>
      </c>
      <c r="F594" s="1">
        <v>16</v>
      </c>
      <c r="G594" s="1">
        <v>49</v>
      </c>
      <c r="H594" s="1" t="str">
        <f>CONCATENATE(DiaA[[#This Row],[Dia]],DiaA[[#This Row],[Mes]],DiaA[[#This Row],[Hora]],DiaA[[#This Row],[Min]])</f>
        <v>3031649</v>
      </c>
      <c r="I594" s="1" t="str">
        <f>CONCATENATE(TEXT(DiaA[[#This Row],[Hora]],"00"),":",TEXT(DiaA[[#This Row],[Min]],"00"))</f>
        <v>16:49</v>
      </c>
      <c r="J594" s="1" t="str">
        <f>IFERROR(VLOOKUP(DiaA[[#This Row],[CONCATENA]],Dades[[#All],[Columna1]:[LAT]],3,FALSE),"")</f>
        <v/>
      </c>
      <c r="K594" s="1" t="str">
        <f>IFERROR(10^(DiaA[[#This Row],[LAT]]/10),"")</f>
        <v/>
      </c>
      <c r="AE594" s="1">
        <f>Resultats!C$22</f>
        <v>30</v>
      </c>
      <c r="AF594" s="1">
        <f>Resultats!E$22</f>
        <v>3</v>
      </c>
      <c r="AG594" s="1">
        <v>16</v>
      </c>
      <c r="AH594" s="1">
        <v>49</v>
      </c>
      <c r="AI594" s="1" t="str">
        <f>CONCATENATE(DiaB[[#This Row],[Dia]],DiaB[[#This Row],[Mes]],DiaB[[#This Row],[Hora]],DiaB[[#This Row],[Min]])</f>
        <v>3031649</v>
      </c>
      <c r="AJ594" s="1" t="str">
        <f>CONCATENATE(TEXT(DiaB[[#This Row],[Hora]],"00"),":",TEXT(DiaB[[#This Row],[Min]],"00"))</f>
        <v>16:49</v>
      </c>
      <c r="AK594" s="1" t="str">
        <f>IFERROR(VLOOKUP(DiaB[[#This Row],[CONCATENA]],Dades[[#All],[Columna1]:[LAT]],3,FALSE),"")</f>
        <v/>
      </c>
      <c r="AL594" s="1" t="str">
        <f>IFERROR(10^(DiaB[[#This Row],[LAT]]/10),"")</f>
        <v/>
      </c>
      <c r="BF594" s="1">
        <f>Resultats!C$37</f>
        <v>30</v>
      </c>
      <c r="BG594" s="1">
        <f>Resultats!E$37</f>
        <v>3</v>
      </c>
      <c r="BH594" s="1">
        <v>16</v>
      </c>
      <c r="BI594" s="1">
        <v>49</v>
      </c>
      <c r="BJ594" s="1" t="str">
        <f>CONCATENATE(DiaC[[#This Row],[Dia]],DiaC[[#This Row],[Mes]],DiaC[[#This Row],[Hora]],DiaC[[#This Row],[Min]])</f>
        <v>3031649</v>
      </c>
      <c r="BK594" s="1" t="str">
        <f>CONCATENATE(TEXT(DiaC[[#This Row],[Hora]],"00"),":",TEXT(DiaC[[#This Row],[Min]],"00"))</f>
        <v>16:49</v>
      </c>
      <c r="BL594" s="1" t="str">
        <f>IFERROR(VLOOKUP(DiaC[[#This Row],[CONCATENA]],Dades[[#All],[Columna1]:[LAT]],3,FALSE),"")</f>
        <v/>
      </c>
      <c r="BM594" s="1" t="str">
        <f>IFERROR(10^(DiaC[[#This Row],[LAT]]/10),"")</f>
        <v/>
      </c>
    </row>
    <row r="595" spans="4:65" x14ac:dyDescent="0.35">
      <c r="D595" s="1">
        <f>Resultats!C$7</f>
        <v>30</v>
      </c>
      <c r="E595" s="1">
        <f>Resultats!E$7</f>
        <v>3</v>
      </c>
      <c r="F595" s="1">
        <v>16</v>
      </c>
      <c r="G595" s="1">
        <v>50</v>
      </c>
      <c r="H595" s="1" t="str">
        <f>CONCATENATE(DiaA[[#This Row],[Dia]],DiaA[[#This Row],[Mes]],DiaA[[#This Row],[Hora]],DiaA[[#This Row],[Min]])</f>
        <v>3031650</v>
      </c>
      <c r="I595" s="1" t="str">
        <f>CONCATENATE(TEXT(DiaA[[#This Row],[Hora]],"00"),":",TEXT(DiaA[[#This Row],[Min]],"00"))</f>
        <v>16:50</v>
      </c>
      <c r="J595" s="1" t="str">
        <f>IFERROR(VLOOKUP(DiaA[[#This Row],[CONCATENA]],Dades[[#All],[Columna1]:[LAT]],3,FALSE),"")</f>
        <v/>
      </c>
      <c r="K595" s="1" t="str">
        <f>IFERROR(10^(DiaA[[#This Row],[LAT]]/10),"")</f>
        <v/>
      </c>
      <c r="AE595" s="1">
        <f>Resultats!C$22</f>
        <v>30</v>
      </c>
      <c r="AF595" s="1">
        <f>Resultats!E$22</f>
        <v>3</v>
      </c>
      <c r="AG595" s="1">
        <v>16</v>
      </c>
      <c r="AH595" s="1">
        <v>50</v>
      </c>
      <c r="AI595" s="1" t="str">
        <f>CONCATENATE(DiaB[[#This Row],[Dia]],DiaB[[#This Row],[Mes]],DiaB[[#This Row],[Hora]],DiaB[[#This Row],[Min]])</f>
        <v>3031650</v>
      </c>
      <c r="AJ595" s="1" t="str">
        <f>CONCATENATE(TEXT(DiaB[[#This Row],[Hora]],"00"),":",TEXT(DiaB[[#This Row],[Min]],"00"))</f>
        <v>16:50</v>
      </c>
      <c r="AK595" s="1" t="str">
        <f>IFERROR(VLOOKUP(DiaB[[#This Row],[CONCATENA]],Dades[[#All],[Columna1]:[LAT]],3,FALSE),"")</f>
        <v/>
      </c>
      <c r="AL595" s="1" t="str">
        <f>IFERROR(10^(DiaB[[#This Row],[LAT]]/10),"")</f>
        <v/>
      </c>
      <c r="BF595" s="1">
        <f>Resultats!C$37</f>
        <v>30</v>
      </c>
      <c r="BG595" s="1">
        <f>Resultats!E$37</f>
        <v>3</v>
      </c>
      <c r="BH595" s="1">
        <v>16</v>
      </c>
      <c r="BI595" s="1">
        <v>50</v>
      </c>
      <c r="BJ595" s="1" t="str">
        <f>CONCATENATE(DiaC[[#This Row],[Dia]],DiaC[[#This Row],[Mes]],DiaC[[#This Row],[Hora]],DiaC[[#This Row],[Min]])</f>
        <v>3031650</v>
      </c>
      <c r="BK595" s="1" t="str">
        <f>CONCATENATE(TEXT(DiaC[[#This Row],[Hora]],"00"),":",TEXT(DiaC[[#This Row],[Min]],"00"))</f>
        <v>16:50</v>
      </c>
      <c r="BL595" s="1" t="str">
        <f>IFERROR(VLOOKUP(DiaC[[#This Row],[CONCATENA]],Dades[[#All],[Columna1]:[LAT]],3,FALSE),"")</f>
        <v/>
      </c>
      <c r="BM595" s="1" t="str">
        <f>IFERROR(10^(DiaC[[#This Row],[LAT]]/10),"")</f>
        <v/>
      </c>
    </row>
    <row r="596" spans="4:65" x14ac:dyDescent="0.35">
      <c r="D596" s="1">
        <f>Resultats!C$7</f>
        <v>30</v>
      </c>
      <c r="E596" s="1">
        <f>Resultats!E$7</f>
        <v>3</v>
      </c>
      <c r="F596" s="1">
        <v>16</v>
      </c>
      <c r="G596" s="1">
        <v>51</v>
      </c>
      <c r="H596" s="1" t="str">
        <f>CONCATENATE(DiaA[[#This Row],[Dia]],DiaA[[#This Row],[Mes]],DiaA[[#This Row],[Hora]],DiaA[[#This Row],[Min]])</f>
        <v>3031651</v>
      </c>
      <c r="I596" s="1" t="str">
        <f>CONCATENATE(TEXT(DiaA[[#This Row],[Hora]],"00"),":",TEXT(DiaA[[#This Row],[Min]],"00"))</f>
        <v>16:51</v>
      </c>
      <c r="J596" s="1" t="str">
        <f>IFERROR(VLOOKUP(DiaA[[#This Row],[CONCATENA]],Dades[[#All],[Columna1]:[LAT]],3,FALSE),"")</f>
        <v/>
      </c>
      <c r="K596" s="1" t="str">
        <f>IFERROR(10^(DiaA[[#This Row],[LAT]]/10),"")</f>
        <v/>
      </c>
      <c r="AE596" s="1">
        <f>Resultats!C$22</f>
        <v>30</v>
      </c>
      <c r="AF596" s="1">
        <f>Resultats!E$22</f>
        <v>3</v>
      </c>
      <c r="AG596" s="1">
        <v>16</v>
      </c>
      <c r="AH596" s="1">
        <v>51</v>
      </c>
      <c r="AI596" s="1" t="str">
        <f>CONCATENATE(DiaB[[#This Row],[Dia]],DiaB[[#This Row],[Mes]],DiaB[[#This Row],[Hora]],DiaB[[#This Row],[Min]])</f>
        <v>3031651</v>
      </c>
      <c r="AJ596" s="1" t="str">
        <f>CONCATENATE(TEXT(DiaB[[#This Row],[Hora]],"00"),":",TEXT(DiaB[[#This Row],[Min]],"00"))</f>
        <v>16:51</v>
      </c>
      <c r="AK596" s="1" t="str">
        <f>IFERROR(VLOOKUP(DiaB[[#This Row],[CONCATENA]],Dades[[#All],[Columna1]:[LAT]],3,FALSE),"")</f>
        <v/>
      </c>
      <c r="AL596" s="1" t="str">
        <f>IFERROR(10^(DiaB[[#This Row],[LAT]]/10),"")</f>
        <v/>
      </c>
      <c r="BF596" s="1">
        <f>Resultats!C$37</f>
        <v>30</v>
      </c>
      <c r="BG596" s="1">
        <f>Resultats!E$37</f>
        <v>3</v>
      </c>
      <c r="BH596" s="1">
        <v>16</v>
      </c>
      <c r="BI596" s="1">
        <v>51</v>
      </c>
      <c r="BJ596" s="1" t="str">
        <f>CONCATENATE(DiaC[[#This Row],[Dia]],DiaC[[#This Row],[Mes]],DiaC[[#This Row],[Hora]],DiaC[[#This Row],[Min]])</f>
        <v>3031651</v>
      </c>
      <c r="BK596" s="1" t="str">
        <f>CONCATENATE(TEXT(DiaC[[#This Row],[Hora]],"00"),":",TEXT(DiaC[[#This Row],[Min]],"00"))</f>
        <v>16:51</v>
      </c>
      <c r="BL596" s="1" t="str">
        <f>IFERROR(VLOOKUP(DiaC[[#This Row],[CONCATENA]],Dades[[#All],[Columna1]:[LAT]],3,FALSE),"")</f>
        <v/>
      </c>
      <c r="BM596" s="1" t="str">
        <f>IFERROR(10^(DiaC[[#This Row],[LAT]]/10),"")</f>
        <v/>
      </c>
    </row>
    <row r="597" spans="4:65" x14ac:dyDescent="0.35">
      <c r="D597" s="1">
        <f>Resultats!C$7</f>
        <v>30</v>
      </c>
      <c r="E597" s="1">
        <f>Resultats!E$7</f>
        <v>3</v>
      </c>
      <c r="F597" s="1">
        <v>16</v>
      </c>
      <c r="G597" s="1">
        <v>52</v>
      </c>
      <c r="H597" s="1" t="str">
        <f>CONCATENATE(DiaA[[#This Row],[Dia]],DiaA[[#This Row],[Mes]],DiaA[[#This Row],[Hora]],DiaA[[#This Row],[Min]])</f>
        <v>3031652</v>
      </c>
      <c r="I597" s="1" t="str">
        <f>CONCATENATE(TEXT(DiaA[[#This Row],[Hora]],"00"),":",TEXT(DiaA[[#This Row],[Min]],"00"))</f>
        <v>16:52</v>
      </c>
      <c r="J597" s="1" t="str">
        <f>IFERROR(VLOOKUP(DiaA[[#This Row],[CONCATENA]],Dades[[#All],[Columna1]:[LAT]],3,FALSE),"")</f>
        <v/>
      </c>
      <c r="K597" s="1" t="str">
        <f>IFERROR(10^(DiaA[[#This Row],[LAT]]/10),"")</f>
        <v/>
      </c>
      <c r="AE597" s="1">
        <f>Resultats!C$22</f>
        <v>30</v>
      </c>
      <c r="AF597" s="1">
        <f>Resultats!E$22</f>
        <v>3</v>
      </c>
      <c r="AG597" s="1">
        <v>16</v>
      </c>
      <c r="AH597" s="1">
        <v>52</v>
      </c>
      <c r="AI597" s="1" t="str">
        <f>CONCATENATE(DiaB[[#This Row],[Dia]],DiaB[[#This Row],[Mes]],DiaB[[#This Row],[Hora]],DiaB[[#This Row],[Min]])</f>
        <v>3031652</v>
      </c>
      <c r="AJ597" s="1" t="str">
        <f>CONCATENATE(TEXT(DiaB[[#This Row],[Hora]],"00"),":",TEXT(DiaB[[#This Row],[Min]],"00"))</f>
        <v>16:52</v>
      </c>
      <c r="AK597" s="1" t="str">
        <f>IFERROR(VLOOKUP(DiaB[[#This Row],[CONCATENA]],Dades[[#All],[Columna1]:[LAT]],3,FALSE),"")</f>
        <v/>
      </c>
      <c r="AL597" s="1" t="str">
        <f>IFERROR(10^(DiaB[[#This Row],[LAT]]/10),"")</f>
        <v/>
      </c>
      <c r="BF597" s="1">
        <f>Resultats!C$37</f>
        <v>30</v>
      </c>
      <c r="BG597" s="1">
        <f>Resultats!E$37</f>
        <v>3</v>
      </c>
      <c r="BH597" s="1">
        <v>16</v>
      </c>
      <c r="BI597" s="1">
        <v>52</v>
      </c>
      <c r="BJ597" s="1" t="str">
        <f>CONCATENATE(DiaC[[#This Row],[Dia]],DiaC[[#This Row],[Mes]],DiaC[[#This Row],[Hora]],DiaC[[#This Row],[Min]])</f>
        <v>3031652</v>
      </c>
      <c r="BK597" s="1" t="str">
        <f>CONCATENATE(TEXT(DiaC[[#This Row],[Hora]],"00"),":",TEXT(DiaC[[#This Row],[Min]],"00"))</f>
        <v>16:52</v>
      </c>
      <c r="BL597" s="1" t="str">
        <f>IFERROR(VLOOKUP(DiaC[[#This Row],[CONCATENA]],Dades[[#All],[Columna1]:[LAT]],3,FALSE),"")</f>
        <v/>
      </c>
      <c r="BM597" s="1" t="str">
        <f>IFERROR(10^(DiaC[[#This Row],[LAT]]/10),"")</f>
        <v/>
      </c>
    </row>
    <row r="598" spans="4:65" x14ac:dyDescent="0.35">
      <c r="D598" s="1">
        <f>Resultats!C$7</f>
        <v>30</v>
      </c>
      <c r="E598" s="1">
        <f>Resultats!E$7</f>
        <v>3</v>
      </c>
      <c r="F598" s="1">
        <v>16</v>
      </c>
      <c r="G598" s="1">
        <v>53</v>
      </c>
      <c r="H598" s="1" t="str">
        <f>CONCATENATE(DiaA[[#This Row],[Dia]],DiaA[[#This Row],[Mes]],DiaA[[#This Row],[Hora]],DiaA[[#This Row],[Min]])</f>
        <v>3031653</v>
      </c>
      <c r="I598" s="1" t="str">
        <f>CONCATENATE(TEXT(DiaA[[#This Row],[Hora]],"00"),":",TEXT(DiaA[[#This Row],[Min]],"00"))</f>
        <v>16:53</v>
      </c>
      <c r="J598" s="1" t="str">
        <f>IFERROR(VLOOKUP(DiaA[[#This Row],[CONCATENA]],Dades[[#All],[Columna1]:[LAT]],3,FALSE),"")</f>
        <v/>
      </c>
      <c r="K598" s="1" t="str">
        <f>IFERROR(10^(DiaA[[#This Row],[LAT]]/10),"")</f>
        <v/>
      </c>
      <c r="AE598" s="1">
        <f>Resultats!C$22</f>
        <v>30</v>
      </c>
      <c r="AF598" s="1">
        <f>Resultats!E$22</f>
        <v>3</v>
      </c>
      <c r="AG598" s="1">
        <v>16</v>
      </c>
      <c r="AH598" s="1">
        <v>53</v>
      </c>
      <c r="AI598" s="1" t="str">
        <f>CONCATENATE(DiaB[[#This Row],[Dia]],DiaB[[#This Row],[Mes]],DiaB[[#This Row],[Hora]],DiaB[[#This Row],[Min]])</f>
        <v>3031653</v>
      </c>
      <c r="AJ598" s="1" t="str">
        <f>CONCATENATE(TEXT(DiaB[[#This Row],[Hora]],"00"),":",TEXT(DiaB[[#This Row],[Min]],"00"))</f>
        <v>16:53</v>
      </c>
      <c r="AK598" s="1" t="str">
        <f>IFERROR(VLOOKUP(DiaB[[#This Row],[CONCATENA]],Dades[[#All],[Columna1]:[LAT]],3,FALSE),"")</f>
        <v/>
      </c>
      <c r="AL598" s="1" t="str">
        <f>IFERROR(10^(DiaB[[#This Row],[LAT]]/10),"")</f>
        <v/>
      </c>
      <c r="BF598" s="1">
        <f>Resultats!C$37</f>
        <v>30</v>
      </c>
      <c r="BG598" s="1">
        <f>Resultats!E$37</f>
        <v>3</v>
      </c>
      <c r="BH598" s="1">
        <v>16</v>
      </c>
      <c r="BI598" s="1">
        <v>53</v>
      </c>
      <c r="BJ598" s="1" t="str">
        <f>CONCATENATE(DiaC[[#This Row],[Dia]],DiaC[[#This Row],[Mes]],DiaC[[#This Row],[Hora]],DiaC[[#This Row],[Min]])</f>
        <v>3031653</v>
      </c>
      <c r="BK598" s="1" t="str">
        <f>CONCATENATE(TEXT(DiaC[[#This Row],[Hora]],"00"),":",TEXT(DiaC[[#This Row],[Min]],"00"))</f>
        <v>16:53</v>
      </c>
      <c r="BL598" s="1" t="str">
        <f>IFERROR(VLOOKUP(DiaC[[#This Row],[CONCATENA]],Dades[[#All],[Columna1]:[LAT]],3,FALSE),"")</f>
        <v/>
      </c>
      <c r="BM598" s="1" t="str">
        <f>IFERROR(10^(DiaC[[#This Row],[LAT]]/10),"")</f>
        <v/>
      </c>
    </row>
    <row r="599" spans="4:65" x14ac:dyDescent="0.35">
      <c r="D599" s="1">
        <f>Resultats!C$7</f>
        <v>30</v>
      </c>
      <c r="E599" s="1">
        <f>Resultats!E$7</f>
        <v>3</v>
      </c>
      <c r="F599" s="1">
        <v>16</v>
      </c>
      <c r="G599" s="1">
        <v>54</v>
      </c>
      <c r="H599" s="1" t="str">
        <f>CONCATENATE(DiaA[[#This Row],[Dia]],DiaA[[#This Row],[Mes]],DiaA[[#This Row],[Hora]],DiaA[[#This Row],[Min]])</f>
        <v>3031654</v>
      </c>
      <c r="I599" s="1" t="str">
        <f>CONCATENATE(TEXT(DiaA[[#This Row],[Hora]],"00"),":",TEXT(DiaA[[#This Row],[Min]],"00"))</f>
        <v>16:54</v>
      </c>
      <c r="J599" s="1" t="str">
        <f>IFERROR(VLOOKUP(DiaA[[#This Row],[CONCATENA]],Dades[[#All],[Columna1]:[LAT]],3,FALSE),"")</f>
        <v/>
      </c>
      <c r="K599" s="1" t="str">
        <f>IFERROR(10^(DiaA[[#This Row],[LAT]]/10),"")</f>
        <v/>
      </c>
      <c r="AE599" s="1">
        <f>Resultats!C$22</f>
        <v>30</v>
      </c>
      <c r="AF599" s="1">
        <f>Resultats!E$22</f>
        <v>3</v>
      </c>
      <c r="AG599" s="1">
        <v>16</v>
      </c>
      <c r="AH599" s="1">
        <v>54</v>
      </c>
      <c r="AI599" s="1" t="str">
        <f>CONCATENATE(DiaB[[#This Row],[Dia]],DiaB[[#This Row],[Mes]],DiaB[[#This Row],[Hora]],DiaB[[#This Row],[Min]])</f>
        <v>3031654</v>
      </c>
      <c r="AJ599" s="1" t="str">
        <f>CONCATENATE(TEXT(DiaB[[#This Row],[Hora]],"00"),":",TEXT(DiaB[[#This Row],[Min]],"00"))</f>
        <v>16:54</v>
      </c>
      <c r="AK599" s="1" t="str">
        <f>IFERROR(VLOOKUP(DiaB[[#This Row],[CONCATENA]],Dades[[#All],[Columna1]:[LAT]],3,FALSE),"")</f>
        <v/>
      </c>
      <c r="AL599" s="1" t="str">
        <f>IFERROR(10^(DiaB[[#This Row],[LAT]]/10),"")</f>
        <v/>
      </c>
      <c r="BF599" s="1">
        <f>Resultats!C$37</f>
        <v>30</v>
      </c>
      <c r="BG599" s="1">
        <f>Resultats!E$37</f>
        <v>3</v>
      </c>
      <c r="BH599" s="1">
        <v>16</v>
      </c>
      <c r="BI599" s="1">
        <v>54</v>
      </c>
      <c r="BJ599" s="1" t="str">
        <f>CONCATENATE(DiaC[[#This Row],[Dia]],DiaC[[#This Row],[Mes]],DiaC[[#This Row],[Hora]],DiaC[[#This Row],[Min]])</f>
        <v>3031654</v>
      </c>
      <c r="BK599" s="1" t="str">
        <f>CONCATENATE(TEXT(DiaC[[#This Row],[Hora]],"00"),":",TEXT(DiaC[[#This Row],[Min]],"00"))</f>
        <v>16:54</v>
      </c>
      <c r="BL599" s="1" t="str">
        <f>IFERROR(VLOOKUP(DiaC[[#This Row],[CONCATENA]],Dades[[#All],[Columna1]:[LAT]],3,FALSE),"")</f>
        <v/>
      </c>
      <c r="BM599" s="1" t="str">
        <f>IFERROR(10^(DiaC[[#This Row],[LAT]]/10),"")</f>
        <v/>
      </c>
    </row>
    <row r="600" spans="4:65" x14ac:dyDescent="0.35">
      <c r="D600" s="1">
        <f>Resultats!C$7</f>
        <v>30</v>
      </c>
      <c r="E600" s="1">
        <f>Resultats!E$7</f>
        <v>3</v>
      </c>
      <c r="F600" s="1">
        <v>16</v>
      </c>
      <c r="G600" s="1">
        <v>55</v>
      </c>
      <c r="H600" s="1" t="str">
        <f>CONCATENATE(DiaA[[#This Row],[Dia]],DiaA[[#This Row],[Mes]],DiaA[[#This Row],[Hora]],DiaA[[#This Row],[Min]])</f>
        <v>3031655</v>
      </c>
      <c r="I600" s="1" t="str">
        <f>CONCATENATE(TEXT(DiaA[[#This Row],[Hora]],"00"),":",TEXT(DiaA[[#This Row],[Min]],"00"))</f>
        <v>16:55</v>
      </c>
      <c r="J600" s="1" t="str">
        <f>IFERROR(VLOOKUP(DiaA[[#This Row],[CONCATENA]],Dades[[#All],[Columna1]:[LAT]],3,FALSE),"")</f>
        <v/>
      </c>
      <c r="K600" s="1" t="str">
        <f>IFERROR(10^(DiaA[[#This Row],[LAT]]/10),"")</f>
        <v/>
      </c>
      <c r="AE600" s="1">
        <f>Resultats!C$22</f>
        <v>30</v>
      </c>
      <c r="AF600" s="1">
        <f>Resultats!E$22</f>
        <v>3</v>
      </c>
      <c r="AG600" s="1">
        <v>16</v>
      </c>
      <c r="AH600" s="1">
        <v>55</v>
      </c>
      <c r="AI600" s="1" t="str">
        <f>CONCATENATE(DiaB[[#This Row],[Dia]],DiaB[[#This Row],[Mes]],DiaB[[#This Row],[Hora]],DiaB[[#This Row],[Min]])</f>
        <v>3031655</v>
      </c>
      <c r="AJ600" s="1" t="str">
        <f>CONCATENATE(TEXT(DiaB[[#This Row],[Hora]],"00"),":",TEXT(DiaB[[#This Row],[Min]],"00"))</f>
        <v>16:55</v>
      </c>
      <c r="AK600" s="1" t="str">
        <f>IFERROR(VLOOKUP(DiaB[[#This Row],[CONCATENA]],Dades[[#All],[Columna1]:[LAT]],3,FALSE),"")</f>
        <v/>
      </c>
      <c r="AL600" s="1" t="str">
        <f>IFERROR(10^(DiaB[[#This Row],[LAT]]/10),"")</f>
        <v/>
      </c>
      <c r="BF600" s="1">
        <f>Resultats!C$37</f>
        <v>30</v>
      </c>
      <c r="BG600" s="1">
        <f>Resultats!E$37</f>
        <v>3</v>
      </c>
      <c r="BH600" s="1">
        <v>16</v>
      </c>
      <c r="BI600" s="1">
        <v>55</v>
      </c>
      <c r="BJ600" s="1" t="str">
        <f>CONCATENATE(DiaC[[#This Row],[Dia]],DiaC[[#This Row],[Mes]],DiaC[[#This Row],[Hora]],DiaC[[#This Row],[Min]])</f>
        <v>3031655</v>
      </c>
      <c r="BK600" s="1" t="str">
        <f>CONCATENATE(TEXT(DiaC[[#This Row],[Hora]],"00"),":",TEXT(DiaC[[#This Row],[Min]],"00"))</f>
        <v>16:55</v>
      </c>
      <c r="BL600" s="1" t="str">
        <f>IFERROR(VLOOKUP(DiaC[[#This Row],[CONCATENA]],Dades[[#All],[Columna1]:[LAT]],3,FALSE),"")</f>
        <v/>
      </c>
      <c r="BM600" s="1" t="str">
        <f>IFERROR(10^(DiaC[[#This Row],[LAT]]/10),"")</f>
        <v/>
      </c>
    </row>
    <row r="601" spans="4:65" x14ac:dyDescent="0.35">
      <c r="D601" s="1">
        <f>Resultats!C$7</f>
        <v>30</v>
      </c>
      <c r="E601" s="1">
        <f>Resultats!E$7</f>
        <v>3</v>
      </c>
      <c r="F601" s="1">
        <v>16</v>
      </c>
      <c r="G601" s="1">
        <v>56</v>
      </c>
      <c r="H601" s="1" t="str">
        <f>CONCATENATE(DiaA[[#This Row],[Dia]],DiaA[[#This Row],[Mes]],DiaA[[#This Row],[Hora]],DiaA[[#This Row],[Min]])</f>
        <v>3031656</v>
      </c>
      <c r="I601" s="1" t="str">
        <f>CONCATENATE(TEXT(DiaA[[#This Row],[Hora]],"00"),":",TEXT(DiaA[[#This Row],[Min]],"00"))</f>
        <v>16:56</v>
      </c>
      <c r="J601" s="1" t="str">
        <f>IFERROR(VLOOKUP(DiaA[[#This Row],[CONCATENA]],Dades[[#All],[Columna1]:[LAT]],3,FALSE),"")</f>
        <v/>
      </c>
      <c r="K601" s="1" t="str">
        <f>IFERROR(10^(DiaA[[#This Row],[LAT]]/10),"")</f>
        <v/>
      </c>
      <c r="AE601" s="1">
        <f>Resultats!C$22</f>
        <v>30</v>
      </c>
      <c r="AF601" s="1">
        <f>Resultats!E$22</f>
        <v>3</v>
      </c>
      <c r="AG601" s="1">
        <v>16</v>
      </c>
      <c r="AH601" s="1">
        <v>56</v>
      </c>
      <c r="AI601" s="1" t="str">
        <f>CONCATENATE(DiaB[[#This Row],[Dia]],DiaB[[#This Row],[Mes]],DiaB[[#This Row],[Hora]],DiaB[[#This Row],[Min]])</f>
        <v>3031656</v>
      </c>
      <c r="AJ601" s="1" t="str">
        <f>CONCATENATE(TEXT(DiaB[[#This Row],[Hora]],"00"),":",TEXT(DiaB[[#This Row],[Min]],"00"))</f>
        <v>16:56</v>
      </c>
      <c r="AK601" s="1" t="str">
        <f>IFERROR(VLOOKUP(DiaB[[#This Row],[CONCATENA]],Dades[[#All],[Columna1]:[LAT]],3,FALSE),"")</f>
        <v/>
      </c>
      <c r="AL601" s="1" t="str">
        <f>IFERROR(10^(DiaB[[#This Row],[LAT]]/10),"")</f>
        <v/>
      </c>
      <c r="BF601" s="1">
        <f>Resultats!C$37</f>
        <v>30</v>
      </c>
      <c r="BG601" s="1">
        <f>Resultats!E$37</f>
        <v>3</v>
      </c>
      <c r="BH601" s="1">
        <v>16</v>
      </c>
      <c r="BI601" s="1">
        <v>56</v>
      </c>
      <c r="BJ601" s="1" t="str">
        <f>CONCATENATE(DiaC[[#This Row],[Dia]],DiaC[[#This Row],[Mes]],DiaC[[#This Row],[Hora]],DiaC[[#This Row],[Min]])</f>
        <v>3031656</v>
      </c>
      <c r="BK601" s="1" t="str">
        <f>CONCATENATE(TEXT(DiaC[[#This Row],[Hora]],"00"),":",TEXT(DiaC[[#This Row],[Min]],"00"))</f>
        <v>16:56</v>
      </c>
      <c r="BL601" s="1" t="str">
        <f>IFERROR(VLOOKUP(DiaC[[#This Row],[CONCATENA]],Dades[[#All],[Columna1]:[LAT]],3,FALSE),"")</f>
        <v/>
      </c>
      <c r="BM601" s="1" t="str">
        <f>IFERROR(10^(DiaC[[#This Row],[LAT]]/10),"")</f>
        <v/>
      </c>
    </row>
    <row r="602" spans="4:65" x14ac:dyDescent="0.35">
      <c r="D602" s="1">
        <f>Resultats!C$7</f>
        <v>30</v>
      </c>
      <c r="E602" s="1">
        <f>Resultats!E$7</f>
        <v>3</v>
      </c>
      <c r="F602" s="1">
        <v>16</v>
      </c>
      <c r="G602" s="1">
        <v>57</v>
      </c>
      <c r="H602" s="1" t="str">
        <f>CONCATENATE(DiaA[[#This Row],[Dia]],DiaA[[#This Row],[Mes]],DiaA[[#This Row],[Hora]],DiaA[[#This Row],[Min]])</f>
        <v>3031657</v>
      </c>
      <c r="I602" s="1" t="str">
        <f>CONCATENATE(TEXT(DiaA[[#This Row],[Hora]],"00"),":",TEXT(DiaA[[#This Row],[Min]],"00"))</f>
        <v>16:57</v>
      </c>
      <c r="J602" s="1" t="str">
        <f>IFERROR(VLOOKUP(DiaA[[#This Row],[CONCATENA]],Dades[[#All],[Columna1]:[LAT]],3,FALSE),"")</f>
        <v/>
      </c>
      <c r="K602" s="1" t="str">
        <f>IFERROR(10^(DiaA[[#This Row],[LAT]]/10),"")</f>
        <v/>
      </c>
      <c r="AE602" s="1">
        <f>Resultats!C$22</f>
        <v>30</v>
      </c>
      <c r="AF602" s="1">
        <f>Resultats!E$22</f>
        <v>3</v>
      </c>
      <c r="AG602" s="1">
        <v>16</v>
      </c>
      <c r="AH602" s="1">
        <v>57</v>
      </c>
      <c r="AI602" s="1" t="str">
        <f>CONCATENATE(DiaB[[#This Row],[Dia]],DiaB[[#This Row],[Mes]],DiaB[[#This Row],[Hora]],DiaB[[#This Row],[Min]])</f>
        <v>3031657</v>
      </c>
      <c r="AJ602" s="1" t="str">
        <f>CONCATENATE(TEXT(DiaB[[#This Row],[Hora]],"00"),":",TEXT(DiaB[[#This Row],[Min]],"00"))</f>
        <v>16:57</v>
      </c>
      <c r="AK602" s="1" t="str">
        <f>IFERROR(VLOOKUP(DiaB[[#This Row],[CONCATENA]],Dades[[#All],[Columna1]:[LAT]],3,FALSE),"")</f>
        <v/>
      </c>
      <c r="AL602" s="1" t="str">
        <f>IFERROR(10^(DiaB[[#This Row],[LAT]]/10),"")</f>
        <v/>
      </c>
      <c r="BF602" s="1">
        <f>Resultats!C$37</f>
        <v>30</v>
      </c>
      <c r="BG602" s="1">
        <f>Resultats!E$37</f>
        <v>3</v>
      </c>
      <c r="BH602" s="1">
        <v>16</v>
      </c>
      <c r="BI602" s="1">
        <v>57</v>
      </c>
      <c r="BJ602" s="1" t="str">
        <f>CONCATENATE(DiaC[[#This Row],[Dia]],DiaC[[#This Row],[Mes]],DiaC[[#This Row],[Hora]],DiaC[[#This Row],[Min]])</f>
        <v>3031657</v>
      </c>
      <c r="BK602" s="1" t="str">
        <f>CONCATENATE(TEXT(DiaC[[#This Row],[Hora]],"00"),":",TEXT(DiaC[[#This Row],[Min]],"00"))</f>
        <v>16:57</v>
      </c>
      <c r="BL602" s="1" t="str">
        <f>IFERROR(VLOOKUP(DiaC[[#This Row],[CONCATENA]],Dades[[#All],[Columna1]:[LAT]],3,FALSE),"")</f>
        <v/>
      </c>
      <c r="BM602" s="1" t="str">
        <f>IFERROR(10^(DiaC[[#This Row],[LAT]]/10),"")</f>
        <v/>
      </c>
    </row>
    <row r="603" spans="4:65" x14ac:dyDescent="0.35">
      <c r="D603" s="1">
        <f>Resultats!C$7</f>
        <v>30</v>
      </c>
      <c r="E603" s="1">
        <f>Resultats!E$7</f>
        <v>3</v>
      </c>
      <c r="F603" s="1">
        <v>16</v>
      </c>
      <c r="G603" s="1">
        <v>58</v>
      </c>
      <c r="H603" s="1" t="str">
        <f>CONCATENATE(DiaA[[#This Row],[Dia]],DiaA[[#This Row],[Mes]],DiaA[[#This Row],[Hora]],DiaA[[#This Row],[Min]])</f>
        <v>3031658</v>
      </c>
      <c r="I603" s="1" t="str">
        <f>CONCATENATE(TEXT(DiaA[[#This Row],[Hora]],"00"),":",TEXT(DiaA[[#This Row],[Min]],"00"))</f>
        <v>16:58</v>
      </c>
      <c r="J603" s="1" t="str">
        <f>IFERROR(VLOOKUP(DiaA[[#This Row],[CONCATENA]],Dades[[#All],[Columna1]:[LAT]],3,FALSE),"")</f>
        <v/>
      </c>
      <c r="K603" s="1" t="str">
        <f>IFERROR(10^(DiaA[[#This Row],[LAT]]/10),"")</f>
        <v/>
      </c>
      <c r="AE603" s="1">
        <f>Resultats!C$22</f>
        <v>30</v>
      </c>
      <c r="AF603" s="1">
        <f>Resultats!E$22</f>
        <v>3</v>
      </c>
      <c r="AG603" s="1">
        <v>16</v>
      </c>
      <c r="AH603" s="1">
        <v>58</v>
      </c>
      <c r="AI603" s="1" t="str">
        <f>CONCATENATE(DiaB[[#This Row],[Dia]],DiaB[[#This Row],[Mes]],DiaB[[#This Row],[Hora]],DiaB[[#This Row],[Min]])</f>
        <v>3031658</v>
      </c>
      <c r="AJ603" s="1" t="str">
        <f>CONCATENATE(TEXT(DiaB[[#This Row],[Hora]],"00"),":",TEXT(DiaB[[#This Row],[Min]],"00"))</f>
        <v>16:58</v>
      </c>
      <c r="AK603" s="1" t="str">
        <f>IFERROR(VLOOKUP(DiaB[[#This Row],[CONCATENA]],Dades[[#All],[Columna1]:[LAT]],3,FALSE),"")</f>
        <v/>
      </c>
      <c r="AL603" s="1" t="str">
        <f>IFERROR(10^(DiaB[[#This Row],[LAT]]/10),"")</f>
        <v/>
      </c>
      <c r="BF603" s="1">
        <f>Resultats!C$37</f>
        <v>30</v>
      </c>
      <c r="BG603" s="1">
        <f>Resultats!E$37</f>
        <v>3</v>
      </c>
      <c r="BH603" s="1">
        <v>16</v>
      </c>
      <c r="BI603" s="1">
        <v>58</v>
      </c>
      <c r="BJ603" s="1" t="str">
        <f>CONCATENATE(DiaC[[#This Row],[Dia]],DiaC[[#This Row],[Mes]],DiaC[[#This Row],[Hora]],DiaC[[#This Row],[Min]])</f>
        <v>3031658</v>
      </c>
      <c r="BK603" s="1" t="str">
        <f>CONCATENATE(TEXT(DiaC[[#This Row],[Hora]],"00"),":",TEXT(DiaC[[#This Row],[Min]],"00"))</f>
        <v>16:58</v>
      </c>
      <c r="BL603" s="1" t="str">
        <f>IFERROR(VLOOKUP(DiaC[[#This Row],[CONCATENA]],Dades[[#All],[Columna1]:[LAT]],3,FALSE),"")</f>
        <v/>
      </c>
      <c r="BM603" s="1" t="str">
        <f>IFERROR(10^(DiaC[[#This Row],[LAT]]/10),"")</f>
        <v/>
      </c>
    </row>
    <row r="604" spans="4:65" x14ac:dyDescent="0.35">
      <c r="D604" s="1">
        <f>Resultats!C$7</f>
        <v>30</v>
      </c>
      <c r="E604" s="1">
        <f>Resultats!E$7</f>
        <v>3</v>
      </c>
      <c r="F604" s="1">
        <v>16</v>
      </c>
      <c r="G604" s="1">
        <v>59</v>
      </c>
      <c r="H604" s="1" t="str">
        <f>CONCATENATE(DiaA[[#This Row],[Dia]],DiaA[[#This Row],[Mes]],DiaA[[#This Row],[Hora]],DiaA[[#This Row],[Min]])</f>
        <v>3031659</v>
      </c>
      <c r="I604" s="1" t="str">
        <f>CONCATENATE(TEXT(DiaA[[#This Row],[Hora]],"00"),":",TEXT(DiaA[[#This Row],[Min]],"00"))</f>
        <v>16:59</v>
      </c>
      <c r="J604" s="1" t="str">
        <f>IFERROR(VLOOKUP(DiaA[[#This Row],[CONCATENA]],Dades[[#All],[Columna1]:[LAT]],3,FALSE),"")</f>
        <v/>
      </c>
      <c r="K604" s="1" t="str">
        <f>IFERROR(10^(DiaA[[#This Row],[LAT]]/10),"")</f>
        <v/>
      </c>
      <c r="AE604" s="1">
        <f>Resultats!C$22</f>
        <v>30</v>
      </c>
      <c r="AF604" s="1">
        <f>Resultats!E$22</f>
        <v>3</v>
      </c>
      <c r="AG604" s="1">
        <v>16</v>
      </c>
      <c r="AH604" s="1">
        <v>59</v>
      </c>
      <c r="AI604" s="1" t="str">
        <f>CONCATENATE(DiaB[[#This Row],[Dia]],DiaB[[#This Row],[Mes]],DiaB[[#This Row],[Hora]],DiaB[[#This Row],[Min]])</f>
        <v>3031659</v>
      </c>
      <c r="AJ604" s="1" t="str">
        <f>CONCATENATE(TEXT(DiaB[[#This Row],[Hora]],"00"),":",TEXT(DiaB[[#This Row],[Min]],"00"))</f>
        <v>16:59</v>
      </c>
      <c r="AK604" s="1" t="str">
        <f>IFERROR(VLOOKUP(DiaB[[#This Row],[CONCATENA]],Dades[[#All],[Columna1]:[LAT]],3,FALSE),"")</f>
        <v/>
      </c>
      <c r="AL604" s="1" t="str">
        <f>IFERROR(10^(DiaB[[#This Row],[LAT]]/10),"")</f>
        <v/>
      </c>
      <c r="BF604" s="1">
        <f>Resultats!C$37</f>
        <v>30</v>
      </c>
      <c r="BG604" s="1">
        <f>Resultats!E$37</f>
        <v>3</v>
      </c>
      <c r="BH604" s="1">
        <v>16</v>
      </c>
      <c r="BI604" s="1">
        <v>59</v>
      </c>
      <c r="BJ604" s="1" t="str">
        <f>CONCATENATE(DiaC[[#This Row],[Dia]],DiaC[[#This Row],[Mes]],DiaC[[#This Row],[Hora]],DiaC[[#This Row],[Min]])</f>
        <v>3031659</v>
      </c>
      <c r="BK604" s="1" t="str">
        <f>CONCATENATE(TEXT(DiaC[[#This Row],[Hora]],"00"),":",TEXT(DiaC[[#This Row],[Min]],"00"))</f>
        <v>16:59</v>
      </c>
      <c r="BL604" s="1" t="str">
        <f>IFERROR(VLOOKUP(DiaC[[#This Row],[CONCATENA]],Dades[[#All],[Columna1]:[LAT]],3,FALSE),"")</f>
        <v/>
      </c>
      <c r="BM604" s="1" t="str">
        <f>IFERROR(10^(DiaC[[#This Row],[LAT]]/10),"")</f>
        <v/>
      </c>
    </row>
    <row r="605" spans="4:65" x14ac:dyDescent="0.35">
      <c r="D605" s="1">
        <f>Resultats!C$7</f>
        <v>30</v>
      </c>
      <c r="E605" s="1">
        <f>Resultats!E$7</f>
        <v>3</v>
      </c>
      <c r="F605" s="1">
        <v>17</v>
      </c>
      <c r="G605" s="1">
        <v>0</v>
      </c>
      <c r="H605" s="1" t="str">
        <f>CONCATENATE(DiaA[[#This Row],[Dia]],DiaA[[#This Row],[Mes]],DiaA[[#This Row],[Hora]],DiaA[[#This Row],[Min]])</f>
        <v>303170</v>
      </c>
      <c r="I605" s="1" t="str">
        <f>CONCATENATE(TEXT(DiaA[[#This Row],[Hora]],"00"),":",TEXT(DiaA[[#This Row],[Min]],"00"))</f>
        <v>17:00</v>
      </c>
      <c r="J605" s="1" t="str">
        <f>IFERROR(VLOOKUP(DiaA[[#This Row],[CONCATENA]],Dades[[#All],[Columna1]:[LAT]],3,FALSE),"")</f>
        <v/>
      </c>
      <c r="K605" s="1" t="str">
        <f>IFERROR(10^(DiaA[[#This Row],[LAT]]/10),"")</f>
        <v/>
      </c>
      <c r="AE605" s="1">
        <f>Resultats!C$22</f>
        <v>30</v>
      </c>
      <c r="AF605" s="1">
        <f>Resultats!E$22</f>
        <v>3</v>
      </c>
      <c r="AG605" s="1">
        <v>17</v>
      </c>
      <c r="AH605" s="1">
        <v>0</v>
      </c>
      <c r="AI605" s="1" t="str">
        <f>CONCATENATE(DiaB[[#This Row],[Dia]],DiaB[[#This Row],[Mes]],DiaB[[#This Row],[Hora]],DiaB[[#This Row],[Min]])</f>
        <v>303170</v>
      </c>
      <c r="AJ605" s="1" t="str">
        <f>CONCATENATE(TEXT(DiaB[[#This Row],[Hora]],"00"),":",TEXT(DiaB[[#This Row],[Min]],"00"))</f>
        <v>17:00</v>
      </c>
      <c r="AK605" s="1" t="str">
        <f>IFERROR(VLOOKUP(DiaB[[#This Row],[CONCATENA]],Dades[[#All],[Columna1]:[LAT]],3,FALSE),"")</f>
        <v/>
      </c>
      <c r="AL605" s="1" t="str">
        <f>IFERROR(10^(DiaB[[#This Row],[LAT]]/10),"")</f>
        <v/>
      </c>
      <c r="BF605" s="1">
        <f>Resultats!C$37</f>
        <v>30</v>
      </c>
      <c r="BG605" s="1">
        <f>Resultats!E$37</f>
        <v>3</v>
      </c>
      <c r="BH605" s="1">
        <v>17</v>
      </c>
      <c r="BI605" s="1">
        <v>0</v>
      </c>
      <c r="BJ605" s="1" t="str">
        <f>CONCATENATE(DiaC[[#This Row],[Dia]],DiaC[[#This Row],[Mes]],DiaC[[#This Row],[Hora]],DiaC[[#This Row],[Min]])</f>
        <v>303170</v>
      </c>
      <c r="BK605" s="1" t="str">
        <f>CONCATENATE(TEXT(DiaC[[#This Row],[Hora]],"00"),":",TEXT(DiaC[[#This Row],[Min]],"00"))</f>
        <v>17:00</v>
      </c>
      <c r="BL605" s="1" t="str">
        <f>IFERROR(VLOOKUP(DiaC[[#This Row],[CONCATENA]],Dades[[#All],[Columna1]:[LAT]],3,FALSE),"")</f>
        <v/>
      </c>
      <c r="BM605" s="1" t="str">
        <f>IFERROR(10^(DiaC[[#This Row],[LAT]]/10),"")</f>
        <v/>
      </c>
    </row>
    <row r="606" spans="4:65" x14ac:dyDescent="0.35">
      <c r="D606" s="1">
        <f>Resultats!C$7</f>
        <v>30</v>
      </c>
      <c r="E606" s="1">
        <f>Resultats!E$7</f>
        <v>3</v>
      </c>
      <c r="F606" s="1">
        <v>17</v>
      </c>
      <c r="G606" s="1">
        <v>1</v>
      </c>
      <c r="H606" s="1" t="str">
        <f>CONCATENATE(DiaA[[#This Row],[Dia]],DiaA[[#This Row],[Mes]],DiaA[[#This Row],[Hora]],DiaA[[#This Row],[Min]])</f>
        <v>303171</v>
      </c>
      <c r="I606" s="1" t="str">
        <f>CONCATENATE(TEXT(DiaA[[#This Row],[Hora]],"00"),":",TEXT(DiaA[[#This Row],[Min]],"00"))</f>
        <v>17:01</v>
      </c>
      <c r="J606" s="1" t="str">
        <f>IFERROR(VLOOKUP(DiaA[[#This Row],[CONCATENA]],Dades[[#All],[Columna1]:[LAT]],3,FALSE),"")</f>
        <v/>
      </c>
      <c r="K606" s="1" t="str">
        <f>IFERROR(10^(DiaA[[#This Row],[LAT]]/10),"")</f>
        <v/>
      </c>
      <c r="AE606" s="1">
        <f>Resultats!C$22</f>
        <v>30</v>
      </c>
      <c r="AF606" s="1">
        <f>Resultats!E$22</f>
        <v>3</v>
      </c>
      <c r="AG606" s="1">
        <v>17</v>
      </c>
      <c r="AH606" s="1">
        <v>1</v>
      </c>
      <c r="AI606" s="1" t="str">
        <f>CONCATENATE(DiaB[[#This Row],[Dia]],DiaB[[#This Row],[Mes]],DiaB[[#This Row],[Hora]],DiaB[[#This Row],[Min]])</f>
        <v>303171</v>
      </c>
      <c r="AJ606" s="1" t="str">
        <f>CONCATENATE(TEXT(DiaB[[#This Row],[Hora]],"00"),":",TEXT(DiaB[[#This Row],[Min]],"00"))</f>
        <v>17:01</v>
      </c>
      <c r="AK606" s="1" t="str">
        <f>IFERROR(VLOOKUP(DiaB[[#This Row],[CONCATENA]],Dades[[#All],[Columna1]:[LAT]],3,FALSE),"")</f>
        <v/>
      </c>
      <c r="AL606" s="1" t="str">
        <f>IFERROR(10^(DiaB[[#This Row],[LAT]]/10),"")</f>
        <v/>
      </c>
      <c r="BF606" s="1">
        <f>Resultats!C$37</f>
        <v>30</v>
      </c>
      <c r="BG606" s="1">
        <f>Resultats!E$37</f>
        <v>3</v>
      </c>
      <c r="BH606" s="1">
        <v>17</v>
      </c>
      <c r="BI606" s="1">
        <v>1</v>
      </c>
      <c r="BJ606" s="1" t="str">
        <f>CONCATENATE(DiaC[[#This Row],[Dia]],DiaC[[#This Row],[Mes]],DiaC[[#This Row],[Hora]],DiaC[[#This Row],[Min]])</f>
        <v>303171</v>
      </c>
      <c r="BK606" s="1" t="str">
        <f>CONCATENATE(TEXT(DiaC[[#This Row],[Hora]],"00"),":",TEXT(DiaC[[#This Row],[Min]],"00"))</f>
        <v>17:01</v>
      </c>
      <c r="BL606" s="1" t="str">
        <f>IFERROR(VLOOKUP(DiaC[[#This Row],[CONCATENA]],Dades[[#All],[Columna1]:[LAT]],3,FALSE),"")</f>
        <v/>
      </c>
      <c r="BM606" s="1" t="str">
        <f>IFERROR(10^(DiaC[[#This Row],[LAT]]/10),"")</f>
        <v/>
      </c>
    </row>
    <row r="607" spans="4:65" x14ac:dyDescent="0.35">
      <c r="D607" s="1">
        <f>Resultats!C$7</f>
        <v>30</v>
      </c>
      <c r="E607" s="1">
        <f>Resultats!E$7</f>
        <v>3</v>
      </c>
      <c r="F607" s="1">
        <v>17</v>
      </c>
      <c r="G607" s="1">
        <v>2</v>
      </c>
      <c r="H607" s="1" t="str">
        <f>CONCATENATE(DiaA[[#This Row],[Dia]],DiaA[[#This Row],[Mes]],DiaA[[#This Row],[Hora]],DiaA[[#This Row],[Min]])</f>
        <v>303172</v>
      </c>
      <c r="I607" s="1" t="str">
        <f>CONCATENATE(TEXT(DiaA[[#This Row],[Hora]],"00"),":",TEXT(DiaA[[#This Row],[Min]],"00"))</f>
        <v>17:02</v>
      </c>
      <c r="J607" s="1" t="str">
        <f>IFERROR(VLOOKUP(DiaA[[#This Row],[CONCATENA]],Dades[[#All],[Columna1]:[LAT]],3,FALSE),"")</f>
        <v/>
      </c>
      <c r="K607" s="1" t="str">
        <f>IFERROR(10^(DiaA[[#This Row],[LAT]]/10),"")</f>
        <v/>
      </c>
      <c r="AE607" s="1">
        <f>Resultats!C$22</f>
        <v>30</v>
      </c>
      <c r="AF607" s="1">
        <f>Resultats!E$22</f>
        <v>3</v>
      </c>
      <c r="AG607" s="1">
        <v>17</v>
      </c>
      <c r="AH607" s="1">
        <v>2</v>
      </c>
      <c r="AI607" s="1" t="str">
        <f>CONCATENATE(DiaB[[#This Row],[Dia]],DiaB[[#This Row],[Mes]],DiaB[[#This Row],[Hora]],DiaB[[#This Row],[Min]])</f>
        <v>303172</v>
      </c>
      <c r="AJ607" s="1" t="str">
        <f>CONCATENATE(TEXT(DiaB[[#This Row],[Hora]],"00"),":",TEXT(DiaB[[#This Row],[Min]],"00"))</f>
        <v>17:02</v>
      </c>
      <c r="AK607" s="1" t="str">
        <f>IFERROR(VLOOKUP(DiaB[[#This Row],[CONCATENA]],Dades[[#All],[Columna1]:[LAT]],3,FALSE),"")</f>
        <v/>
      </c>
      <c r="AL607" s="1" t="str">
        <f>IFERROR(10^(DiaB[[#This Row],[LAT]]/10),"")</f>
        <v/>
      </c>
      <c r="BF607" s="1">
        <f>Resultats!C$37</f>
        <v>30</v>
      </c>
      <c r="BG607" s="1">
        <f>Resultats!E$37</f>
        <v>3</v>
      </c>
      <c r="BH607" s="1">
        <v>17</v>
      </c>
      <c r="BI607" s="1">
        <v>2</v>
      </c>
      <c r="BJ607" s="1" t="str">
        <f>CONCATENATE(DiaC[[#This Row],[Dia]],DiaC[[#This Row],[Mes]],DiaC[[#This Row],[Hora]],DiaC[[#This Row],[Min]])</f>
        <v>303172</v>
      </c>
      <c r="BK607" s="1" t="str">
        <f>CONCATENATE(TEXT(DiaC[[#This Row],[Hora]],"00"),":",TEXT(DiaC[[#This Row],[Min]],"00"))</f>
        <v>17:02</v>
      </c>
      <c r="BL607" s="1" t="str">
        <f>IFERROR(VLOOKUP(DiaC[[#This Row],[CONCATENA]],Dades[[#All],[Columna1]:[LAT]],3,FALSE),"")</f>
        <v/>
      </c>
      <c r="BM607" s="1" t="str">
        <f>IFERROR(10^(DiaC[[#This Row],[LAT]]/10),"")</f>
        <v/>
      </c>
    </row>
    <row r="608" spans="4:65" x14ac:dyDescent="0.35">
      <c r="D608" s="1">
        <f>Resultats!C$7</f>
        <v>30</v>
      </c>
      <c r="E608" s="1">
        <f>Resultats!E$7</f>
        <v>3</v>
      </c>
      <c r="F608" s="1">
        <v>17</v>
      </c>
      <c r="G608" s="1">
        <v>3</v>
      </c>
      <c r="H608" s="1" t="str">
        <f>CONCATENATE(DiaA[[#This Row],[Dia]],DiaA[[#This Row],[Mes]],DiaA[[#This Row],[Hora]],DiaA[[#This Row],[Min]])</f>
        <v>303173</v>
      </c>
      <c r="I608" s="1" t="str">
        <f>CONCATENATE(TEXT(DiaA[[#This Row],[Hora]],"00"),":",TEXT(DiaA[[#This Row],[Min]],"00"))</f>
        <v>17:03</v>
      </c>
      <c r="J608" s="1" t="str">
        <f>IFERROR(VLOOKUP(DiaA[[#This Row],[CONCATENA]],Dades[[#All],[Columna1]:[LAT]],3,FALSE),"")</f>
        <v/>
      </c>
      <c r="K608" s="1" t="str">
        <f>IFERROR(10^(DiaA[[#This Row],[LAT]]/10),"")</f>
        <v/>
      </c>
      <c r="AE608" s="1">
        <f>Resultats!C$22</f>
        <v>30</v>
      </c>
      <c r="AF608" s="1">
        <f>Resultats!E$22</f>
        <v>3</v>
      </c>
      <c r="AG608" s="1">
        <v>17</v>
      </c>
      <c r="AH608" s="1">
        <v>3</v>
      </c>
      <c r="AI608" s="1" t="str">
        <f>CONCATENATE(DiaB[[#This Row],[Dia]],DiaB[[#This Row],[Mes]],DiaB[[#This Row],[Hora]],DiaB[[#This Row],[Min]])</f>
        <v>303173</v>
      </c>
      <c r="AJ608" s="1" t="str">
        <f>CONCATENATE(TEXT(DiaB[[#This Row],[Hora]],"00"),":",TEXT(DiaB[[#This Row],[Min]],"00"))</f>
        <v>17:03</v>
      </c>
      <c r="AK608" s="1" t="str">
        <f>IFERROR(VLOOKUP(DiaB[[#This Row],[CONCATENA]],Dades[[#All],[Columna1]:[LAT]],3,FALSE),"")</f>
        <v/>
      </c>
      <c r="AL608" s="1" t="str">
        <f>IFERROR(10^(DiaB[[#This Row],[LAT]]/10),"")</f>
        <v/>
      </c>
      <c r="BF608" s="1">
        <f>Resultats!C$37</f>
        <v>30</v>
      </c>
      <c r="BG608" s="1">
        <f>Resultats!E$37</f>
        <v>3</v>
      </c>
      <c r="BH608" s="1">
        <v>17</v>
      </c>
      <c r="BI608" s="1">
        <v>3</v>
      </c>
      <c r="BJ608" s="1" t="str">
        <f>CONCATENATE(DiaC[[#This Row],[Dia]],DiaC[[#This Row],[Mes]],DiaC[[#This Row],[Hora]],DiaC[[#This Row],[Min]])</f>
        <v>303173</v>
      </c>
      <c r="BK608" s="1" t="str">
        <f>CONCATENATE(TEXT(DiaC[[#This Row],[Hora]],"00"),":",TEXT(DiaC[[#This Row],[Min]],"00"))</f>
        <v>17:03</v>
      </c>
      <c r="BL608" s="1" t="str">
        <f>IFERROR(VLOOKUP(DiaC[[#This Row],[CONCATENA]],Dades[[#All],[Columna1]:[LAT]],3,FALSE),"")</f>
        <v/>
      </c>
      <c r="BM608" s="1" t="str">
        <f>IFERROR(10^(DiaC[[#This Row],[LAT]]/10),"")</f>
        <v/>
      </c>
    </row>
    <row r="609" spans="4:65" x14ac:dyDescent="0.35">
      <c r="D609" s="1">
        <f>Resultats!C$7</f>
        <v>30</v>
      </c>
      <c r="E609" s="1">
        <f>Resultats!E$7</f>
        <v>3</v>
      </c>
      <c r="F609" s="1">
        <v>17</v>
      </c>
      <c r="G609" s="1">
        <v>4</v>
      </c>
      <c r="H609" s="1" t="str">
        <f>CONCATENATE(DiaA[[#This Row],[Dia]],DiaA[[#This Row],[Mes]],DiaA[[#This Row],[Hora]],DiaA[[#This Row],[Min]])</f>
        <v>303174</v>
      </c>
      <c r="I609" s="1" t="str">
        <f>CONCATENATE(TEXT(DiaA[[#This Row],[Hora]],"00"),":",TEXT(DiaA[[#This Row],[Min]],"00"))</f>
        <v>17:04</v>
      </c>
      <c r="J609" s="1" t="str">
        <f>IFERROR(VLOOKUP(DiaA[[#This Row],[CONCATENA]],Dades[[#All],[Columna1]:[LAT]],3,FALSE),"")</f>
        <v/>
      </c>
      <c r="K609" s="1" t="str">
        <f>IFERROR(10^(DiaA[[#This Row],[LAT]]/10),"")</f>
        <v/>
      </c>
      <c r="AE609" s="1">
        <f>Resultats!C$22</f>
        <v>30</v>
      </c>
      <c r="AF609" s="1">
        <f>Resultats!E$22</f>
        <v>3</v>
      </c>
      <c r="AG609" s="1">
        <v>17</v>
      </c>
      <c r="AH609" s="1">
        <v>4</v>
      </c>
      <c r="AI609" s="1" t="str">
        <f>CONCATENATE(DiaB[[#This Row],[Dia]],DiaB[[#This Row],[Mes]],DiaB[[#This Row],[Hora]],DiaB[[#This Row],[Min]])</f>
        <v>303174</v>
      </c>
      <c r="AJ609" s="1" t="str">
        <f>CONCATENATE(TEXT(DiaB[[#This Row],[Hora]],"00"),":",TEXT(DiaB[[#This Row],[Min]],"00"))</f>
        <v>17:04</v>
      </c>
      <c r="AK609" s="1" t="str">
        <f>IFERROR(VLOOKUP(DiaB[[#This Row],[CONCATENA]],Dades[[#All],[Columna1]:[LAT]],3,FALSE),"")</f>
        <v/>
      </c>
      <c r="AL609" s="1" t="str">
        <f>IFERROR(10^(DiaB[[#This Row],[LAT]]/10),"")</f>
        <v/>
      </c>
      <c r="BF609" s="1">
        <f>Resultats!C$37</f>
        <v>30</v>
      </c>
      <c r="BG609" s="1">
        <f>Resultats!E$37</f>
        <v>3</v>
      </c>
      <c r="BH609" s="1">
        <v>17</v>
      </c>
      <c r="BI609" s="1">
        <v>4</v>
      </c>
      <c r="BJ609" s="1" t="str">
        <f>CONCATENATE(DiaC[[#This Row],[Dia]],DiaC[[#This Row],[Mes]],DiaC[[#This Row],[Hora]],DiaC[[#This Row],[Min]])</f>
        <v>303174</v>
      </c>
      <c r="BK609" s="1" t="str">
        <f>CONCATENATE(TEXT(DiaC[[#This Row],[Hora]],"00"),":",TEXT(DiaC[[#This Row],[Min]],"00"))</f>
        <v>17:04</v>
      </c>
      <c r="BL609" s="1" t="str">
        <f>IFERROR(VLOOKUP(DiaC[[#This Row],[CONCATENA]],Dades[[#All],[Columna1]:[LAT]],3,FALSE),"")</f>
        <v/>
      </c>
      <c r="BM609" s="1" t="str">
        <f>IFERROR(10^(DiaC[[#This Row],[LAT]]/10),"")</f>
        <v/>
      </c>
    </row>
    <row r="610" spans="4:65" x14ac:dyDescent="0.35">
      <c r="D610" s="1">
        <f>Resultats!C$7</f>
        <v>30</v>
      </c>
      <c r="E610" s="1">
        <f>Resultats!E$7</f>
        <v>3</v>
      </c>
      <c r="F610" s="1">
        <v>17</v>
      </c>
      <c r="G610" s="1">
        <v>5</v>
      </c>
      <c r="H610" s="1" t="str">
        <f>CONCATENATE(DiaA[[#This Row],[Dia]],DiaA[[#This Row],[Mes]],DiaA[[#This Row],[Hora]],DiaA[[#This Row],[Min]])</f>
        <v>303175</v>
      </c>
      <c r="I610" s="1" t="str">
        <f>CONCATENATE(TEXT(DiaA[[#This Row],[Hora]],"00"),":",TEXT(DiaA[[#This Row],[Min]],"00"))</f>
        <v>17:05</v>
      </c>
      <c r="J610" s="1" t="str">
        <f>IFERROR(VLOOKUP(DiaA[[#This Row],[CONCATENA]],Dades[[#All],[Columna1]:[LAT]],3,FALSE),"")</f>
        <v/>
      </c>
      <c r="K610" s="1" t="str">
        <f>IFERROR(10^(DiaA[[#This Row],[LAT]]/10),"")</f>
        <v/>
      </c>
      <c r="AE610" s="1">
        <f>Resultats!C$22</f>
        <v>30</v>
      </c>
      <c r="AF610" s="1">
        <f>Resultats!E$22</f>
        <v>3</v>
      </c>
      <c r="AG610" s="1">
        <v>17</v>
      </c>
      <c r="AH610" s="1">
        <v>5</v>
      </c>
      <c r="AI610" s="1" t="str">
        <f>CONCATENATE(DiaB[[#This Row],[Dia]],DiaB[[#This Row],[Mes]],DiaB[[#This Row],[Hora]],DiaB[[#This Row],[Min]])</f>
        <v>303175</v>
      </c>
      <c r="AJ610" s="1" t="str">
        <f>CONCATENATE(TEXT(DiaB[[#This Row],[Hora]],"00"),":",TEXT(DiaB[[#This Row],[Min]],"00"))</f>
        <v>17:05</v>
      </c>
      <c r="AK610" s="1" t="str">
        <f>IFERROR(VLOOKUP(DiaB[[#This Row],[CONCATENA]],Dades[[#All],[Columna1]:[LAT]],3,FALSE),"")</f>
        <v/>
      </c>
      <c r="AL610" s="1" t="str">
        <f>IFERROR(10^(DiaB[[#This Row],[LAT]]/10),"")</f>
        <v/>
      </c>
      <c r="BF610" s="1">
        <f>Resultats!C$37</f>
        <v>30</v>
      </c>
      <c r="BG610" s="1">
        <f>Resultats!E$37</f>
        <v>3</v>
      </c>
      <c r="BH610" s="1">
        <v>17</v>
      </c>
      <c r="BI610" s="1">
        <v>5</v>
      </c>
      <c r="BJ610" s="1" t="str">
        <f>CONCATENATE(DiaC[[#This Row],[Dia]],DiaC[[#This Row],[Mes]],DiaC[[#This Row],[Hora]],DiaC[[#This Row],[Min]])</f>
        <v>303175</v>
      </c>
      <c r="BK610" s="1" t="str">
        <f>CONCATENATE(TEXT(DiaC[[#This Row],[Hora]],"00"),":",TEXT(DiaC[[#This Row],[Min]],"00"))</f>
        <v>17:05</v>
      </c>
      <c r="BL610" s="1" t="str">
        <f>IFERROR(VLOOKUP(DiaC[[#This Row],[CONCATENA]],Dades[[#All],[Columna1]:[LAT]],3,FALSE),"")</f>
        <v/>
      </c>
      <c r="BM610" s="1" t="str">
        <f>IFERROR(10^(DiaC[[#This Row],[LAT]]/10),"")</f>
        <v/>
      </c>
    </row>
    <row r="611" spans="4:65" x14ac:dyDescent="0.35">
      <c r="D611" s="1">
        <f>Resultats!C$7</f>
        <v>30</v>
      </c>
      <c r="E611" s="1">
        <f>Resultats!E$7</f>
        <v>3</v>
      </c>
      <c r="F611" s="1">
        <v>17</v>
      </c>
      <c r="G611" s="1">
        <v>6</v>
      </c>
      <c r="H611" s="1" t="str">
        <f>CONCATENATE(DiaA[[#This Row],[Dia]],DiaA[[#This Row],[Mes]],DiaA[[#This Row],[Hora]],DiaA[[#This Row],[Min]])</f>
        <v>303176</v>
      </c>
      <c r="I611" s="1" t="str">
        <f>CONCATENATE(TEXT(DiaA[[#This Row],[Hora]],"00"),":",TEXT(DiaA[[#This Row],[Min]],"00"))</f>
        <v>17:06</v>
      </c>
      <c r="J611" s="1" t="str">
        <f>IFERROR(VLOOKUP(DiaA[[#This Row],[CONCATENA]],Dades[[#All],[Columna1]:[LAT]],3,FALSE),"")</f>
        <v/>
      </c>
      <c r="K611" s="1" t="str">
        <f>IFERROR(10^(DiaA[[#This Row],[LAT]]/10),"")</f>
        <v/>
      </c>
      <c r="AE611" s="1">
        <f>Resultats!C$22</f>
        <v>30</v>
      </c>
      <c r="AF611" s="1">
        <f>Resultats!E$22</f>
        <v>3</v>
      </c>
      <c r="AG611" s="1">
        <v>17</v>
      </c>
      <c r="AH611" s="1">
        <v>6</v>
      </c>
      <c r="AI611" s="1" t="str">
        <f>CONCATENATE(DiaB[[#This Row],[Dia]],DiaB[[#This Row],[Mes]],DiaB[[#This Row],[Hora]],DiaB[[#This Row],[Min]])</f>
        <v>303176</v>
      </c>
      <c r="AJ611" s="1" t="str">
        <f>CONCATENATE(TEXT(DiaB[[#This Row],[Hora]],"00"),":",TEXT(DiaB[[#This Row],[Min]],"00"))</f>
        <v>17:06</v>
      </c>
      <c r="AK611" s="1" t="str">
        <f>IFERROR(VLOOKUP(DiaB[[#This Row],[CONCATENA]],Dades[[#All],[Columna1]:[LAT]],3,FALSE),"")</f>
        <v/>
      </c>
      <c r="AL611" s="1" t="str">
        <f>IFERROR(10^(DiaB[[#This Row],[LAT]]/10),"")</f>
        <v/>
      </c>
      <c r="BF611" s="1">
        <f>Resultats!C$37</f>
        <v>30</v>
      </c>
      <c r="BG611" s="1">
        <f>Resultats!E$37</f>
        <v>3</v>
      </c>
      <c r="BH611" s="1">
        <v>17</v>
      </c>
      <c r="BI611" s="1">
        <v>6</v>
      </c>
      <c r="BJ611" s="1" t="str">
        <f>CONCATENATE(DiaC[[#This Row],[Dia]],DiaC[[#This Row],[Mes]],DiaC[[#This Row],[Hora]],DiaC[[#This Row],[Min]])</f>
        <v>303176</v>
      </c>
      <c r="BK611" s="1" t="str">
        <f>CONCATENATE(TEXT(DiaC[[#This Row],[Hora]],"00"),":",TEXT(DiaC[[#This Row],[Min]],"00"))</f>
        <v>17:06</v>
      </c>
      <c r="BL611" s="1" t="str">
        <f>IFERROR(VLOOKUP(DiaC[[#This Row],[CONCATENA]],Dades[[#All],[Columna1]:[LAT]],3,FALSE),"")</f>
        <v/>
      </c>
      <c r="BM611" s="1" t="str">
        <f>IFERROR(10^(DiaC[[#This Row],[LAT]]/10),"")</f>
        <v/>
      </c>
    </row>
    <row r="612" spans="4:65" x14ac:dyDescent="0.35">
      <c r="D612" s="1">
        <f>Resultats!C$7</f>
        <v>30</v>
      </c>
      <c r="E612" s="1">
        <f>Resultats!E$7</f>
        <v>3</v>
      </c>
      <c r="F612" s="1">
        <v>17</v>
      </c>
      <c r="G612" s="1">
        <v>7</v>
      </c>
      <c r="H612" s="1" t="str">
        <f>CONCATENATE(DiaA[[#This Row],[Dia]],DiaA[[#This Row],[Mes]],DiaA[[#This Row],[Hora]],DiaA[[#This Row],[Min]])</f>
        <v>303177</v>
      </c>
      <c r="I612" s="1" t="str">
        <f>CONCATENATE(TEXT(DiaA[[#This Row],[Hora]],"00"),":",TEXT(DiaA[[#This Row],[Min]],"00"))</f>
        <v>17:07</v>
      </c>
      <c r="J612" s="1" t="str">
        <f>IFERROR(VLOOKUP(DiaA[[#This Row],[CONCATENA]],Dades[[#All],[Columna1]:[LAT]],3,FALSE),"")</f>
        <v/>
      </c>
      <c r="K612" s="1" t="str">
        <f>IFERROR(10^(DiaA[[#This Row],[LAT]]/10),"")</f>
        <v/>
      </c>
      <c r="AE612" s="1">
        <f>Resultats!C$22</f>
        <v>30</v>
      </c>
      <c r="AF612" s="1">
        <f>Resultats!E$22</f>
        <v>3</v>
      </c>
      <c r="AG612" s="1">
        <v>17</v>
      </c>
      <c r="AH612" s="1">
        <v>7</v>
      </c>
      <c r="AI612" s="1" t="str">
        <f>CONCATENATE(DiaB[[#This Row],[Dia]],DiaB[[#This Row],[Mes]],DiaB[[#This Row],[Hora]],DiaB[[#This Row],[Min]])</f>
        <v>303177</v>
      </c>
      <c r="AJ612" s="1" t="str">
        <f>CONCATENATE(TEXT(DiaB[[#This Row],[Hora]],"00"),":",TEXT(DiaB[[#This Row],[Min]],"00"))</f>
        <v>17:07</v>
      </c>
      <c r="AK612" s="1" t="str">
        <f>IFERROR(VLOOKUP(DiaB[[#This Row],[CONCATENA]],Dades[[#All],[Columna1]:[LAT]],3,FALSE),"")</f>
        <v/>
      </c>
      <c r="AL612" s="1" t="str">
        <f>IFERROR(10^(DiaB[[#This Row],[LAT]]/10),"")</f>
        <v/>
      </c>
      <c r="BF612" s="1">
        <f>Resultats!C$37</f>
        <v>30</v>
      </c>
      <c r="BG612" s="1">
        <f>Resultats!E$37</f>
        <v>3</v>
      </c>
      <c r="BH612" s="1">
        <v>17</v>
      </c>
      <c r="BI612" s="1">
        <v>7</v>
      </c>
      <c r="BJ612" s="1" t="str">
        <f>CONCATENATE(DiaC[[#This Row],[Dia]],DiaC[[#This Row],[Mes]],DiaC[[#This Row],[Hora]],DiaC[[#This Row],[Min]])</f>
        <v>303177</v>
      </c>
      <c r="BK612" s="1" t="str">
        <f>CONCATENATE(TEXT(DiaC[[#This Row],[Hora]],"00"),":",TEXT(DiaC[[#This Row],[Min]],"00"))</f>
        <v>17:07</v>
      </c>
      <c r="BL612" s="1" t="str">
        <f>IFERROR(VLOOKUP(DiaC[[#This Row],[CONCATENA]],Dades[[#All],[Columna1]:[LAT]],3,FALSE),"")</f>
        <v/>
      </c>
      <c r="BM612" s="1" t="str">
        <f>IFERROR(10^(DiaC[[#This Row],[LAT]]/10),"")</f>
        <v/>
      </c>
    </row>
    <row r="613" spans="4:65" x14ac:dyDescent="0.35">
      <c r="D613" s="1">
        <f>Resultats!C$7</f>
        <v>30</v>
      </c>
      <c r="E613" s="1">
        <f>Resultats!E$7</f>
        <v>3</v>
      </c>
      <c r="F613" s="1">
        <v>17</v>
      </c>
      <c r="G613" s="1">
        <v>8</v>
      </c>
      <c r="H613" s="1" t="str">
        <f>CONCATENATE(DiaA[[#This Row],[Dia]],DiaA[[#This Row],[Mes]],DiaA[[#This Row],[Hora]],DiaA[[#This Row],[Min]])</f>
        <v>303178</v>
      </c>
      <c r="I613" s="1" t="str">
        <f>CONCATENATE(TEXT(DiaA[[#This Row],[Hora]],"00"),":",TEXT(DiaA[[#This Row],[Min]],"00"))</f>
        <v>17:08</v>
      </c>
      <c r="J613" s="1" t="str">
        <f>IFERROR(VLOOKUP(DiaA[[#This Row],[CONCATENA]],Dades[[#All],[Columna1]:[LAT]],3,FALSE),"")</f>
        <v/>
      </c>
      <c r="K613" s="1" t="str">
        <f>IFERROR(10^(DiaA[[#This Row],[LAT]]/10),"")</f>
        <v/>
      </c>
      <c r="AE613" s="1">
        <f>Resultats!C$22</f>
        <v>30</v>
      </c>
      <c r="AF613" s="1">
        <f>Resultats!E$22</f>
        <v>3</v>
      </c>
      <c r="AG613" s="1">
        <v>17</v>
      </c>
      <c r="AH613" s="1">
        <v>8</v>
      </c>
      <c r="AI613" s="1" t="str">
        <f>CONCATENATE(DiaB[[#This Row],[Dia]],DiaB[[#This Row],[Mes]],DiaB[[#This Row],[Hora]],DiaB[[#This Row],[Min]])</f>
        <v>303178</v>
      </c>
      <c r="AJ613" s="1" t="str">
        <f>CONCATENATE(TEXT(DiaB[[#This Row],[Hora]],"00"),":",TEXT(DiaB[[#This Row],[Min]],"00"))</f>
        <v>17:08</v>
      </c>
      <c r="AK613" s="1" t="str">
        <f>IFERROR(VLOOKUP(DiaB[[#This Row],[CONCATENA]],Dades[[#All],[Columna1]:[LAT]],3,FALSE),"")</f>
        <v/>
      </c>
      <c r="AL613" s="1" t="str">
        <f>IFERROR(10^(DiaB[[#This Row],[LAT]]/10),"")</f>
        <v/>
      </c>
      <c r="BF613" s="1">
        <f>Resultats!C$37</f>
        <v>30</v>
      </c>
      <c r="BG613" s="1">
        <f>Resultats!E$37</f>
        <v>3</v>
      </c>
      <c r="BH613" s="1">
        <v>17</v>
      </c>
      <c r="BI613" s="1">
        <v>8</v>
      </c>
      <c r="BJ613" s="1" t="str">
        <f>CONCATENATE(DiaC[[#This Row],[Dia]],DiaC[[#This Row],[Mes]],DiaC[[#This Row],[Hora]],DiaC[[#This Row],[Min]])</f>
        <v>303178</v>
      </c>
      <c r="BK613" s="1" t="str">
        <f>CONCATENATE(TEXT(DiaC[[#This Row],[Hora]],"00"),":",TEXT(DiaC[[#This Row],[Min]],"00"))</f>
        <v>17:08</v>
      </c>
      <c r="BL613" s="1" t="str">
        <f>IFERROR(VLOOKUP(DiaC[[#This Row],[CONCATENA]],Dades[[#All],[Columna1]:[LAT]],3,FALSE),"")</f>
        <v/>
      </c>
      <c r="BM613" s="1" t="str">
        <f>IFERROR(10^(DiaC[[#This Row],[LAT]]/10),"")</f>
        <v/>
      </c>
    </row>
    <row r="614" spans="4:65" x14ac:dyDescent="0.35">
      <c r="D614" s="1">
        <f>Resultats!C$7</f>
        <v>30</v>
      </c>
      <c r="E614" s="1">
        <f>Resultats!E$7</f>
        <v>3</v>
      </c>
      <c r="F614" s="1">
        <v>17</v>
      </c>
      <c r="G614" s="1">
        <v>9</v>
      </c>
      <c r="H614" s="1" t="str">
        <f>CONCATENATE(DiaA[[#This Row],[Dia]],DiaA[[#This Row],[Mes]],DiaA[[#This Row],[Hora]],DiaA[[#This Row],[Min]])</f>
        <v>303179</v>
      </c>
      <c r="I614" s="1" t="str">
        <f>CONCATENATE(TEXT(DiaA[[#This Row],[Hora]],"00"),":",TEXT(DiaA[[#This Row],[Min]],"00"))</f>
        <v>17:09</v>
      </c>
      <c r="J614" s="1" t="str">
        <f>IFERROR(VLOOKUP(DiaA[[#This Row],[CONCATENA]],Dades[[#All],[Columna1]:[LAT]],3,FALSE),"")</f>
        <v/>
      </c>
      <c r="K614" s="1" t="str">
        <f>IFERROR(10^(DiaA[[#This Row],[LAT]]/10),"")</f>
        <v/>
      </c>
      <c r="AE614" s="1">
        <f>Resultats!C$22</f>
        <v>30</v>
      </c>
      <c r="AF614" s="1">
        <f>Resultats!E$22</f>
        <v>3</v>
      </c>
      <c r="AG614" s="1">
        <v>17</v>
      </c>
      <c r="AH614" s="1">
        <v>9</v>
      </c>
      <c r="AI614" s="1" t="str">
        <f>CONCATENATE(DiaB[[#This Row],[Dia]],DiaB[[#This Row],[Mes]],DiaB[[#This Row],[Hora]],DiaB[[#This Row],[Min]])</f>
        <v>303179</v>
      </c>
      <c r="AJ614" s="1" t="str">
        <f>CONCATENATE(TEXT(DiaB[[#This Row],[Hora]],"00"),":",TEXT(DiaB[[#This Row],[Min]],"00"))</f>
        <v>17:09</v>
      </c>
      <c r="AK614" s="1" t="str">
        <f>IFERROR(VLOOKUP(DiaB[[#This Row],[CONCATENA]],Dades[[#All],[Columna1]:[LAT]],3,FALSE),"")</f>
        <v/>
      </c>
      <c r="AL614" s="1" t="str">
        <f>IFERROR(10^(DiaB[[#This Row],[LAT]]/10),"")</f>
        <v/>
      </c>
      <c r="BF614" s="1">
        <f>Resultats!C$37</f>
        <v>30</v>
      </c>
      <c r="BG614" s="1">
        <f>Resultats!E$37</f>
        <v>3</v>
      </c>
      <c r="BH614" s="1">
        <v>17</v>
      </c>
      <c r="BI614" s="1">
        <v>9</v>
      </c>
      <c r="BJ614" s="1" t="str">
        <f>CONCATENATE(DiaC[[#This Row],[Dia]],DiaC[[#This Row],[Mes]],DiaC[[#This Row],[Hora]],DiaC[[#This Row],[Min]])</f>
        <v>303179</v>
      </c>
      <c r="BK614" s="1" t="str">
        <f>CONCATENATE(TEXT(DiaC[[#This Row],[Hora]],"00"),":",TEXT(DiaC[[#This Row],[Min]],"00"))</f>
        <v>17:09</v>
      </c>
      <c r="BL614" s="1" t="str">
        <f>IFERROR(VLOOKUP(DiaC[[#This Row],[CONCATENA]],Dades[[#All],[Columna1]:[LAT]],3,FALSE),"")</f>
        <v/>
      </c>
      <c r="BM614" s="1" t="str">
        <f>IFERROR(10^(DiaC[[#This Row],[LAT]]/10),"")</f>
        <v/>
      </c>
    </row>
    <row r="615" spans="4:65" x14ac:dyDescent="0.35">
      <c r="D615" s="1">
        <f>Resultats!C$7</f>
        <v>30</v>
      </c>
      <c r="E615" s="1">
        <f>Resultats!E$7</f>
        <v>3</v>
      </c>
      <c r="F615" s="1">
        <v>17</v>
      </c>
      <c r="G615" s="1">
        <v>10</v>
      </c>
      <c r="H615" s="1" t="str">
        <f>CONCATENATE(DiaA[[#This Row],[Dia]],DiaA[[#This Row],[Mes]],DiaA[[#This Row],[Hora]],DiaA[[#This Row],[Min]])</f>
        <v>3031710</v>
      </c>
      <c r="I615" s="1" t="str">
        <f>CONCATENATE(TEXT(DiaA[[#This Row],[Hora]],"00"),":",TEXT(DiaA[[#This Row],[Min]],"00"))</f>
        <v>17:10</v>
      </c>
      <c r="J615" s="1" t="str">
        <f>IFERROR(VLOOKUP(DiaA[[#This Row],[CONCATENA]],Dades[[#All],[Columna1]:[LAT]],3,FALSE),"")</f>
        <v/>
      </c>
      <c r="K615" s="1" t="str">
        <f>IFERROR(10^(DiaA[[#This Row],[LAT]]/10),"")</f>
        <v/>
      </c>
      <c r="AE615" s="1">
        <f>Resultats!C$22</f>
        <v>30</v>
      </c>
      <c r="AF615" s="1">
        <f>Resultats!E$22</f>
        <v>3</v>
      </c>
      <c r="AG615" s="1">
        <v>17</v>
      </c>
      <c r="AH615" s="1">
        <v>10</v>
      </c>
      <c r="AI615" s="1" t="str">
        <f>CONCATENATE(DiaB[[#This Row],[Dia]],DiaB[[#This Row],[Mes]],DiaB[[#This Row],[Hora]],DiaB[[#This Row],[Min]])</f>
        <v>3031710</v>
      </c>
      <c r="AJ615" s="1" t="str">
        <f>CONCATENATE(TEXT(DiaB[[#This Row],[Hora]],"00"),":",TEXT(DiaB[[#This Row],[Min]],"00"))</f>
        <v>17:10</v>
      </c>
      <c r="AK615" s="1" t="str">
        <f>IFERROR(VLOOKUP(DiaB[[#This Row],[CONCATENA]],Dades[[#All],[Columna1]:[LAT]],3,FALSE),"")</f>
        <v/>
      </c>
      <c r="AL615" s="1" t="str">
        <f>IFERROR(10^(DiaB[[#This Row],[LAT]]/10),"")</f>
        <v/>
      </c>
      <c r="BF615" s="1">
        <f>Resultats!C$37</f>
        <v>30</v>
      </c>
      <c r="BG615" s="1">
        <f>Resultats!E$37</f>
        <v>3</v>
      </c>
      <c r="BH615" s="1">
        <v>17</v>
      </c>
      <c r="BI615" s="1">
        <v>10</v>
      </c>
      <c r="BJ615" s="1" t="str">
        <f>CONCATENATE(DiaC[[#This Row],[Dia]],DiaC[[#This Row],[Mes]],DiaC[[#This Row],[Hora]],DiaC[[#This Row],[Min]])</f>
        <v>3031710</v>
      </c>
      <c r="BK615" s="1" t="str">
        <f>CONCATENATE(TEXT(DiaC[[#This Row],[Hora]],"00"),":",TEXT(DiaC[[#This Row],[Min]],"00"))</f>
        <v>17:10</v>
      </c>
      <c r="BL615" s="1" t="str">
        <f>IFERROR(VLOOKUP(DiaC[[#This Row],[CONCATENA]],Dades[[#All],[Columna1]:[LAT]],3,FALSE),"")</f>
        <v/>
      </c>
      <c r="BM615" s="1" t="str">
        <f>IFERROR(10^(DiaC[[#This Row],[LAT]]/10),"")</f>
        <v/>
      </c>
    </row>
    <row r="616" spans="4:65" x14ac:dyDescent="0.35">
      <c r="D616" s="1">
        <f>Resultats!C$7</f>
        <v>30</v>
      </c>
      <c r="E616" s="1">
        <f>Resultats!E$7</f>
        <v>3</v>
      </c>
      <c r="F616" s="1">
        <v>17</v>
      </c>
      <c r="G616" s="1">
        <v>11</v>
      </c>
      <c r="H616" s="1" t="str">
        <f>CONCATENATE(DiaA[[#This Row],[Dia]],DiaA[[#This Row],[Mes]],DiaA[[#This Row],[Hora]],DiaA[[#This Row],[Min]])</f>
        <v>3031711</v>
      </c>
      <c r="I616" s="1" t="str">
        <f>CONCATENATE(TEXT(DiaA[[#This Row],[Hora]],"00"),":",TEXT(DiaA[[#This Row],[Min]],"00"))</f>
        <v>17:11</v>
      </c>
      <c r="J616" s="1" t="str">
        <f>IFERROR(VLOOKUP(DiaA[[#This Row],[CONCATENA]],Dades[[#All],[Columna1]:[LAT]],3,FALSE),"")</f>
        <v/>
      </c>
      <c r="K616" s="1" t="str">
        <f>IFERROR(10^(DiaA[[#This Row],[LAT]]/10),"")</f>
        <v/>
      </c>
      <c r="AE616" s="1">
        <f>Resultats!C$22</f>
        <v>30</v>
      </c>
      <c r="AF616" s="1">
        <f>Resultats!E$22</f>
        <v>3</v>
      </c>
      <c r="AG616" s="1">
        <v>17</v>
      </c>
      <c r="AH616" s="1">
        <v>11</v>
      </c>
      <c r="AI616" s="1" t="str">
        <f>CONCATENATE(DiaB[[#This Row],[Dia]],DiaB[[#This Row],[Mes]],DiaB[[#This Row],[Hora]],DiaB[[#This Row],[Min]])</f>
        <v>3031711</v>
      </c>
      <c r="AJ616" s="1" t="str">
        <f>CONCATENATE(TEXT(DiaB[[#This Row],[Hora]],"00"),":",TEXT(DiaB[[#This Row],[Min]],"00"))</f>
        <v>17:11</v>
      </c>
      <c r="AK616" s="1" t="str">
        <f>IFERROR(VLOOKUP(DiaB[[#This Row],[CONCATENA]],Dades[[#All],[Columna1]:[LAT]],3,FALSE),"")</f>
        <v/>
      </c>
      <c r="AL616" s="1" t="str">
        <f>IFERROR(10^(DiaB[[#This Row],[LAT]]/10),"")</f>
        <v/>
      </c>
      <c r="BF616" s="1">
        <f>Resultats!C$37</f>
        <v>30</v>
      </c>
      <c r="BG616" s="1">
        <f>Resultats!E$37</f>
        <v>3</v>
      </c>
      <c r="BH616" s="1">
        <v>17</v>
      </c>
      <c r="BI616" s="1">
        <v>11</v>
      </c>
      <c r="BJ616" s="1" t="str">
        <f>CONCATENATE(DiaC[[#This Row],[Dia]],DiaC[[#This Row],[Mes]],DiaC[[#This Row],[Hora]],DiaC[[#This Row],[Min]])</f>
        <v>3031711</v>
      </c>
      <c r="BK616" s="1" t="str">
        <f>CONCATENATE(TEXT(DiaC[[#This Row],[Hora]],"00"),":",TEXT(DiaC[[#This Row],[Min]],"00"))</f>
        <v>17:11</v>
      </c>
      <c r="BL616" s="1" t="str">
        <f>IFERROR(VLOOKUP(DiaC[[#This Row],[CONCATENA]],Dades[[#All],[Columna1]:[LAT]],3,FALSE),"")</f>
        <v/>
      </c>
      <c r="BM616" s="1" t="str">
        <f>IFERROR(10^(DiaC[[#This Row],[LAT]]/10),"")</f>
        <v/>
      </c>
    </row>
    <row r="617" spans="4:65" x14ac:dyDescent="0.35">
      <c r="D617" s="1">
        <f>Resultats!C$7</f>
        <v>30</v>
      </c>
      <c r="E617" s="1">
        <f>Resultats!E$7</f>
        <v>3</v>
      </c>
      <c r="F617" s="1">
        <v>17</v>
      </c>
      <c r="G617" s="1">
        <v>12</v>
      </c>
      <c r="H617" s="1" t="str">
        <f>CONCATENATE(DiaA[[#This Row],[Dia]],DiaA[[#This Row],[Mes]],DiaA[[#This Row],[Hora]],DiaA[[#This Row],[Min]])</f>
        <v>3031712</v>
      </c>
      <c r="I617" s="1" t="str">
        <f>CONCATENATE(TEXT(DiaA[[#This Row],[Hora]],"00"),":",TEXT(DiaA[[#This Row],[Min]],"00"))</f>
        <v>17:12</v>
      </c>
      <c r="J617" s="1" t="str">
        <f>IFERROR(VLOOKUP(DiaA[[#This Row],[CONCATENA]],Dades[[#All],[Columna1]:[LAT]],3,FALSE),"")</f>
        <v/>
      </c>
      <c r="K617" s="1" t="str">
        <f>IFERROR(10^(DiaA[[#This Row],[LAT]]/10),"")</f>
        <v/>
      </c>
      <c r="AE617" s="1">
        <f>Resultats!C$22</f>
        <v>30</v>
      </c>
      <c r="AF617" s="1">
        <f>Resultats!E$22</f>
        <v>3</v>
      </c>
      <c r="AG617" s="1">
        <v>17</v>
      </c>
      <c r="AH617" s="1">
        <v>12</v>
      </c>
      <c r="AI617" s="1" t="str">
        <f>CONCATENATE(DiaB[[#This Row],[Dia]],DiaB[[#This Row],[Mes]],DiaB[[#This Row],[Hora]],DiaB[[#This Row],[Min]])</f>
        <v>3031712</v>
      </c>
      <c r="AJ617" s="1" t="str">
        <f>CONCATENATE(TEXT(DiaB[[#This Row],[Hora]],"00"),":",TEXT(DiaB[[#This Row],[Min]],"00"))</f>
        <v>17:12</v>
      </c>
      <c r="AK617" s="1" t="str">
        <f>IFERROR(VLOOKUP(DiaB[[#This Row],[CONCATENA]],Dades[[#All],[Columna1]:[LAT]],3,FALSE),"")</f>
        <v/>
      </c>
      <c r="AL617" s="1" t="str">
        <f>IFERROR(10^(DiaB[[#This Row],[LAT]]/10),"")</f>
        <v/>
      </c>
      <c r="BF617" s="1">
        <f>Resultats!C$37</f>
        <v>30</v>
      </c>
      <c r="BG617" s="1">
        <f>Resultats!E$37</f>
        <v>3</v>
      </c>
      <c r="BH617" s="1">
        <v>17</v>
      </c>
      <c r="BI617" s="1">
        <v>12</v>
      </c>
      <c r="BJ617" s="1" t="str">
        <f>CONCATENATE(DiaC[[#This Row],[Dia]],DiaC[[#This Row],[Mes]],DiaC[[#This Row],[Hora]],DiaC[[#This Row],[Min]])</f>
        <v>3031712</v>
      </c>
      <c r="BK617" s="1" t="str">
        <f>CONCATENATE(TEXT(DiaC[[#This Row],[Hora]],"00"),":",TEXT(DiaC[[#This Row],[Min]],"00"))</f>
        <v>17:12</v>
      </c>
      <c r="BL617" s="1" t="str">
        <f>IFERROR(VLOOKUP(DiaC[[#This Row],[CONCATENA]],Dades[[#All],[Columna1]:[LAT]],3,FALSE),"")</f>
        <v/>
      </c>
      <c r="BM617" s="1" t="str">
        <f>IFERROR(10^(DiaC[[#This Row],[LAT]]/10),"")</f>
        <v/>
      </c>
    </row>
    <row r="618" spans="4:65" x14ac:dyDescent="0.35">
      <c r="D618" s="1">
        <f>Resultats!C$7</f>
        <v>30</v>
      </c>
      <c r="E618" s="1">
        <f>Resultats!E$7</f>
        <v>3</v>
      </c>
      <c r="F618" s="1">
        <v>17</v>
      </c>
      <c r="G618" s="1">
        <v>13</v>
      </c>
      <c r="H618" s="1" t="str">
        <f>CONCATENATE(DiaA[[#This Row],[Dia]],DiaA[[#This Row],[Mes]],DiaA[[#This Row],[Hora]],DiaA[[#This Row],[Min]])</f>
        <v>3031713</v>
      </c>
      <c r="I618" s="1" t="str">
        <f>CONCATENATE(TEXT(DiaA[[#This Row],[Hora]],"00"),":",TEXT(DiaA[[#This Row],[Min]],"00"))</f>
        <v>17:13</v>
      </c>
      <c r="J618" s="1" t="str">
        <f>IFERROR(VLOOKUP(DiaA[[#This Row],[CONCATENA]],Dades[[#All],[Columna1]:[LAT]],3,FALSE),"")</f>
        <v/>
      </c>
      <c r="K618" s="1" t="str">
        <f>IFERROR(10^(DiaA[[#This Row],[LAT]]/10),"")</f>
        <v/>
      </c>
      <c r="AE618" s="1">
        <f>Resultats!C$22</f>
        <v>30</v>
      </c>
      <c r="AF618" s="1">
        <f>Resultats!E$22</f>
        <v>3</v>
      </c>
      <c r="AG618" s="1">
        <v>17</v>
      </c>
      <c r="AH618" s="1">
        <v>13</v>
      </c>
      <c r="AI618" s="1" t="str">
        <f>CONCATENATE(DiaB[[#This Row],[Dia]],DiaB[[#This Row],[Mes]],DiaB[[#This Row],[Hora]],DiaB[[#This Row],[Min]])</f>
        <v>3031713</v>
      </c>
      <c r="AJ618" s="1" t="str">
        <f>CONCATENATE(TEXT(DiaB[[#This Row],[Hora]],"00"),":",TEXT(DiaB[[#This Row],[Min]],"00"))</f>
        <v>17:13</v>
      </c>
      <c r="AK618" s="1" t="str">
        <f>IFERROR(VLOOKUP(DiaB[[#This Row],[CONCATENA]],Dades[[#All],[Columna1]:[LAT]],3,FALSE),"")</f>
        <v/>
      </c>
      <c r="AL618" s="1" t="str">
        <f>IFERROR(10^(DiaB[[#This Row],[LAT]]/10),"")</f>
        <v/>
      </c>
      <c r="BF618" s="1">
        <f>Resultats!C$37</f>
        <v>30</v>
      </c>
      <c r="BG618" s="1">
        <f>Resultats!E$37</f>
        <v>3</v>
      </c>
      <c r="BH618" s="1">
        <v>17</v>
      </c>
      <c r="BI618" s="1">
        <v>13</v>
      </c>
      <c r="BJ618" s="1" t="str">
        <f>CONCATENATE(DiaC[[#This Row],[Dia]],DiaC[[#This Row],[Mes]],DiaC[[#This Row],[Hora]],DiaC[[#This Row],[Min]])</f>
        <v>3031713</v>
      </c>
      <c r="BK618" s="1" t="str">
        <f>CONCATENATE(TEXT(DiaC[[#This Row],[Hora]],"00"),":",TEXT(DiaC[[#This Row],[Min]],"00"))</f>
        <v>17:13</v>
      </c>
      <c r="BL618" s="1" t="str">
        <f>IFERROR(VLOOKUP(DiaC[[#This Row],[CONCATENA]],Dades[[#All],[Columna1]:[LAT]],3,FALSE),"")</f>
        <v/>
      </c>
      <c r="BM618" s="1" t="str">
        <f>IFERROR(10^(DiaC[[#This Row],[LAT]]/10),"")</f>
        <v/>
      </c>
    </row>
    <row r="619" spans="4:65" x14ac:dyDescent="0.35">
      <c r="D619" s="1">
        <f>Resultats!C$7</f>
        <v>30</v>
      </c>
      <c r="E619" s="1">
        <f>Resultats!E$7</f>
        <v>3</v>
      </c>
      <c r="F619" s="1">
        <v>17</v>
      </c>
      <c r="G619" s="1">
        <v>14</v>
      </c>
      <c r="H619" s="1" t="str">
        <f>CONCATENATE(DiaA[[#This Row],[Dia]],DiaA[[#This Row],[Mes]],DiaA[[#This Row],[Hora]],DiaA[[#This Row],[Min]])</f>
        <v>3031714</v>
      </c>
      <c r="I619" s="1" t="str">
        <f>CONCATENATE(TEXT(DiaA[[#This Row],[Hora]],"00"),":",TEXT(DiaA[[#This Row],[Min]],"00"))</f>
        <v>17:14</v>
      </c>
      <c r="J619" s="1" t="str">
        <f>IFERROR(VLOOKUP(DiaA[[#This Row],[CONCATENA]],Dades[[#All],[Columna1]:[LAT]],3,FALSE),"")</f>
        <v/>
      </c>
      <c r="K619" s="1" t="str">
        <f>IFERROR(10^(DiaA[[#This Row],[LAT]]/10),"")</f>
        <v/>
      </c>
      <c r="AE619" s="1">
        <f>Resultats!C$22</f>
        <v>30</v>
      </c>
      <c r="AF619" s="1">
        <f>Resultats!E$22</f>
        <v>3</v>
      </c>
      <c r="AG619" s="1">
        <v>17</v>
      </c>
      <c r="AH619" s="1">
        <v>14</v>
      </c>
      <c r="AI619" s="1" t="str">
        <f>CONCATENATE(DiaB[[#This Row],[Dia]],DiaB[[#This Row],[Mes]],DiaB[[#This Row],[Hora]],DiaB[[#This Row],[Min]])</f>
        <v>3031714</v>
      </c>
      <c r="AJ619" s="1" t="str">
        <f>CONCATENATE(TEXT(DiaB[[#This Row],[Hora]],"00"),":",TEXT(DiaB[[#This Row],[Min]],"00"))</f>
        <v>17:14</v>
      </c>
      <c r="AK619" s="1" t="str">
        <f>IFERROR(VLOOKUP(DiaB[[#This Row],[CONCATENA]],Dades[[#All],[Columna1]:[LAT]],3,FALSE),"")</f>
        <v/>
      </c>
      <c r="AL619" s="1" t="str">
        <f>IFERROR(10^(DiaB[[#This Row],[LAT]]/10),"")</f>
        <v/>
      </c>
      <c r="BF619" s="1">
        <f>Resultats!C$37</f>
        <v>30</v>
      </c>
      <c r="BG619" s="1">
        <f>Resultats!E$37</f>
        <v>3</v>
      </c>
      <c r="BH619" s="1">
        <v>17</v>
      </c>
      <c r="BI619" s="1">
        <v>14</v>
      </c>
      <c r="BJ619" s="1" t="str">
        <f>CONCATENATE(DiaC[[#This Row],[Dia]],DiaC[[#This Row],[Mes]],DiaC[[#This Row],[Hora]],DiaC[[#This Row],[Min]])</f>
        <v>3031714</v>
      </c>
      <c r="BK619" s="1" t="str">
        <f>CONCATENATE(TEXT(DiaC[[#This Row],[Hora]],"00"),":",TEXT(DiaC[[#This Row],[Min]],"00"))</f>
        <v>17:14</v>
      </c>
      <c r="BL619" s="1" t="str">
        <f>IFERROR(VLOOKUP(DiaC[[#This Row],[CONCATENA]],Dades[[#All],[Columna1]:[LAT]],3,FALSE),"")</f>
        <v/>
      </c>
      <c r="BM619" s="1" t="str">
        <f>IFERROR(10^(DiaC[[#This Row],[LAT]]/10),"")</f>
        <v/>
      </c>
    </row>
    <row r="620" spans="4:65" x14ac:dyDescent="0.35">
      <c r="D620" s="1">
        <f>Resultats!C$7</f>
        <v>30</v>
      </c>
      <c r="E620" s="1">
        <f>Resultats!E$7</f>
        <v>3</v>
      </c>
      <c r="F620" s="1">
        <v>17</v>
      </c>
      <c r="G620" s="1">
        <v>15</v>
      </c>
      <c r="H620" s="1" t="str">
        <f>CONCATENATE(DiaA[[#This Row],[Dia]],DiaA[[#This Row],[Mes]],DiaA[[#This Row],[Hora]],DiaA[[#This Row],[Min]])</f>
        <v>3031715</v>
      </c>
      <c r="I620" s="1" t="str">
        <f>CONCATENATE(TEXT(DiaA[[#This Row],[Hora]],"00"),":",TEXT(DiaA[[#This Row],[Min]],"00"))</f>
        <v>17:15</v>
      </c>
      <c r="J620" s="1" t="str">
        <f>IFERROR(VLOOKUP(DiaA[[#This Row],[CONCATENA]],Dades[[#All],[Columna1]:[LAT]],3,FALSE),"")</f>
        <v/>
      </c>
      <c r="K620" s="1" t="str">
        <f>IFERROR(10^(DiaA[[#This Row],[LAT]]/10),"")</f>
        <v/>
      </c>
      <c r="AE620" s="1">
        <f>Resultats!C$22</f>
        <v>30</v>
      </c>
      <c r="AF620" s="1">
        <f>Resultats!E$22</f>
        <v>3</v>
      </c>
      <c r="AG620" s="1">
        <v>17</v>
      </c>
      <c r="AH620" s="1">
        <v>15</v>
      </c>
      <c r="AI620" s="1" t="str">
        <f>CONCATENATE(DiaB[[#This Row],[Dia]],DiaB[[#This Row],[Mes]],DiaB[[#This Row],[Hora]],DiaB[[#This Row],[Min]])</f>
        <v>3031715</v>
      </c>
      <c r="AJ620" s="1" t="str">
        <f>CONCATENATE(TEXT(DiaB[[#This Row],[Hora]],"00"),":",TEXT(DiaB[[#This Row],[Min]],"00"))</f>
        <v>17:15</v>
      </c>
      <c r="AK620" s="1" t="str">
        <f>IFERROR(VLOOKUP(DiaB[[#This Row],[CONCATENA]],Dades[[#All],[Columna1]:[LAT]],3,FALSE),"")</f>
        <v/>
      </c>
      <c r="AL620" s="1" t="str">
        <f>IFERROR(10^(DiaB[[#This Row],[LAT]]/10),"")</f>
        <v/>
      </c>
      <c r="BF620" s="1">
        <f>Resultats!C$37</f>
        <v>30</v>
      </c>
      <c r="BG620" s="1">
        <f>Resultats!E$37</f>
        <v>3</v>
      </c>
      <c r="BH620" s="1">
        <v>17</v>
      </c>
      <c r="BI620" s="1">
        <v>15</v>
      </c>
      <c r="BJ620" s="1" t="str">
        <f>CONCATENATE(DiaC[[#This Row],[Dia]],DiaC[[#This Row],[Mes]],DiaC[[#This Row],[Hora]],DiaC[[#This Row],[Min]])</f>
        <v>3031715</v>
      </c>
      <c r="BK620" s="1" t="str">
        <f>CONCATENATE(TEXT(DiaC[[#This Row],[Hora]],"00"),":",TEXT(DiaC[[#This Row],[Min]],"00"))</f>
        <v>17:15</v>
      </c>
      <c r="BL620" s="1" t="str">
        <f>IFERROR(VLOOKUP(DiaC[[#This Row],[CONCATENA]],Dades[[#All],[Columna1]:[LAT]],3,FALSE),"")</f>
        <v/>
      </c>
      <c r="BM620" s="1" t="str">
        <f>IFERROR(10^(DiaC[[#This Row],[LAT]]/10),"")</f>
        <v/>
      </c>
    </row>
    <row r="621" spans="4:65" x14ac:dyDescent="0.35">
      <c r="D621" s="1">
        <f>Resultats!C$7</f>
        <v>30</v>
      </c>
      <c r="E621" s="1">
        <f>Resultats!E$7</f>
        <v>3</v>
      </c>
      <c r="F621" s="1">
        <v>17</v>
      </c>
      <c r="G621" s="1">
        <v>16</v>
      </c>
      <c r="H621" s="1" t="str">
        <f>CONCATENATE(DiaA[[#This Row],[Dia]],DiaA[[#This Row],[Mes]],DiaA[[#This Row],[Hora]],DiaA[[#This Row],[Min]])</f>
        <v>3031716</v>
      </c>
      <c r="I621" s="1" t="str">
        <f>CONCATENATE(TEXT(DiaA[[#This Row],[Hora]],"00"),":",TEXT(DiaA[[#This Row],[Min]],"00"))</f>
        <v>17:16</v>
      </c>
      <c r="J621" s="1" t="str">
        <f>IFERROR(VLOOKUP(DiaA[[#This Row],[CONCATENA]],Dades[[#All],[Columna1]:[LAT]],3,FALSE),"")</f>
        <v/>
      </c>
      <c r="K621" s="1" t="str">
        <f>IFERROR(10^(DiaA[[#This Row],[LAT]]/10),"")</f>
        <v/>
      </c>
      <c r="AE621" s="1">
        <f>Resultats!C$22</f>
        <v>30</v>
      </c>
      <c r="AF621" s="1">
        <f>Resultats!E$22</f>
        <v>3</v>
      </c>
      <c r="AG621" s="1">
        <v>17</v>
      </c>
      <c r="AH621" s="1">
        <v>16</v>
      </c>
      <c r="AI621" s="1" t="str">
        <f>CONCATENATE(DiaB[[#This Row],[Dia]],DiaB[[#This Row],[Mes]],DiaB[[#This Row],[Hora]],DiaB[[#This Row],[Min]])</f>
        <v>3031716</v>
      </c>
      <c r="AJ621" s="1" t="str">
        <f>CONCATENATE(TEXT(DiaB[[#This Row],[Hora]],"00"),":",TEXT(DiaB[[#This Row],[Min]],"00"))</f>
        <v>17:16</v>
      </c>
      <c r="AK621" s="1" t="str">
        <f>IFERROR(VLOOKUP(DiaB[[#This Row],[CONCATENA]],Dades[[#All],[Columna1]:[LAT]],3,FALSE),"")</f>
        <v/>
      </c>
      <c r="AL621" s="1" t="str">
        <f>IFERROR(10^(DiaB[[#This Row],[LAT]]/10),"")</f>
        <v/>
      </c>
      <c r="BF621" s="1">
        <f>Resultats!C$37</f>
        <v>30</v>
      </c>
      <c r="BG621" s="1">
        <f>Resultats!E$37</f>
        <v>3</v>
      </c>
      <c r="BH621" s="1">
        <v>17</v>
      </c>
      <c r="BI621" s="1">
        <v>16</v>
      </c>
      <c r="BJ621" s="1" t="str">
        <f>CONCATENATE(DiaC[[#This Row],[Dia]],DiaC[[#This Row],[Mes]],DiaC[[#This Row],[Hora]],DiaC[[#This Row],[Min]])</f>
        <v>3031716</v>
      </c>
      <c r="BK621" s="1" t="str">
        <f>CONCATENATE(TEXT(DiaC[[#This Row],[Hora]],"00"),":",TEXT(DiaC[[#This Row],[Min]],"00"))</f>
        <v>17:16</v>
      </c>
      <c r="BL621" s="1" t="str">
        <f>IFERROR(VLOOKUP(DiaC[[#This Row],[CONCATENA]],Dades[[#All],[Columna1]:[LAT]],3,FALSE),"")</f>
        <v/>
      </c>
      <c r="BM621" s="1" t="str">
        <f>IFERROR(10^(DiaC[[#This Row],[LAT]]/10),"")</f>
        <v/>
      </c>
    </row>
    <row r="622" spans="4:65" x14ac:dyDescent="0.35">
      <c r="D622" s="1">
        <f>Resultats!C$7</f>
        <v>30</v>
      </c>
      <c r="E622" s="1">
        <f>Resultats!E$7</f>
        <v>3</v>
      </c>
      <c r="F622" s="1">
        <v>17</v>
      </c>
      <c r="G622" s="1">
        <v>17</v>
      </c>
      <c r="H622" s="1" t="str">
        <f>CONCATENATE(DiaA[[#This Row],[Dia]],DiaA[[#This Row],[Mes]],DiaA[[#This Row],[Hora]],DiaA[[#This Row],[Min]])</f>
        <v>3031717</v>
      </c>
      <c r="I622" s="1" t="str">
        <f>CONCATENATE(TEXT(DiaA[[#This Row],[Hora]],"00"),":",TEXT(DiaA[[#This Row],[Min]],"00"))</f>
        <v>17:17</v>
      </c>
      <c r="J622" s="1" t="str">
        <f>IFERROR(VLOOKUP(DiaA[[#This Row],[CONCATENA]],Dades[[#All],[Columna1]:[LAT]],3,FALSE),"")</f>
        <v/>
      </c>
      <c r="K622" s="1" t="str">
        <f>IFERROR(10^(DiaA[[#This Row],[LAT]]/10),"")</f>
        <v/>
      </c>
      <c r="AE622" s="1">
        <f>Resultats!C$22</f>
        <v>30</v>
      </c>
      <c r="AF622" s="1">
        <f>Resultats!E$22</f>
        <v>3</v>
      </c>
      <c r="AG622" s="1">
        <v>17</v>
      </c>
      <c r="AH622" s="1">
        <v>17</v>
      </c>
      <c r="AI622" s="1" t="str">
        <f>CONCATENATE(DiaB[[#This Row],[Dia]],DiaB[[#This Row],[Mes]],DiaB[[#This Row],[Hora]],DiaB[[#This Row],[Min]])</f>
        <v>3031717</v>
      </c>
      <c r="AJ622" s="1" t="str">
        <f>CONCATENATE(TEXT(DiaB[[#This Row],[Hora]],"00"),":",TEXT(DiaB[[#This Row],[Min]],"00"))</f>
        <v>17:17</v>
      </c>
      <c r="AK622" s="1" t="str">
        <f>IFERROR(VLOOKUP(DiaB[[#This Row],[CONCATENA]],Dades[[#All],[Columna1]:[LAT]],3,FALSE),"")</f>
        <v/>
      </c>
      <c r="AL622" s="1" t="str">
        <f>IFERROR(10^(DiaB[[#This Row],[LAT]]/10),"")</f>
        <v/>
      </c>
      <c r="BF622" s="1">
        <f>Resultats!C$37</f>
        <v>30</v>
      </c>
      <c r="BG622" s="1">
        <f>Resultats!E$37</f>
        <v>3</v>
      </c>
      <c r="BH622" s="1">
        <v>17</v>
      </c>
      <c r="BI622" s="1">
        <v>17</v>
      </c>
      <c r="BJ622" s="1" t="str">
        <f>CONCATENATE(DiaC[[#This Row],[Dia]],DiaC[[#This Row],[Mes]],DiaC[[#This Row],[Hora]],DiaC[[#This Row],[Min]])</f>
        <v>3031717</v>
      </c>
      <c r="BK622" s="1" t="str">
        <f>CONCATENATE(TEXT(DiaC[[#This Row],[Hora]],"00"),":",TEXT(DiaC[[#This Row],[Min]],"00"))</f>
        <v>17:17</v>
      </c>
      <c r="BL622" s="1" t="str">
        <f>IFERROR(VLOOKUP(DiaC[[#This Row],[CONCATENA]],Dades[[#All],[Columna1]:[LAT]],3,FALSE),"")</f>
        <v/>
      </c>
      <c r="BM622" s="1" t="str">
        <f>IFERROR(10^(DiaC[[#This Row],[LAT]]/10),"")</f>
        <v/>
      </c>
    </row>
    <row r="623" spans="4:65" x14ac:dyDescent="0.35">
      <c r="D623" s="1">
        <f>Resultats!C$7</f>
        <v>30</v>
      </c>
      <c r="E623" s="1">
        <f>Resultats!E$7</f>
        <v>3</v>
      </c>
      <c r="F623" s="1">
        <v>17</v>
      </c>
      <c r="G623" s="1">
        <v>18</v>
      </c>
      <c r="H623" s="1" t="str">
        <f>CONCATENATE(DiaA[[#This Row],[Dia]],DiaA[[#This Row],[Mes]],DiaA[[#This Row],[Hora]],DiaA[[#This Row],[Min]])</f>
        <v>3031718</v>
      </c>
      <c r="I623" s="1" t="str">
        <f>CONCATENATE(TEXT(DiaA[[#This Row],[Hora]],"00"),":",TEXT(DiaA[[#This Row],[Min]],"00"))</f>
        <v>17:18</v>
      </c>
      <c r="J623" s="1" t="str">
        <f>IFERROR(VLOOKUP(DiaA[[#This Row],[CONCATENA]],Dades[[#All],[Columna1]:[LAT]],3,FALSE),"")</f>
        <v/>
      </c>
      <c r="K623" s="1" t="str">
        <f>IFERROR(10^(DiaA[[#This Row],[LAT]]/10),"")</f>
        <v/>
      </c>
      <c r="AE623" s="1">
        <f>Resultats!C$22</f>
        <v>30</v>
      </c>
      <c r="AF623" s="1">
        <f>Resultats!E$22</f>
        <v>3</v>
      </c>
      <c r="AG623" s="1">
        <v>17</v>
      </c>
      <c r="AH623" s="1">
        <v>18</v>
      </c>
      <c r="AI623" s="1" t="str">
        <f>CONCATENATE(DiaB[[#This Row],[Dia]],DiaB[[#This Row],[Mes]],DiaB[[#This Row],[Hora]],DiaB[[#This Row],[Min]])</f>
        <v>3031718</v>
      </c>
      <c r="AJ623" s="1" t="str">
        <f>CONCATENATE(TEXT(DiaB[[#This Row],[Hora]],"00"),":",TEXT(DiaB[[#This Row],[Min]],"00"))</f>
        <v>17:18</v>
      </c>
      <c r="AK623" s="1" t="str">
        <f>IFERROR(VLOOKUP(DiaB[[#This Row],[CONCATENA]],Dades[[#All],[Columna1]:[LAT]],3,FALSE),"")</f>
        <v/>
      </c>
      <c r="AL623" s="1" t="str">
        <f>IFERROR(10^(DiaB[[#This Row],[LAT]]/10),"")</f>
        <v/>
      </c>
      <c r="BF623" s="1">
        <f>Resultats!C$37</f>
        <v>30</v>
      </c>
      <c r="BG623" s="1">
        <f>Resultats!E$37</f>
        <v>3</v>
      </c>
      <c r="BH623" s="1">
        <v>17</v>
      </c>
      <c r="BI623" s="1">
        <v>18</v>
      </c>
      <c r="BJ623" s="1" t="str">
        <f>CONCATENATE(DiaC[[#This Row],[Dia]],DiaC[[#This Row],[Mes]],DiaC[[#This Row],[Hora]],DiaC[[#This Row],[Min]])</f>
        <v>3031718</v>
      </c>
      <c r="BK623" s="1" t="str">
        <f>CONCATENATE(TEXT(DiaC[[#This Row],[Hora]],"00"),":",TEXT(DiaC[[#This Row],[Min]],"00"))</f>
        <v>17:18</v>
      </c>
      <c r="BL623" s="1" t="str">
        <f>IFERROR(VLOOKUP(DiaC[[#This Row],[CONCATENA]],Dades[[#All],[Columna1]:[LAT]],3,FALSE),"")</f>
        <v/>
      </c>
      <c r="BM623" s="1" t="str">
        <f>IFERROR(10^(DiaC[[#This Row],[LAT]]/10),"")</f>
        <v/>
      </c>
    </row>
    <row r="624" spans="4:65" x14ac:dyDescent="0.35">
      <c r="D624" s="1">
        <f>Resultats!C$7</f>
        <v>30</v>
      </c>
      <c r="E624" s="1">
        <f>Resultats!E$7</f>
        <v>3</v>
      </c>
      <c r="F624" s="1">
        <v>17</v>
      </c>
      <c r="G624" s="1">
        <v>19</v>
      </c>
      <c r="H624" s="1" t="str">
        <f>CONCATENATE(DiaA[[#This Row],[Dia]],DiaA[[#This Row],[Mes]],DiaA[[#This Row],[Hora]],DiaA[[#This Row],[Min]])</f>
        <v>3031719</v>
      </c>
      <c r="I624" s="1" t="str">
        <f>CONCATENATE(TEXT(DiaA[[#This Row],[Hora]],"00"),":",TEXT(DiaA[[#This Row],[Min]],"00"))</f>
        <v>17:19</v>
      </c>
      <c r="J624" s="1" t="str">
        <f>IFERROR(VLOOKUP(DiaA[[#This Row],[CONCATENA]],Dades[[#All],[Columna1]:[LAT]],3,FALSE),"")</f>
        <v/>
      </c>
      <c r="K624" s="1" t="str">
        <f>IFERROR(10^(DiaA[[#This Row],[LAT]]/10),"")</f>
        <v/>
      </c>
      <c r="AE624" s="1">
        <f>Resultats!C$22</f>
        <v>30</v>
      </c>
      <c r="AF624" s="1">
        <f>Resultats!E$22</f>
        <v>3</v>
      </c>
      <c r="AG624" s="1">
        <v>17</v>
      </c>
      <c r="AH624" s="1">
        <v>19</v>
      </c>
      <c r="AI624" s="1" t="str">
        <f>CONCATENATE(DiaB[[#This Row],[Dia]],DiaB[[#This Row],[Mes]],DiaB[[#This Row],[Hora]],DiaB[[#This Row],[Min]])</f>
        <v>3031719</v>
      </c>
      <c r="AJ624" s="1" t="str">
        <f>CONCATENATE(TEXT(DiaB[[#This Row],[Hora]],"00"),":",TEXT(DiaB[[#This Row],[Min]],"00"))</f>
        <v>17:19</v>
      </c>
      <c r="AK624" s="1" t="str">
        <f>IFERROR(VLOOKUP(DiaB[[#This Row],[CONCATENA]],Dades[[#All],[Columna1]:[LAT]],3,FALSE),"")</f>
        <v/>
      </c>
      <c r="AL624" s="1" t="str">
        <f>IFERROR(10^(DiaB[[#This Row],[LAT]]/10),"")</f>
        <v/>
      </c>
      <c r="BF624" s="1">
        <f>Resultats!C$37</f>
        <v>30</v>
      </c>
      <c r="BG624" s="1">
        <f>Resultats!E$37</f>
        <v>3</v>
      </c>
      <c r="BH624" s="1">
        <v>17</v>
      </c>
      <c r="BI624" s="1">
        <v>19</v>
      </c>
      <c r="BJ624" s="1" t="str">
        <f>CONCATENATE(DiaC[[#This Row],[Dia]],DiaC[[#This Row],[Mes]],DiaC[[#This Row],[Hora]],DiaC[[#This Row],[Min]])</f>
        <v>3031719</v>
      </c>
      <c r="BK624" s="1" t="str">
        <f>CONCATENATE(TEXT(DiaC[[#This Row],[Hora]],"00"),":",TEXT(DiaC[[#This Row],[Min]],"00"))</f>
        <v>17:19</v>
      </c>
      <c r="BL624" s="1" t="str">
        <f>IFERROR(VLOOKUP(DiaC[[#This Row],[CONCATENA]],Dades[[#All],[Columna1]:[LAT]],3,FALSE),"")</f>
        <v/>
      </c>
      <c r="BM624" s="1" t="str">
        <f>IFERROR(10^(DiaC[[#This Row],[LAT]]/10),"")</f>
        <v/>
      </c>
    </row>
    <row r="625" spans="4:65" x14ac:dyDescent="0.35">
      <c r="D625" s="1">
        <f>Resultats!C$7</f>
        <v>30</v>
      </c>
      <c r="E625" s="1">
        <f>Resultats!E$7</f>
        <v>3</v>
      </c>
      <c r="F625" s="1">
        <v>17</v>
      </c>
      <c r="G625" s="1">
        <v>20</v>
      </c>
      <c r="H625" s="1" t="str">
        <f>CONCATENATE(DiaA[[#This Row],[Dia]],DiaA[[#This Row],[Mes]],DiaA[[#This Row],[Hora]],DiaA[[#This Row],[Min]])</f>
        <v>3031720</v>
      </c>
      <c r="I625" s="1" t="str">
        <f>CONCATENATE(TEXT(DiaA[[#This Row],[Hora]],"00"),":",TEXT(DiaA[[#This Row],[Min]],"00"))</f>
        <v>17:20</v>
      </c>
      <c r="J625" s="1" t="str">
        <f>IFERROR(VLOOKUP(DiaA[[#This Row],[CONCATENA]],Dades[[#All],[Columna1]:[LAT]],3,FALSE),"")</f>
        <v/>
      </c>
      <c r="K625" s="1" t="str">
        <f>IFERROR(10^(DiaA[[#This Row],[LAT]]/10),"")</f>
        <v/>
      </c>
      <c r="AE625" s="1">
        <f>Resultats!C$22</f>
        <v>30</v>
      </c>
      <c r="AF625" s="1">
        <f>Resultats!E$22</f>
        <v>3</v>
      </c>
      <c r="AG625" s="1">
        <v>17</v>
      </c>
      <c r="AH625" s="1">
        <v>20</v>
      </c>
      <c r="AI625" s="1" t="str">
        <f>CONCATENATE(DiaB[[#This Row],[Dia]],DiaB[[#This Row],[Mes]],DiaB[[#This Row],[Hora]],DiaB[[#This Row],[Min]])</f>
        <v>3031720</v>
      </c>
      <c r="AJ625" s="1" t="str">
        <f>CONCATENATE(TEXT(DiaB[[#This Row],[Hora]],"00"),":",TEXT(DiaB[[#This Row],[Min]],"00"))</f>
        <v>17:20</v>
      </c>
      <c r="AK625" s="1" t="str">
        <f>IFERROR(VLOOKUP(DiaB[[#This Row],[CONCATENA]],Dades[[#All],[Columna1]:[LAT]],3,FALSE),"")</f>
        <v/>
      </c>
      <c r="AL625" s="1" t="str">
        <f>IFERROR(10^(DiaB[[#This Row],[LAT]]/10),"")</f>
        <v/>
      </c>
      <c r="BF625" s="1">
        <f>Resultats!C$37</f>
        <v>30</v>
      </c>
      <c r="BG625" s="1">
        <f>Resultats!E$37</f>
        <v>3</v>
      </c>
      <c r="BH625" s="1">
        <v>17</v>
      </c>
      <c r="BI625" s="1">
        <v>20</v>
      </c>
      <c r="BJ625" s="1" t="str">
        <f>CONCATENATE(DiaC[[#This Row],[Dia]],DiaC[[#This Row],[Mes]],DiaC[[#This Row],[Hora]],DiaC[[#This Row],[Min]])</f>
        <v>3031720</v>
      </c>
      <c r="BK625" s="1" t="str">
        <f>CONCATENATE(TEXT(DiaC[[#This Row],[Hora]],"00"),":",TEXT(DiaC[[#This Row],[Min]],"00"))</f>
        <v>17:20</v>
      </c>
      <c r="BL625" s="1" t="str">
        <f>IFERROR(VLOOKUP(DiaC[[#This Row],[CONCATENA]],Dades[[#All],[Columna1]:[LAT]],3,FALSE),"")</f>
        <v/>
      </c>
      <c r="BM625" s="1" t="str">
        <f>IFERROR(10^(DiaC[[#This Row],[LAT]]/10),"")</f>
        <v/>
      </c>
    </row>
    <row r="626" spans="4:65" x14ac:dyDescent="0.35">
      <c r="D626" s="1">
        <f>Resultats!C$7</f>
        <v>30</v>
      </c>
      <c r="E626" s="1">
        <f>Resultats!E$7</f>
        <v>3</v>
      </c>
      <c r="F626" s="1">
        <v>17</v>
      </c>
      <c r="G626" s="1">
        <v>21</v>
      </c>
      <c r="H626" s="1" t="str">
        <f>CONCATENATE(DiaA[[#This Row],[Dia]],DiaA[[#This Row],[Mes]],DiaA[[#This Row],[Hora]],DiaA[[#This Row],[Min]])</f>
        <v>3031721</v>
      </c>
      <c r="I626" s="1" t="str">
        <f>CONCATENATE(TEXT(DiaA[[#This Row],[Hora]],"00"),":",TEXT(DiaA[[#This Row],[Min]],"00"))</f>
        <v>17:21</v>
      </c>
      <c r="J626" s="1" t="str">
        <f>IFERROR(VLOOKUP(DiaA[[#This Row],[CONCATENA]],Dades[[#All],[Columna1]:[LAT]],3,FALSE),"")</f>
        <v/>
      </c>
      <c r="K626" s="1" t="str">
        <f>IFERROR(10^(DiaA[[#This Row],[LAT]]/10),"")</f>
        <v/>
      </c>
      <c r="AE626" s="1">
        <f>Resultats!C$22</f>
        <v>30</v>
      </c>
      <c r="AF626" s="1">
        <f>Resultats!E$22</f>
        <v>3</v>
      </c>
      <c r="AG626" s="1">
        <v>17</v>
      </c>
      <c r="AH626" s="1">
        <v>21</v>
      </c>
      <c r="AI626" s="1" t="str">
        <f>CONCATENATE(DiaB[[#This Row],[Dia]],DiaB[[#This Row],[Mes]],DiaB[[#This Row],[Hora]],DiaB[[#This Row],[Min]])</f>
        <v>3031721</v>
      </c>
      <c r="AJ626" s="1" t="str">
        <f>CONCATENATE(TEXT(DiaB[[#This Row],[Hora]],"00"),":",TEXT(DiaB[[#This Row],[Min]],"00"))</f>
        <v>17:21</v>
      </c>
      <c r="AK626" s="1" t="str">
        <f>IFERROR(VLOOKUP(DiaB[[#This Row],[CONCATENA]],Dades[[#All],[Columna1]:[LAT]],3,FALSE),"")</f>
        <v/>
      </c>
      <c r="AL626" s="1" t="str">
        <f>IFERROR(10^(DiaB[[#This Row],[LAT]]/10),"")</f>
        <v/>
      </c>
      <c r="BF626" s="1">
        <f>Resultats!C$37</f>
        <v>30</v>
      </c>
      <c r="BG626" s="1">
        <f>Resultats!E$37</f>
        <v>3</v>
      </c>
      <c r="BH626" s="1">
        <v>17</v>
      </c>
      <c r="BI626" s="1">
        <v>21</v>
      </c>
      <c r="BJ626" s="1" t="str">
        <f>CONCATENATE(DiaC[[#This Row],[Dia]],DiaC[[#This Row],[Mes]],DiaC[[#This Row],[Hora]],DiaC[[#This Row],[Min]])</f>
        <v>3031721</v>
      </c>
      <c r="BK626" s="1" t="str">
        <f>CONCATENATE(TEXT(DiaC[[#This Row],[Hora]],"00"),":",TEXT(DiaC[[#This Row],[Min]],"00"))</f>
        <v>17:21</v>
      </c>
      <c r="BL626" s="1" t="str">
        <f>IFERROR(VLOOKUP(DiaC[[#This Row],[CONCATENA]],Dades[[#All],[Columna1]:[LAT]],3,FALSE),"")</f>
        <v/>
      </c>
      <c r="BM626" s="1" t="str">
        <f>IFERROR(10^(DiaC[[#This Row],[LAT]]/10),"")</f>
        <v/>
      </c>
    </row>
    <row r="627" spans="4:65" x14ac:dyDescent="0.35">
      <c r="D627" s="1">
        <f>Resultats!C$7</f>
        <v>30</v>
      </c>
      <c r="E627" s="1">
        <f>Resultats!E$7</f>
        <v>3</v>
      </c>
      <c r="F627" s="1">
        <v>17</v>
      </c>
      <c r="G627" s="1">
        <v>22</v>
      </c>
      <c r="H627" s="1" t="str">
        <f>CONCATENATE(DiaA[[#This Row],[Dia]],DiaA[[#This Row],[Mes]],DiaA[[#This Row],[Hora]],DiaA[[#This Row],[Min]])</f>
        <v>3031722</v>
      </c>
      <c r="I627" s="1" t="str">
        <f>CONCATENATE(TEXT(DiaA[[#This Row],[Hora]],"00"),":",TEXT(DiaA[[#This Row],[Min]],"00"))</f>
        <v>17:22</v>
      </c>
      <c r="J627" s="1" t="str">
        <f>IFERROR(VLOOKUP(DiaA[[#This Row],[CONCATENA]],Dades[[#All],[Columna1]:[LAT]],3,FALSE),"")</f>
        <v/>
      </c>
      <c r="K627" s="1" t="str">
        <f>IFERROR(10^(DiaA[[#This Row],[LAT]]/10),"")</f>
        <v/>
      </c>
      <c r="AE627" s="1">
        <f>Resultats!C$22</f>
        <v>30</v>
      </c>
      <c r="AF627" s="1">
        <f>Resultats!E$22</f>
        <v>3</v>
      </c>
      <c r="AG627" s="1">
        <v>17</v>
      </c>
      <c r="AH627" s="1">
        <v>22</v>
      </c>
      <c r="AI627" s="1" t="str">
        <f>CONCATENATE(DiaB[[#This Row],[Dia]],DiaB[[#This Row],[Mes]],DiaB[[#This Row],[Hora]],DiaB[[#This Row],[Min]])</f>
        <v>3031722</v>
      </c>
      <c r="AJ627" s="1" t="str">
        <f>CONCATENATE(TEXT(DiaB[[#This Row],[Hora]],"00"),":",TEXT(DiaB[[#This Row],[Min]],"00"))</f>
        <v>17:22</v>
      </c>
      <c r="AK627" s="1" t="str">
        <f>IFERROR(VLOOKUP(DiaB[[#This Row],[CONCATENA]],Dades[[#All],[Columna1]:[LAT]],3,FALSE),"")</f>
        <v/>
      </c>
      <c r="AL627" s="1" t="str">
        <f>IFERROR(10^(DiaB[[#This Row],[LAT]]/10),"")</f>
        <v/>
      </c>
      <c r="BF627" s="1">
        <f>Resultats!C$37</f>
        <v>30</v>
      </c>
      <c r="BG627" s="1">
        <f>Resultats!E$37</f>
        <v>3</v>
      </c>
      <c r="BH627" s="1">
        <v>17</v>
      </c>
      <c r="BI627" s="1">
        <v>22</v>
      </c>
      <c r="BJ627" s="1" t="str">
        <f>CONCATENATE(DiaC[[#This Row],[Dia]],DiaC[[#This Row],[Mes]],DiaC[[#This Row],[Hora]],DiaC[[#This Row],[Min]])</f>
        <v>3031722</v>
      </c>
      <c r="BK627" s="1" t="str">
        <f>CONCATENATE(TEXT(DiaC[[#This Row],[Hora]],"00"),":",TEXT(DiaC[[#This Row],[Min]],"00"))</f>
        <v>17:22</v>
      </c>
      <c r="BL627" s="1" t="str">
        <f>IFERROR(VLOOKUP(DiaC[[#This Row],[CONCATENA]],Dades[[#All],[Columna1]:[LAT]],3,FALSE),"")</f>
        <v/>
      </c>
      <c r="BM627" s="1" t="str">
        <f>IFERROR(10^(DiaC[[#This Row],[LAT]]/10),"")</f>
        <v/>
      </c>
    </row>
    <row r="628" spans="4:65" x14ac:dyDescent="0.35">
      <c r="D628" s="1">
        <f>Resultats!C$7</f>
        <v>30</v>
      </c>
      <c r="E628" s="1">
        <f>Resultats!E$7</f>
        <v>3</v>
      </c>
      <c r="F628" s="1">
        <v>17</v>
      </c>
      <c r="G628" s="1">
        <v>23</v>
      </c>
      <c r="H628" s="1" t="str">
        <f>CONCATENATE(DiaA[[#This Row],[Dia]],DiaA[[#This Row],[Mes]],DiaA[[#This Row],[Hora]],DiaA[[#This Row],[Min]])</f>
        <v>3031723</v>
      </c>
      <c r="I628" s="1" t="str">
        <f>CONCATENATE(TEXT(DiaA[[#This Row],[Hora]],"00"),":",TEXT(DiaA[[#This Row],[Min]],"00"))</f>
        <v>17:23</v>
      </c>
      <c r="J628" s="1" t="str">
        <f>IFERROR(VLOOKUP(DiaA[[#This Row],[CONCATENA]],Dades[[#All],[Columna1]:[LAT]],3,FALSE),"")</f>
        <v/>
      </c>
      <c r="K628" s="1" t="str">
        <f>IFERROR(10^(DiaA[[#This Row],[LAT]]/10),"")</f>
        <v/>
      </c>
      <c r="AE628" s="1">
        <f>Resultats!C$22</f>
        <v>30</v>
      </c>
      <c r="AF628" s="1">
        <f>Resultats!E$22</f>
        <v>3</v>
      </c>
      <c r="AG628" s="1">
        <v>17</v>
      </c>
      <c r="AH628" s="1">
        <v>23</v>
      </c>
      <c r="AI628" s="1" t="str">
        <f>CONCATENATE(DiaB[[#This Row],[Dia]],DiaB[[#This Row],[Mes]],DiaB[[#This Row],[Hora]],DiaB[[#This Row],[Min]])</f>
        <v>3031723</v>
      </c>
      <c r="AJ628" s="1" t="str">
        <f>CONCATENATE(TEXT(DiaB[[#This Row],[Hora]],"00"),":",TEXT(DiaB[[#This Row],[Min]],"00"))</f>
        <v>17:23</v>
      </c>
      <c r="AK628" s="1" t="str">
        <f>IFERROR(VLOOKUP(DiaB[[#This Row],[CONCATENA]],Dades[[#All],[Columna1]:[LAT]],3,FALSE),"")</f>
        <v/>
      </c>
      <c r="AL628" s="1" t="str">
        <f>IFERROR(10^(DiaB[[#This Row],[LAT]]/10),"")</f>
        <v/>
      </c>
      <c r="BF628" s="1">
        <f>Resultats!C$37</f>
        <v>30</v>
      </c>
      <c r="BG628" s="1">
        <f>Resultats!E$37</f>
        <v>3</v>
      </c>
      <c r="BH628" s="1">
        <v>17</v>
      </c>
      <c r="BI628" s="1">
        <v>23</v>
      </c>
      <c r="BJ628" s="1" t="str">
        <f>CONCATENATE(DiaC[[#This Row],[Dia]],DiaC[[#This Row],[Mes]],DiaC[[#This Row],[Hora]],DiaC[[#This Row],[Min]])</f>
        <v>3031723</v>
      </c>
      <c r="BK628" s="1" t="str">
        <f>CONCATENATE(TEXT(DiaC[[#This Row],[Hora]],"00"),":",TEXT(DiaC[[#This Row],[Min]],"00"))</f>
        <v>17:23</v>
      </c>
      <c r="BL628" s="1" t="str">
        <f>IFERROR(VLOOKUP(DiaC[[#This Row],[CONCATENA]],Dades[[#All],[Columna1]:[LAT]],3,FALSE),"")</f>
        <v/>
      </c>
      <c r="BM628" s="1" t="str">
        <f>IFERROR(10^(DiaC[[#This Row],[LAT]]/10),"")</f>
        <v/>
      </c>
    </row>
    <row r="629" spans="4:65" x14ac:dyDescent="0.35">
      <c r="D629" s="1">
        <f>Resultats!C$7</f>
        <v>30</v>
      </c>
      <c r="E629" s="1">
        <f>Resultats!E$7</f>
        <v>3</v>
      </c>
      <c r="F629" s="1">
        <v>17</v>
      </c>
      <c r="G629" s="1">
        <v>24</v>
      </c>
      <c r="H629" s="1" t="str">
        <f>CONCATENATE(DiaA[[#This Row],[Dia]],DiaA[[#This Row],[Mes]],DiaA[[#This Row],[Hora]],DiaA[[#This Row],[Min]])</f>
        <v>3031724</v>
      </c>
      <c r="I629" s="1" t="str">
        <f>CONCATENATE(TEXT(DiaA[[#This Row],[Hora]],"00"),":",TEXT(DiaA[[#This Row],[Min]],"00"))</f>
        <v>17:24</v>
      </c>
      <c r="J629" s="1" t="str">
        <f>IFERROR(VLOOKUP(DiaA[[#This Row],[CONCATENA]],Dades[[#All],[Columna1]:[LAT]],3,FALSE),"")</f>
        <v/>
      </c>
      <c r="K629" s="1" t="str">
        <f>IFERROR(10^(DiaA[[#This Row],[LAT]]/10),"")</f>
        <v/>
      </c>
      <c r="AE629" s="1">
        <f>Resultats!C$22</f>
        <v>30</v>
      </c>
      <c r="AF629" s="1">
        <f>Resultats!E$22</f>
        <v>3</v>
      </c>
      <c r="AG629" s="1">
        <v>17</v>
      </c>
      <c r="AH629" s="1">
        <v>24</v>
      </c>
      <c r="AI629" s="1" t="str">
        <f>CONCATENATE(DiaB[[#This Row],[Dia]],DiaB[[#This Row],[Mes]],DiaB[[#This Row],[Hora]],DiaB[[#This Row],[Min]])</f>
        <v>3031724</v>
      </c>
      <c r="AJ629" s="1" t="str">
        <f>CONCATENATE(TEXT(DiaB[[#This Row],[Hora]],"00"),":",TEXT(DiaB[[#This Row],[Min]],"00"))</f>
        <v>17:24</v>
      </c>
      <c r="AK629" s="1" t="str">
        <f>IFERROR(VLOOKUP(DiaB[[#This Row],[CONCATENA]],Dades[[#All],[Columna1]:[LAT]],3,FALSE),"")</f>
        <v/>
      </c>
      <c r="AL629" s="1" t="str">
        <f>IFERROR(10^(DiaB[[#This Row],[LAT]]/10),"")</f>
        <v/>
      </c>
      <c r="BF629" s="1">
        <f>Resultats!C$37</f>
        <v>30</v>
      </c>
      <c r="BG629" s="1">
        <f>Resultats!E$37</f>
        <v>3</v>
      </c>
      <c r="BH629" s="1">
        <v>17</v>
      </c>
      <c r="BI629" s="1">
        <v>24</v>
      </c>
      <c r="BJ629" s="1" t="str">
        <f>CONCATENATE(DiaC[[#This Row],[Dia]],DiaC[[#This Row],[Mes]],DiaC[[#This Row],[Hora]],DiaC[[#This Row],[Min]])</f>
        <v>3031724</v>
      </c>
      <c r="BK629" s="1" t="str">
        <f>CONCATENATE(TEXT(DiaC[[#This Row],[Hora]],"00"),":",TEXT(DiaC[[#This Row],[Min]],"00"))</f>
        <v>17:24</v>
      </c>
      <c r="BL629" s="1" t="str">
        <f>IFERROR(VLOOKUP(DiaC[[#This Row],[CONCATENA]],Dades[[#All],[Columna1]:[LAT]],3,FALSE),"")</f>
        <v/>
      </c>
      <c r="BM629" s="1" t="str">
        <f>IFERROR(10^(DiaC[[#This Row],[LAT]]/10),"")</f>
        <v/>
      </c>
    </row>
    <row r="630" spans="4:65" x14ac:dyDescent="0.35">
      <c r="D630" s="1">
        <f>Resultats!C$7</f>
        <v>30</v>
      </c>
      <c r="E630" s="1">
        <f>Resultats!E$7</f>
        <v>3</v>
      </c>
      <c r="F630" s="1">
        <v>17</v>
      </c>
      <c r="G630" s="1">
        <v>25</v>
      </c>
      <c r="H630" s="1" t="str">
        <f>CONCATENATE(DiaA[[#This Row],[Dia]],DiaA[[#This Row],[Mes]],DiaA[[#This Row],[Hora]],DiaA[[#This Row],[Min]])</f>
        <v>3031725</v>
      </c>
      <c r="I630" s="1" t="str">
        <f>CONCATENATE(TEXT(DiaA[[#This Row],[Hora]],"00"),":",TEXT(DiaA[[#This Row],[Min]],"00"))</f>
        <v>17:25</v>
      </c>
      <c r="J630" s="1" t="str">
        <f>IFERROR(VLOOKUP(DiaA[[#This Row],[CONCATENA]],Dades[[#All],[Columna1]:[LAT]],3,FALSE),"")</f>
        <v/>
      </c>
      <c r="K630" s="1" t="str">
        <f>IFERROR(10^(DiaA[[#This Row],[LAT]]/10),"")</f>
        <v/>
      </c>
      <c r="AE630" s="1">
        <f>Resultats!C$22</f>
        <v>30</v>
      </c>
      <c r="AF630" s="1">
        <f>Resultats!E$22</f>
        <v>3</v>
      </c>
      <c r="AG630" s="1">
        <v>17</v>
      </c>
      <c r="AH630" s="1">
        <v>25</v>
      </c>
      <c r="AI630" s="1" t="str">
        <f>CONCATENATE(DiaB[[#This Row],[Dia]],DiaB[[#This Row],[Mes]],DiaB[[#This Row],[Hora]],DiaB[[#This Row],[Min]])</f>
        <v>3031725</v>
      </c>
      <c r="AJ630" s="1" t="str">
        <f>CONCATENATE(TEXT(DiaB[[#This Row],[Hora]],"00"),":",TEXT(DiaB[[#This Row],[Min]],"00"))</f>
        <v>17:25</v>
      </c>
      <c r="AK630" s="1" t="str">
        <f>IFERROR(VLOOKUP(DiaB[[#This Row],[CONCATENA]],Dades[[#All],[Columna1]:[LAT]],3,FALSE),"")</f>
        <v/>
      </c>
      <c r="AL630" s="1" t="str">
        <f>IFERROR(10^(DiaB[[#This Row],[LAT]]/10),"")</f>
        <v/>
      </c>
      <c r="BF630" s="1">
        <f>Resultats!C$37</f>
        <v>30</v>
      </c>
      <c r="BG630" s="1">
        <f>Resultats!E$37</f>
        <v>3</v>
      </c>
      <c r="BH630" s="1">
        <v>17</v>
      </c>
      <c r="BI630" s="1">
        <v>25</v>
      </c>
      <c r="BJ630" s="1" t="str">
        <f>CONCATENATE(DiaC[[#This Row],[Dia]],DiaC[[#This Row],[Mes]],DiaC[[#This Row],[Hora]],DiaC[[#This Row],[Min]])</f>
        <v>3031725</v>
      </c>
      <c r="BK630" s="1" t="str">
        <f>CONCATENATE(TEXT(DiaC[[#This Row],[Hora]],"00"),":",TEXT(DiaC[[#This Row],[Min]],"00"))</f>
        <v>17:25</v>
      </c>
      <c r="BL630" s="1" t="str">
        <f>IFERROR(VLOOKUP(DiaC[[#This Row],[CONCATENA]],Dades[[#All],[Columna1]:[LAT]],3,FALSE),"")</f>
        <v/>
      </c>
      <c r="BM630" s="1" t="str">
        <f>IFERROR(10^(DiaC[[#This Row],[LAT]]/10),"")</f>
        <v/>
      </c>
    </row>
    <row r="631" spans="4:65" x14ac:dyDescent="0.35">
      <c r="D631" s="1">
        <f>Resultats!C$7</f>
        <v>30</v>
      </c>
      <c r="E631" s="1">
        <f>Resultats!E$7</f>
        <v>3</v>
      </c>
      <c r="F631" s="1">
        <v>17</v>
      </c>
      <c r="G631" s="1">
        <v>26</v>
      </c>
      <c r="H631" s="1" t="str">
        <f>CONCATENATE(DiaA[[#This Row],[Dia]],DiaA[[#This Row],[Mes]],DiaA[[#This Row],[Hora]],DiaA[[#This Row],[Min]])</f>
        <v>3031726</v>
      </c>
      <c r="I631" s="1" t="str">
        <f>CONCATENATE(TEXT(DiaA[[#This Row],[Hora]],"00"),":",TEXT(DiaA[[#This Row],[Min]],"00"))</f>
        <v>17:26</v>
      </c>
      <c r="J631" s="1" t="str">
        <f>IFERROR(VLOOKUP(DiaA[[#This Row],[CONCATENA]],Dades[[#All],[Columna1]:[LAT]],3,FALSE),"")</f>
        <v/>
      </c>
      <c r="K631" s="1" t="str">
        <f>IFERROR(10^(DiaA[[#This Row],[LAT]]/10),"")</f>
        <v/>
      </c>
      <c r="AE631" s="1">
        <f>Resultats!C$22</f>
        <v>30</v>
      </c>
      <c r="AF631" s="1">
        <f>Resultats!E$22</f>
        <v>3</v>
      </c>
      <c r="AG631" s="1">
        <v>17</v>
      </c>
      <c r="AH631" s="1">
        <v>26</v>
      </c>
      <c r="AI631" s="1" t="str">
        <f>CONCATENATE(DiaB[[#This Row],[Dia]],DiaB[[#This Row],[Mes]],DiaB[[#This Row],[Hora]],DiaB[[#This Row],[Min]])</f>
        <v>3031726</v>
      </c>
      <c r="AJ631" s="1" t="str">
        <f>CONCATENATE(TEXT(DiaB[[#This Row],[Hora]],"00"),":",TEXT(DiaB[[#This Row],[Min]],"00"))</f>
        <v>17:26</v>
      </c>
      <c r="AK631" s="1" t="str">
        <f>IFERROR(VLOOKUP(DiaB[[#This Row],[CONCATENA]],Dades[[#All],[Columna1]:[LAT]],3,FALSE),"")</f>
        <v/>
      </c>
      <c r="AL631" s="1" t="str">
        <f>IFERROR(10^(DiaB[[#This Row],[LAT]]/10),"")</f>
        <v/>
      </c>
      <c r="BF631" s="1">
        <f>Resultats!C$37</f>
        <v>30</v>
      </c>
      <c r="BG631" s="1">
        <f>Resultats!E$37</f>
        <v>3</v>
      </c>
      <c r="BH631" s="1">
        <v>17</v>
      </c>
      <c r="BI631" s="1">
        <v>26</v>
      </c>
      <c r="BJ631" s="1" t="str">
        <f>CONCATENATE(DiaC[[#This Row],[Dia]],DiaC[[#This Row],[Mes]],DiaC[[#This Row],[Hora]],DiaC[[#This Row],[Min]])</f>
        <v>3031726</v>
      </c>
      <c r="BK631" s="1" t="str">
        <f>CONCATENATE(TEXT(DiaC[[#This Row],[Hora]],"00"),":",TEXT(DiaC[[#This Row],[Min]],"00"))</f>
        <v>17:26</v>
      </c>
      <c r="BL631" s="1" t="str">
        <f>IFERROR(VLOOKUP(DiaC[[#This Row],[CONCATENA]],Dades[[#All],[Columna1]:[LAT]],3,FALSE),"")</f>
        <v/>
      </c>
      <c r="BM631" s="1" t="str">
        <f>IFERROR(10^(DiaC[[#This Row],[LAT]]/10),"")</f>
        <v/>
      </c>
    </row>
    <row r="632" spans="4:65" x14ac:dyDescent="0.35">
      <c r="D632" s="1">
        <f>Resultats!C$7</f>
        <v>30</v>
      </c>
      <c r="E632" s="1">
        <f>Resultats!E$7</f>
        <v>3</v>
      </c>
      <c r="F632" s="1">
        <v>17</v>
      </c>
      <c r="G632" s="1">
        <v>27</v>
      </c>
      <c r="H632" s="1" t="str">
        <f>CONCATENATE(DiaA[[#This Row],[Dia]],DiaA[[#This Row],[Mes]],DiaA[[#This Row],[Hora]],DiaA[[#This Row],[Min]])</f>
        <v>3031727</v>
      </c>
      <c r="I632" s="1" t="str">
        <f>CONCATENATE(TEXT(DiaA[[#This Row],[Hora]],"00"),":",TEXT(DiaA[[#This Row],[Min]],"00"))</f>
        <v>17:27</v>
      </c>
      <c r="J632" s="1" t="str">
        <f>IFERROR(VLOOKUP(DiaA[[#This Row],[CONCATENA]],Dades[[#All],[Columna1]:[LAT]],3,FALSE),"")</f>
        <v/>
      </c>
      <c r="K632" s="1" t="str">
        <f>IFERROR(10^(DiaA[[#This Row],[LAT]]/10),"")</f>
        <v/>
      </c>
      <c r="AE632" s="1">
        <f>Resultats!C$22</f>
        <v>30</v>
      </c>
      <c r="AF632" s="1">
        <f>Resultats!E$22</f>
        <v>3</v>
      </c>
      <c r="AG632" s="1">
        <v>17</v>
      </c>
      <c r="AH632" s="1">
        <v>27</v>
      </c>
      <c r="AI632" s="1" t="str">
        <f>CONCATENATE(DiaB[[#This Row],[Dia]],DiaB[[#This Row],[Mes]],DiaB[[#This Row],[Hora]],DiaB[[#This Row],[Min]])</f>
        <v>3031727</v>
      </c>
      <c r="AJ632" s="1" t="str">
        <f>CONCATENATE(TEXT(DiaB[[#This Row],[Hora]],"00"),":",TEXT(DiaB[[#This Row],[Min]],"00"))</f>
        <v>17:27</v>
      </c>
      <c r="AK632" s="1" t="str">
        <f>IFERROR(VLOOKUP(DiaB[[#This Row],[CONCATENA]],Dades[[#All],[Columna1]:[LAT]],3,FALSE),"")</f>
        <v/>
      </c>
      <c r="AL632" s="1" t="str">
        <f>IFERROR(10^(DiaB[[#This Row],[LAT]]/10),"")</f>
        <v/>
      </c>
      <c r="BF632" s="1">
        <f>Resultats!C$37</f>
        <v>30</v>
      </c>
      <c r="BG632" s="1">
        <f>Resultats!E$37</f>
        <v>3</v>
      </c>
      <c r="BH632" s="1">
        <v>17</v>
      </c>
      <c r="BI632" s="1">
        <v>27</v>
      </c>
      <c r="BJ632" s="1" t="str">
        <f>CONCATENATE(DiaC[[#This Row],[Dia]],DiaC[[#This Row],[Mes]],DiaC[[#This Row],[Hora]],DiaC[[#This Row],[Min]])</f>
        <v>3031727</v>
      </c>
      <c r="BK632" s="1" t="str">
        <f>CONCATENATE(TEXT(DiaC[[#This Row],[Hora]],"00"),":",TEXT(DiaC[[#This Row],[Min]],"00"))</f>
        <v>17:27</v>
      </c>
      <c r="BL632" s="1" t="str">
        <f>IFERROR(VLOOKUP(DiaC[[#This Row],[CONCATENA]],Dades[[#All],[Columna1]:[LAT]],3,FALSE),"")</f>
        <v/>
      </c>
      <c r="BM632" s="1" t="str">
        <f>IFERROR(10^(DiaC[[#This Row],[LAT]]/10),"")</f>
        <v/>
      </c>
    </row>
    <row r="633" spans="4:65" x14ac:dyDescent="0.35">
      <c r="D633" s="1">
        <f>Resultats!C$7</f>
        <v>30</v>
      </c>
      <c r="E633" s="1">
        <f>Resultats!E$7</f>
        <v>3</v>
      </c>
      <c r="F633" s="1">
        <v>17</v>
      </c>
      <c r="G633" s="1">
        <v>28</v>
      </c>
      <c r="H633" s="1" t="str">
        <f>CONCATENATE(DiaA[[#This Row],[Dia]],DiaA[[#This Row],[Mes]],DiaA[[#This Row],[Hora]],DiaA[[#This Row],[Min]])</f>
        <v>3031728</v>
      </c>
      <c r="I633" s="1" t="str">
        <f>CONCATENATE(TEXT(DiaA[[#This Row],[Hora]],"00"),":",TEXT(DiaA[[#This Row],[Min]],"00"))</f>
        <v>17:28</v>
      </c>
      <c r="J633" s="1" t="str">
        <f>IFERROR(VLOOKUP(DiaA[[#This Row],[CONCATENA]],Dades[[#All],[Columna1]:[LAT]],3,FALSE),"")</f>
        <v/>
      </c>
      <c r="K633" s="1" t="str">
        <f>IFERROR(10^(DiaA[[#This Row],[LAT]]/10),"")</f>
        <v/>
      </c>
      <c r="AE633" s="1">
        <f>Resultats!C$22</f>
        <v>30</v>
      </c>
      <c r="AF633" s="1">
        <f>Resultats!E$22</f>
        <v>3</v>
      </c>
      <c r="AG633" s="1">
        <v>17</v>
      </c>
      <c r="AH633" s="1">
        <v>28</v>
      </c>
      <c r="AI633" s="1" t="str">
        <f>CONCATENATE(DiaB[[#This Row],[Dia]],DiaB[[#This Row],[Mes]],DiaB[[#This Row],[Hora]],DiaB[[#This Row],[Min]])</f>
        <v>3031728</v>
      </c>
      <c r="AJ633" s="1" t="str">
        <f>CONCATENATE(TEXT(DiaB[[#This Row],[Hora]],"00"),":",TEXT(DiaB[[#This Row],[Min]],"00"))</f>
        <v>17:28</v>
      </c>
      <c r="AK633" s="1" t="str">
        <f>IFERROR(VLOOKUP(DiaB[[#This Row],[CONCATENA]],Dades[[#All],[Columna1]:[LAT]],3,FALSE),"")</f>
        <v/>
      </c>
      <c r="AL633" s="1" t="str">
        <f>IFERROR(10^(DiaB[[#This Row],[LAT]]/10),"")</f>
        <v/>
      </c>
      <c r="BF633" s="1">
        <f>Resultats!C$37</f>
        <v>30</v>
      </c>
      <c r="BG633" s="1">
        <f>Resultats!E$37</f>
        <v>3</v>
      </c>
      <c r="BH633" s="1">
        <v>17</v>
      </c>
      <c r="BI633" s="1">
        <v>28</v>
      </c>
      <c r="BJ633" s="1" t="str">
        <f>CONCATENATE(DiaC[[#This Row],[Dia]],DiaC[[#This Row],[Mes]],DiaC[[#This Row],[Hora]],DiaC[[#This Row],[Min]])</f>
        <v>3031728</v>
      </c>
      <c r="BK633" s="1" t="str">
        <f>CONCATENATE(TEXT(DiaC[[#This Row],[Hora]],"00"),":",TEXT(DiaC[[#This Row],[Min]],"00"))</f>
        <v>17:28</v>
      </c>
      <c r="BL633" s="1" t="str">
        <f>IFERROR(VLOOKUP(DiaC[[#This Row],[CONCATENA]],Dades[[#All],[Columna1]:[LAT]],3,FALSE),"")</f>
        <v/>
      </c>
      <c r="BM633" s="1" t="str">
        <f>IFERROR(10^(DiaC[[#This Row],[LAT]]/10),"")</f>
        <v/>
      </c>
    </row>
    <row r="634" spans="4:65" x14ac:dyDescent="0.35">
      <c r="D634" s="1">
        <f>Resultats!C$7</f>
        <v>30</v>
      </c>
      <c r="E634" s="1">
        <f>Resultats!E$7</f>
        <v>3</v>
      </c>
      <c r="F634" s="1">
        <v>17</v>
      </c>
      <c r="G634" s="1">
        <v>29</v>
      </c>
      <c r="H634" s="1" t="str">
        <f>CONCATENATE(DiaA[[#This Row],[Dia]],DiaA[[#This Row],[Mes]],DiaA[[#This Row],[Hora]],DiaA[[#This Row],[Min]])</f>
        <v>3031729</v>
      </c>
      <c r="I634" s="1" t="str">
        <f>CONCATENATE(TEXT(DiaA[[#This Row],[Hora]],"00"),":",TEXT(DiaA[[#This Row],[Min]],"00"))</f>
        <v>17:29</v>
      </c>
      <c r="J634" s="1" t="str">
        <f>IFERROR(VLOOKUP(DiaA[[#This Row],[CONCATENA]],Dades[[#All],[Columna1]:[LAT]],3,FALSE),"")</f>
        <v/>
      </c>
      <c r="K634" s="1" t="str">
        <f>IFERROR(10^(DiaA[[#This Row],[LAT]]/10),"")</f>
        <v/>
      </c>
      <c r="AE634" s="1">
        <f>Resultats!C$22</f>
        <v>30</v>
      </c>
      <c r="AF634" s="1">
        <f>Resultats!E$22</f>
        <v>3</v>
      </c>
      <c r="AG634" s="1">
        <v>17</v>
      </c>
      <c r="AH634" s="1">
        <v>29</v>
      </c>
      <c r="AI634" s="1" t="str">
        <f>CONCATENATE(DiaB[[#This Row],[Dia]],DiaB[[#This Row],[Mes]],DiaB[[#This Row],[Hora]],DiaB[[#This Row],[Min]])</f>
        <v>3031729</v>
      </c>
      <c r="AJ634" s="1" t="str">
        <f>CONCATENATE(TEXT(DiaB[[#This Row],[Hora]],"00"),":",TEXT(DiaB[[#This Row],[Min]],"00"))</f>
        <v>17:29</v>
      </c>
      <c r="AK634" s="1" t="str">
        <f>IFERROR(VLOOKUP(DiaB[[#This Row],[CONCATENA]],Dades[[#All],[Columna1]:[LAT]],3,FALSE),"")</f>
        <v/>
      </c>
      <c r="AL634" s="1" t="str">
        <f>IFERROR(10^(DiaB[[#This Row],[LAT]]/10),"")</f>
        <v/>
      </c>
      <c r="BF634" s="1">
        <f>Resultats!C$37</f>
        <v>30</v>
      </c>
      <c r="BG634" s="1">
        <f>Resultats!E$37</f>
        <v>3</v>
      </c>
      <c r="BH634" s="1">
        <v>17</v>
      </c>
      <c r="BI634" s="1">
        <v>29</v>
      </c>
      <c r="BJ634" s="1" t="str">
        <f>CONCATENATE(DiaC[[#This Row],[Dia]],DiaC[[#This Row],[Mes]],DiaC[[#This Row],[Hora]],DiaC[[#This Row],[Min]])</f>
        <v>3031729</v>
      </c>
      <c r="BK634" s="1" t="str">
        <f>CONCATENATE(TEXT(DiaC[[#This Row],[Hora]],"00"),":",TEXT(DiaC[[#This Row],[Min]],"00"))</f>
        <v>17:29</v>
      </c>
      <c r="BL634" s="1" t="str">
        <f>IFERROR(VLOOKUP(DiaC[[#This Row],[CONCATENA]],Dades[[#All],[Columna1]:[LAT]],3,FALSE),"")</f>
        <v/>
      </c>
      <c r="BM634" s="1" t="str">
        <f>IFERROR(10^(DiaC[[#This Row],[LAT]]/10),"")</f>
        <v/>
      </c>
    </row>
    <row r="635" spans="4:65" x14ac:dyDescent="0.35">
      <c r="D635" s="1">
        <f>Resultats!C$7</f>
        <v>30</v>
      </c>
      <c r="E635" s="1">
        <f>Resultats!E$7</f>
        <v>3</v>
      </c>
      <c r="F635" s="1">
        <v>17</v>
      </c>
      <c r="G635" s="1">
        <v>30</v>
      </c>
      <c r="H635" s="1" t="str">
        <f>CONCATENATE(DiaA[[#This Row],[Dia]],DiaA[[#This Row],[Mes]],DiaA[[#This Row],[Hora]],DiaA[[#This Row],[Min]])</f>
        <v>3031730</v>
      </c>
      <c r="I635" s="1" t="str">
        <f>CONCATENATE(TEXT(DiaA[[#This Row],[Hora]],"00"),":",TEXT(DiaA[[#This Row],[Min]],"00"))</f>
        <v>17:30</v>
      </c>
      <c r="J635" s="1" t="str">
        <f>IFERROR(VLOOKUP(DiaA[[#This Row],[CONCATENA]],Dades[[#All],[Columna1]:[LAT]],3,FALSE),"")</f>
        <v/>
      </c>
      <c r="K635" s="1" t="str">
        <f>IFERROR(10^(DiaA[[#This Row],[LAT]]/10),"")</f>
        <v/>
      </c>
      <c r="AE635" s="1">
        <f>Resultats!C$22</f>
        <v>30</v>
      </c>
      <c r="AF635" s="1">
        <f>Resultats!E$22</f>
        <v>3</v>
      </c>
      <c r="AG635" s="1">
        <v>17</v>
      </c>
      <c r="AH635" s="1">
        <v>30</v>
      </c>
      <c r="AI635" s="1" t="str">
        <f>CONCATENATE(DiaB[[#This Row],[Dia]],DiaB[[#This Row],[Mes]],DiaB[[#This Row],[Hora]],DiaB[[#This Row],[Min]])</f>
        <v>3031730</v>
      </c>
      <c r="AJ635" s="1" t="str">
        <f>CONCATENATE(TEXT(DiaB[[#This Row],[Hora]],"00"),":",TEXT(DiaB[[#This Row],[Min]],"00"))</f>
        <v>17:30</v>
      </c>
      <c r="AK635" s="1" t="str">
        <f>IFERROR(VLOOKUP(DiaB[[#This Row],[CONCATENA]],Dades[[#All],[Columna1]:[LAT]],3,FALSE),"")</f>
        <v/>
      </c>
      <c r="AL635" s="1" t="str">
        <f>IFERROR(10^(DiaB[[#This Row],[LAT]]/10),"")</f>
        <v/>
      </c>
      <c r="BF635" s="1">
        <f>Resultats!C$37</f>
        <v>30</v>
      </c>
      <c r="BG635" s="1">
        <f>Resultats!E$37</f>
        <v>3</v>
      </c>
      <c r="BH635" s="1">
        <v>17</v>
      </c>
      <c r="BI635" s="1">
        <v>30</v>
      </c>
      <c r="BJ635" s="1" t="str">
        <f>CONCATENATE(DiaC[[#This Row],[Dia]],DiaC[[#This Row],[Mes]],DiaC[[#This Row],[Hora]],DiaC[[#This Row],[Min]])</f>
        <v>3031730</v>
      </c>
      <c r="BK635" s="1" t="str">
        <f>CONCATENATE(TEXT(DiaC[[#This Row],[Hora]],"00"),":",TEXT(DiaC[[#This Row],[Min]],"00"))</f>
        <v>17:30</v>
      </c>
      <c r="BL635" s="1" t="str">
        <f>IFERROR(VLOOKUP(DiaC[[#This Row],[CONCATENA]],Dades[[#All],[Columna1]:[LAT]],3,FALSE),"")</f>
        <v/>
      </c>
      <c r="BM635" s="1" t="str">
        <f>IFERROR(10^(DiaC[[#This Row],[LAT]]/10),"")</f>
        <v/>
      </c>
    </row>
    <row r="636" spans="4:65" x14ac:dyDescent="0.35">
      <c r="D636" s="1">
        <f>Resultats!C$7</f>
        <v>30</v>
      </c>
      <c r="E636" s="1">
        <f>Resultats!E$7</f>
        <v>3</v>
      </c>
      <c r="F636" s="1">
        <v>17</v>
      </c>
      <c r="G636" s="1">
        <v>31</v>
      </c>
      <c r="H636" s="1" t="str">
        <f>CONCATENATE(DiaA[[#This Row],[Dia]],DiaA[[#This Row],[Mes]],DiaA[[#This Row],[Hora]],DiaA[[#This Row],[Min]])</f>
        <v>3031731</v>
      </c>
      <c r="I636" s="1" t="str">
        <f>CONCATENATE(TEXT(DiaA[[#This Row],[Hora]],"00"),":",TEXT(DiaA[[#This Row],[Min]],"00"))</f>
        <v>17:31</v>
      </c>
      <c r="J636" s="1" t="str">
        <f>IFERROR(VLOOKUP(DiaA[[#This Row],[CONCATENA]],Dades[[#All],[Columna1]:[LAT]],3,FALSE),"")</f>
        <v/>
      </c>
      <c r="K636" s="1" t="str">
        <f>IFERROR(10^(DiaA[[#This Row],[LAT]]/10),"")</f>
        <v/>
      </c>
      <c r="AE636" s="1">
        <f>Resultats!C$22</f>
        <v>30</v>
      </c>
      <c r="AF636" s="1">
        <f>Resultats!E$22</f>
        <v>3</v>
      </c>
      <c r="AG636" s="1">
        <v>17</v>
      </c>
      <c r="AH636" s="1">
        <v>31</v>
      </c>
      <c r="AI636" s="1" t="str">
        <f>CONCATENATE(DiaB[[#This Row],[Dia]],DiaB[[#This Row],[Mes]],DiaB[[#This Row],[Hora]],DiaB[[#This Row],[Min]])</f>
        <v>3031731</v>
      </c>
      <c r="AJ636" s="1" t="str">
        <f>CONCATENATE(TEXT(DiaB[[#This Row],[Hora]],"00"),":",TEXT(DiaB[[#This Row],[Min]],"00"))</f>
        <v>17:31</v>
      </c>
      <c r="AK636" s="1" t="str">
        <f>IFERROR(VLOOKUP(DiaB[[#This Row],[CONCATENA]],Dades[[#All],[Columna1]:[LAT]],3,FALSE),"")</f>
        <v/>
      </c>
      <c r="AL636" s="1" t="str">
        <f>IFERROR(10^(DiaB[[#This Row],[LAT]]/10),"")</f>
        <v/>
      </c>
      <c r="BF636" s="1">
        <f>Resultats!C$37</f>
        <v>30</v>
      </c>
      <c r="BG636" s="1">
        <f>Resultats!E$37</f>
        <v>3</v>
      </c>
      <c r="BH636" s="1">
        <v>17</v>
      </c>
      <c r="BI636" s="1">
        <v>31</v>
      </c>
      <c r="BJ636" s="1" t="str">
        <f>CONCATENATE(DiaC[[#This Row],[Dia]],DiaC[[#This Row],[Mes]],DiaC[[#This Row],[Hora]],DiaC[[#This Row],[Min]])</f>
        <v>3031731</v>
      </c>
      <c r="BK636" s="1" t="str">
        <f>CONCATENATE(TEXT(DiaC[[#This Row],[Hora]],"00"),":",TEXT(DiaC[[#This Row],[Min]],"00"))</f>
        <v>17:31</v>
      </c>
      <c r="BL636" s="1" t="str">
        <f>IFERROR(VLOOKUP(DiaC[[#This Row],[CONCATENA]],Dades[[#All],[Columna1]:[LAT]],3,FALSE),"")</f>
        <v/>
      </c>
      <c r="BM636" s="1" t="str">
        <f>IFERROR(10^(DiaC[[#This Row],[LAT]]/10),"")</f>
        <v/>
      </c>
    </row>
    <row r="637" spans="4:65" x14ac:dyDescent="0.35">
      <c r="D637" s="1">
        <f>Resultats!C$7</f>
        <v>30</v>
      </c>
      <c r="E637" s="1">
        <f>Resultats!E$7</f>
        <v>3</v>
      </c>
      <c r="F637" s="1">
        <v>17</v>
      </c>
      <c r="G637" s="1">
        <v>32</v>
      </c>
      <c r="H637" s="1" t="str">
        <f>CONCATENATE(DiaA[[#This Row],[Dia]],DiaA[[#This Row],[Mes]],DiaA[[#This Row],[Hora]],DiaA[[#This Row],[Min]])</f>
        <v>3031732</v>
      </c>
      <c r="I637" s="1" t="str">
        <f>CONCATENATE(TEXT(DiaA[[#This Row],[Hora]],"00"),":",TEXT(DiaA[[#This Row],[Min]],"00"))</f>
        <v>17:32</v>
      </c>
      <c r="J637" s="1" t="str">
        <f>IFERROR(VLOOKUP(DiaA[[#This Row],[CONCATENA]],Dades[[#All],[Columna1]:[LAT]],3,FALSE),"")</f>
        <v/>
      </c>
      <c r="K637" s="1" t="str">
        <f>IFERROR(10^(DiaA[[#This Row],[LAT]]/10),"")</f>
        <v/>
      </c>
      <c r="AE637" s="1">
        <f>Resultats!C$22</f>
        <v>30</v>
      </c>
      <c r="AF637" s="1">
        <f>Resultats!E$22</f>
        <v>3</v>
      </c>
      <c r="AG637" s="1">
        <v>17</v>
      </c>
      <c r="AH637" s="1">
        <v>32</v>
      </c>
      <c r="AI637" s="1" t="str">
        <f>CONCATENATE(DiaB[[#This Row],[Dia]],DiaB[[#This Row],[Mes]],DiaB[[#This Row],[Hora]],DiaB[[#This Row],[Min]])</f>
        <v>3031732</v>
      </c>
      <c r="AJ637" s="1" t="str">
        <f>CONCATENATE(TEXT(DiaB[[#This Row],[Hora]],"00"),":",TEXT(DiaB[[#This Row],[Min]],"00"))</f>
        <v>17:32</v>
      </c>
      <c r="AK637" s="1" t="str">
        <f>IFERROR(VLOOKUP(DiaB[[#This Row],[CONCATENA]],Dades[[#All],[Columna1]:[LAT]],3,FALSE),"")</f>
        <v/>
      </c>
      <c r="AL637" s="1" t="str">
        <f>IFERROR(10^(DiaB[[#This Row],[LAT]]/10),"")</f>
        <v/>
      </c>
      <c r="BF637" s="1">
        <f>Resultats!C$37</f>
        <v>30</v>
      </c>
      <c r="BG637" s="1">
        <f>Resultats!E$37</f>
        <v>3</v>
      </c>
      <c r="BH637" s="1">
        <v>17</v>
      </c>
      <c r="BI637" s="1">
        <v>32</v>
      </c>
      <c r="BJ637" s="1" t="str">
        <f>CONCATENATE(DiaC[[#This Row],[Dia]],DiaC[[#This Row],[Mes]],DiaC[[#This Row],[Hora]],DiaC[[#This Row],[Min]])</f>
        <v>3031732</v>
      </c>
      <c r="BK637" s="1" t="str">
        <f>CONCATENATE(TEXT(DiaC[[#This Row],[Hora]],"00"),":",TEXT(DiaC[[#This Row],[Min]],"00"))</f>
        <v>17:32</v>
      </c>
      <c r="BL637" s="1" t="str">
        <f>IFERROR(VLOOKUP(DiaC[[#This Row],[CONCATENA]],Dades[[#All],[Columna1]:[LAT]],3,FALSE),"")</f>
        <v/>
      </c>
      <c r="BM637" s="1" t="str">
        <f>IFERROR(10^(DiaC[[#This Row],[LAT]]/10),"")</f>
        <v/>
      </c>
    </row>
    <row r="638" spans="4:65" x14ac:dyDescent="0.35">
      <c r="D638" s="1">
        <f>Resultats!C$7</f>
        <v>30</v>
      </c>
      <c r="E638" s="1">
        <f>Resultats!E$7</f>
        <v>3</v>
      </c>
      <c r="F638" s="1">
        <v>17</v>
      </c>
      <c r="G638" s="1">
        <v>33</v>
      </c>
      <c r="H638" s="1" t="str">
        <f>CONCATENATE(DiaA[[#This Row],[Dia]],DiaA[[#This Row],[Mes]],DiaA[[#This Row],[Hora]],DiaA[[#This Row],[Min]])</f>
        <v>3031733</v>
      </c>
      <c r="I638" s="1" t="str">
        <f>CONCATENATE(TEXT(DiaA[[#This Row],[Hora]],"00"),":",TEXT(DiaA[[#This Row],[Min]],"00"))</f>
        <v>17:33</v>
      </c>
      <c r="J638" s="1" t="str">
        <f>IFERROR(VLOOKUP(DiaA[[#This Row],[CONCATENA]],Dades[[#All],[Columna1]:[LAT]],3,FALSE),"")</f>
        <v/>
      </c>
      <c r="K638" s="1" t="str">
        <f>IFERROR(10^(DiaA[[#This Row],[LAT]]/10),"")</f>
        <v/>
      </c>
      <c r="AE638" s="1">
        <f>Resultats!C$22</f>
        <v>30</v>
      </c>
      <c r="AF638" s="1">
        <f>Resultats!E$22</f>
        <v>3</v>
      </c>
      <c r="AG638" s="1">
        <v>17</v>
      </c>
      <c r="AH638" s="1">
        <v>33</v>
      </c>
      <c r="AI638" s="1" t="str">
        <f>CONCATENATE(DiaB[[#This Row],[Dia]],DiaB[[#This Row],[Mes]],DiaB[[#This Row],[Hora]],DiaB[[#This Row],[Min]])</f>
        <v>3031733</v>
      </c>
      <c r="AJ638" s="1" t="str">
        <f>CONCATENATE(TEXT(DiaB[[#This Row],[Hora]],"00"),":",TEXT(DiaB[[#This Row],[Min]],"00"))</f>
        <v>17:33</v>
      </c>
      <c r="AK638" s="1" t="str">
        <f>IFERROR(VLOOKUP(DiaB[[#This Row],[CONCATENA]],Dades[[#All],[Columna1]:[LAT]],3,FALSE),"")</f>
        <v/>
      </c>
      <c r="AL638" s="1" t="str">
        <f>IFERROR(10^(DiaB[[#This Row],[LAT]]/10),"")</f>
        <v/>
      </c>
      <c r="BF638" s="1">
        <f>Resultats!C$37</f>
        <v>30</v>
      </c>
      <c r="BG638" s="1">
        <f>Resultats!E$37</f>
        <v>3</v>
      </c>
      <c r="BH638" s="1">
        <v>17</v>
      </c>
      <c r="BI638" s="1">
        <v>33</v>
      </c>
      <c r="BJ638" s="1" t="str">
        <f>CONCATENATE(DiaC[[#This Row],[Dia]],DiaC[[#This Row],[Mes]],DiaC[[#This Row],[Hora]],DiaC[[#This Row],[Min]])</f>
        <v>3031733</v>
      </c>
      <c r="BK638" s="1" t="str">
        <f>CONCATENATE(TEXT(DiaC[[#This Row],[Hora]],"00"),":",TEXT(DiaC[[#This Row],[Min]],"00"))</f>
        <v>17:33</v>
      </c>
      <c r="BL638" s="1" t="str">
        <f>IFERROR(VLOOKUP(DiaC[[#This Row],[CONCATENA]],Dades[[#All],[Columna1]:[LAT]],3,FALSE),"")</f>
        <v/>
      </c>
      <c r="BM638" s="1" t="str">
        <f>IFERROR(10^(DiaC[[#This Row],[LAT]]/10),"")</f>
        <v/>
      </c>
    </row>
    <row r="639" spans="4:65" x14ac:dyDescent="0.35">
      <c r="D639" s="1">
        <f>Resultats!C$7</f>
        <v>30</v>
      </c>
      <c r="E639" s="1">
        <f>Resultats!E$7</f>
        <v>3</v>
      </c>
      <c r="F639" s="1">
        <v>17</v>
      </c>
      <c r="G639" s="1">
        <v>34</v>
      </c>
      <c r="H639" s="1" t="str">
        <f>CONCATENATE(DiaA[[#This Row],[Dia]],DiaA[[#This Row],[Mes]],DiaA[[#This Row],[Hora]],DiaA[[#This Row],[Min]])</f>
        <v>3031734</v>
      </c>
      <c r="I639" s="1" t="str">
        <f>CONCATENATE(TEXT(DiaA[[#This Row],[Hora]],"00"),":",TEXT(DiaA[[#This Row],[Min]],"00"))</f>
        <v>17:34</v>
      </c>
      <c r="J639" s="1" t="str">
        <f>IFERROR(VLOOKUP(DiaA[[#This Row],[CONCATENA]],Dades[[#All],[Columna1]:[LAT]],3,FALSE),"")</f>
        <v/>
      </c>
      <c r="K639" s="1" t="str">
        <f>IFERROR(10^(DiaA[[#This Row],[LAT]]/10),"")</f>
        <v/>
      </c>
      <c r="AE639" s="1">
        <f>Resultats!C$22</f>
        <v>30</v>
      </c>
      <c r="AF639" s="1">
        <f>Resultats!E$22</f>
        <v>3</v>
      </c>
      <c r="AG639" s="1">
        <v>17</v>
      </c>
      <c r="AH639" s="1">
        <v>34</v>
      </c>
      <c r="AI639" s="1" t="str">
        <f>CONCATENATE(DiaB[[#This Row],[Dia]],DiaB[[#This Row],[Mes]],DiaB[[#This Row],[Hora]],DiaB[[#This Row],[Min]])</f>
        <v>3031734</v>
      </c>
      <c r="AJ639" s="1" t="str">
        <f>CONCATENATE(TEXT(DiaB[[#This Row],[Hora]],"00"),":",TEXT(DiaB[[#This Row],[Min]],"00"))</f>
        <v>17:34</v>
      </c>
      <c r="AK639" s="1" t="str">
        <f>IFERROR(VLOOKUP(DiaB[[#This Row],[CONCATENA]],Dades[[#All],[Columna1]:[LAT]],3,FALSE),"")</f>
        <v/>
      </c>
      <c r="AL639" s="1" t="str">
        <f>IFERROR(10^(DiaB[[#This Row],[LAT]]/10),"")</f>
        <v/>
      </c>
      <c r="BF639" s="1">
        <f>Resultats!C$37</f>
        <v>30</v>
      </c>
      <c r="BG639" s="1">
        <f>Resultats!E$37</f>
        <v>3</v>
      </c>
      <c r="BH639" s="1">
        <v>17</v>
      </c>
      <c r="BI639" s="1">
        <v>34</v>
      </c>
      <c r="BJ639" s="1" t="str">
        <f>CONCATENATE(DiaC[[#This Row],[Dia]],DiaC[[#This Row],[Mes]],DiaC[[#This Row],[Hora]],DiaC[[#This Row],[Min]])</f>
        <v>3031734</v>
      </c>
      <c r="BK639" s="1" t="str">
        <f>CONCATENATE(TEXT(DiaC[[#This Row],[Hora]],"00"),":",TEXT(DiaC[[#This Row],[Min]],"00"))</f>
        <v>17:34</v>
      </c>
      <c r="BL639" s="1" t="str">
        <f>IFERROR(VLOOKUP(DiaC[[#This Row],[CONCATENA]],Dades[[#All],[Columna1]:[LAT]],3,FALSE),"")</f>
        <v/>
      </c>
      <c r="BM639" s="1" t="str">
        <f>IFERROR(10^(DiaC[[#This Row],[LAT]]/10),"")</f>
        <v/>
      </c>
    </row>
    <row r="640" spans="4:65" x14ac:dyDescent="0.35">
      <c r="D640" s="1">
        <f>Resultats!C$7</f>
        <v>30</v>
      </c>
      <c r="E640" s="1">
        <f>Resultats!E$7</f>
        <v>3</v>
      </c>
      <c r="F640" s="1">
        <v>17</v>
      </c>
      <c r="G640" s="1">
        <v>35</v>
      </c>
      <c r="H640" s="1" t="str">
        <f>CONCATENATE(DiaA[[#This Row],[Dia]],DiaA[[#This Row],[Mes]],DiaA[[#This Row],[Hora]],DiaA[[#This Row],[Min]])</f>
        <v>3031735</v>
      </c>
      <c r="I640" s="1" t="str">
        <f>CONCATENATE(TEXT(DiaA[[#This Row],[Hora]],"00"),":",TEXT(DiaA[[#This Row],[Min]],"00"))</f>
        <v>17:35</v>
      </c>
      <c r="J640" s="1" t="str">
        <f>IFERROR(VLOOKUP(DiaA[[#This Row],[CONCATENA]],Dades[[#All],[Columna1]:[LAT]],3,FALSE),"")</f>
        <v/>
      </c>
      <c r="K640" s="1" t="str">
        <f>IFERROR(10^(DiaA[[#This Row],[LAT]]/10),"")</f>
        <v/>
      </c>
      <c r="AE640" s="1">
        <f>Resultats!C$22</f>
        <v>30</v>
      </c>
      <c r="AF640" s="1">
        <f>Resultats!E$22</f>
        <v>3</v>
      </c>
      <c r="AG640" s="1">
        <v>17</v>
      </c>
      <c r="AH640" s="1">
        <v>35</v>
      </c>
      <c r="AI640" s="1" t="str">
        <f>CONCATENATE(DiaB[[#This Row],[Dia]],DiaB[[#This Row],[Mes]],DiaB[[#This Row],[Hora]],DiaB[[#This Row],[Min]])</f>
        <v>3031735</v>
      </c>
      <c r="AJ640" s="1" t="str">
        <f>CONCATENATE(TEXT(DiaB[[#This Row],[Hora]],"00"),":",TEXT(DiaB[[#This Row],[Min]],"00"))</f>
        <v>17:35</v>
      </c>
      <c r="AK640" s="1" t="str">
        <f>IFERROR(VLOOKUP(DiaB[[#This Row],[CONCATENA]],Dades[[#All],[Columna1]:[LAT]],3,FALSE),"")</f>
        <v/>
      </c>
      <c r="AL640" s="1" t="str">
        <f>IFERROR(10^(DiaB[[#This Row],[LAT]]/10),"")</f>
        <v/>
      </c>
      <c r="BF640" s="1">
        <f>Resultats!C$37</f>
        <v>30</v>
      </c>
      <c r="BG640" s="1">
        <f>Resultats!E$37</f>
        <v>3</v>
      </c>
      <c r="BH640" s="1">
        <v>17</v>
      </c>
      <c r="BI640" s="1">
        <v>35</v>
      </c>
      <c r="BJ640" s="1" t="str">
        <f>CONCATENATE(DiaC[[#This Row],[Dia]],DiaC[[#This Row],[Mes]],DiaC[[#This Row],[Hora]],DiaC[[#This Row],[Min]])</f>
        <v>3031735</v>
      </c>
      <c r="BK640" s="1" t="str">
        <f>CONCATENATE(TEXT(DiaC[[#This Row],[Hora]],"00"),":",TEXT(DiaC[[#This Row],[Min]],"00"))</f>
        <v>17:35</v>
      </c>
      <c r="BL640" s="1" t="str">
        <f>IFERROR(VLOOKUP(DiaC[[#This Row],[CONCATENA]],Dades[[#All],[Columna1]:[LAT]],3,FALSE),"")</f>
        <v/>
      </c>
      <c r="BM640" s="1" t="str">
        <f>IFERROR(10^(DiaC[[#This Row],[LAT]]/10),"")</f>
        <v/>
      </c>
    </row>
    <row r="641" spans="4:65" x14ac:dyDescent="0.35">
      <c r="D641" s="1">
        <f>Resultats!C$7</f>
        <v>30</v>
      </c>
      <c r="E641" s="1">
        <f>Resultats!E$7</f>
        <v>3</v>
      </c>
      <c r="F641" s="1">
        <v>17</v>
      </c>
      <c r="G641" s="1">
        <v>36</v>
      </c>
      <c r="H641" s="1" t="str">
        <f>CONCATENATE(DiaA[[#This Row],[Dia]],DiaA[[#This Row],[Mes]],DiaA[[#This Row],[Hora]],DiaA[[#This Row],[Min]])</f>
        <v>3031736</v>
      </c>
      <c r="I641" s="1" t="str">
        <f>CONCATENATE(TEXT(DiaA[[#This Row],[Hora]],"00"),":",TEXT(DiaA[[#This Row],[Min]],"00"))</f>
        <v>17:36</v>
      </c>
      <c r="J641" s="1" t="str">
        <f>IFERROR(VLOOKUP(DiaA[[#This Row],[CONCATENA]],Dades[[#All],[Columna1]:[LAT]],3,FALSE),"")</f>
        <v/>
      </c>
      <c r="K641" s="1" t="str">
        <f>IFERROR(10^(DiaA[[#This Row],[LAT]]/10),"")</f>
        <v/>
      </c>
      <c r="AE641" s="1">
        <f>Resultats!C$22</f>
        <v>30</v>
      </c>
      <c r="AF641" s="1">
        <f>Resultats!E$22</f>
        <v>3</v>
      </c>
      <c r="AG641" s="1">
        <v>17</v>
      </c>
      <c r="AH641" s="1">
        <v>36</v>
      </c>
      <c r="AI641" s="1" t="str">
        <f>CONCATENATE(DiaB[[#This Row],[Dia]],DiaB[[#This Row],[Mes]],DiaB[[#This Row],[Hora]],DiaB[[#This Row],[Min]])</f>
        <v>3031736</v>
      </c>
      <c r="AJ641" s="1" t="str">
        <f>CONCATENATE(TEXT(DiaB[[#This Row],[Hora]],"00"),":",TEXT(DiaB[[#This Row],[Min]],"00"))</f>
        <v>17:36</v>
      </c>
      <c r="AK641" s="1" t="str">
        <f>IFERROR(VLOOKUP(DiaB[[#This Row],[CONCATENA]],Dades[[#All],[Columna1]:[LAT]],3,FALSE),"")</f>
        <v/>
      </c>
      <c r="AL641" s="1" t="str">
        <f>IFERROR(10^(DiaB[[#This Row],[LAT]]/10),"")</f>
        <v/>
      </c>
      <c r="BF641" s="1">
        <f>Resultats!C$37</f>
        <v>30</v>
      </c>
      <c r="BG641" s="1">
        <f>Resultats!E$37</f>
        <v>3</v>
      </c>
      <c r="BH641" s="1">
        <v>17</v>
      </c>
      <c r="BI641" s="1">
        <v>36</v>
      </c>
      <c r="BJ641" s="1" t="str">
        <f>CONCATENATE(DiaC[[#This Row],[Dia]],DiaC[[#This Row],[Mes]],DiaC[[#This Row],[Hora]],DiaC[[#This Row],[Min]])</f>
        <v>3031736</v>
      </c>
      <c r="BK641" s="1" t="str">
        <f>CONCATENATE(TEXT(DiaC[[#This Row],[Hora]],"00"),":",TEXT(DiaC[[#This Row],[Min]],"00"))</f>
        <v>17:36</v>
      </c>
      <c r="BL641" s="1" t="str">
        <f>IFERROR(VLOOKUP(DiaC[[#This Row],[CONCATENA]],Dades[[#All],[Columna1]:[LAT]],3,FALSE),"")</f>
        <v/>
      </c>
      <c r="BM641" s="1" t="str">
        <f>IFERROR(10^(DiaC[[#This Row],[LAT]]/10),"")</f>
        <v/>
      </c>
    </row>
    <row r="642" spans="4:65" x14ac:dyDescent="0.35">
      <c r="D642" s="1">
        <f>Resultats!C$7</f>
        <v>30</v>
      </c>
      <c r="E642" s="1">
        <f>Resultats!E$7</f>
        <v>3</v>
      </c>
      <c r="F642" s="1">
        <v>17</v>
      </c>
      <c r="G642" s="1">
        <v>37</v>
      </c>
      <c r="H642" s="1" t="str">
        <f>CONCATENATE(DiaA[[#This Row],[Dia]],DiaA[[#This Row],[Mes]],DiaA[[#This Row],[Hora]],DiaA[[#This Row],[Min]])</f>
        <v>3031737</v>
      </c>
      <c r="I642" s="1" t="str">
        <f>CONCATENATE(TEXT(DiaA[[#This Row],[Hora]],"00"),":",TEXT(DiaA[[#This Row],[Min]],"00"))</f>
        <v>17:37</v>
      </c>
      <c r="J642" s="1" t="str">
        <f>IFERROR(VLOOKUP(DiaA[[#This Row],[CONCATENA]],Dades[[#All],[Columna1]:[LAT]],3,FALSE),"")</f>
        <v/>
      </c>
      <c r="K642" s="1" t="str">
        <f>IFERROR(10^(DiaA[[#This Row],[LAT]]/10),"")</f>
        <v/>
      </c>
      <c r="AE642" s="1">
        <f>Resultats!C$22</f>
        <v>30</v>
      </c>
      <c r="AF642" s="1">
        <f>Resultats!E$22</f>
        <v>3</v>
      </c>
      <c r="AG642" s="1">
        <v>17</v>
      </c>
      <c r="AH642" s="1">
        <v>37</v>
      </c>
      <c r="AI642" s="1" t="str">
        <f>CONCATENATE(DiaB[[#This Row],[Dia]],DiaB[[#This Row],[Mes]],DiaB[[#This Row],[Hora]],DiaB[[#This Row],[Min]])</f>
        <v>3031737</v>
      </c>
      <c r="AJ642" s="1" t="str">
        <f>CONCATENATE(TEXT(DiaB[[#This Row],[Hora]],"00"),":",TEXT(DiaB[[#This Row],[Min]],"00"))</f>
        <v>17:37</v>
      </c>
      <c r="AK642" s="1" t="str">
        <f>IFERROR(VLOOKUP(DiaB[[#This Row],[CONCATENA]],Dades[[#All],[Columna1]:[LAT]],3,FALSE),"")</f>
        <v/>
      </c>
      <c r="AL642" s="1" t="str">
        <f>IFERROR(10^(DiaB[[#This Row],[LAT]]/10),"")</f>
        <v/>
      </c>
      <c r="BF642" s="1">
        <f>Resultats!C$37</f>
        <v>30</v>
      </c>
      <c r="BG642" s="1">
        <f>Resultats!E$37</f>
        <v>3</v>
      </c>
      <c r="BH642" s="1">
        <v>17</v>
      </c>
      <c r="BI642" s="1">
        <v>37</v>
      </c>
      <c r="BJ642" s="1" t="str">
        <f>CONCATENATE(DiaC[[#This Row],[Dia]],DiaC[[#This Row],[Mes]],DiaC[[#This Row],[Hora]],DiaC[[#This Row],[Min]])</f>
        <v>3031737</v>
      </c>
      <c r="BK642" s="1" t="str">
        <f>CONCATENATE(TEXT(DiaC[[#This Row],[Hora]],"00"),":",TEXT(DiaC[[#This Row],[Min]],"00"))</f>
        <v>17:37</v>
      </c>
      <c r="BL642" s="1" t="str">
        <f>IFERROR(VLOOKUP(DiaC[[#This Row],[CONCATENA]],Dades[[#All],[Columna1]:[LAT]],3,FALSE),"")</f>
        <v/>
      </c>
      <c r="BM642" s="1" t="str">
        <f>IFERROR(10^(DiaC[[#This Row],[LAT]]/10),"")</f>
        <v/>
      </c>
    </row>
    <row r="643" spans="4:65" x14ac:dyDescent="0.35">
      <c r="D643" s="1">
        <f>Resultats!C$7</f>
        <v>30</v>
      </c>
      <c r="E643" s="1">
        <f>Resultats!E$7</f>
        <v>3</v>
      </c>
      <c r="F643" s="1">
        <v>17</v>
      </c>
      <c r="G643" s="1">
        <v>38</v>
      </c>
      <c r="H643" s="1" t="str">
        <f>CONCATENATE(DiaA[[#This Row],[Dia]],DiaA[[#This Row],[Mes]],DiaA[[#This Row],[Hora]],DiaA[[#This Row],[Min]])</f>
        <v>3031738</v>
      </c>
      <c r="I643" s="1" t="str">
        <f>CONCATENATE(TEXT(DiaA[[#This Row],[Hora]],"00"),":",TEXT(DiaA[[#This Row],[Min]],"00"))</f>
        <v>17:38</v>
      </c>
      <c r="J643" s="1" t="str">
        <f>IFERROR(VLOOKUP(DiaA[[#This Row],[CONCATENA]],Dades[[#All],[Columna1]:[LAT]],3,FALSE),"")</f>
        <v/>
      </c>
      <c r="K643" s="1" t="str">
        <f>IFERROR(10^(DiaA[[#This Row],[LAT]]/10),"")</f>
        <v/>
      </c>
      <c r="AE643" s="1">
        <f>Resultats!C$22</f>
        <v>30</v>
      </c>
      <c r="AF643" s="1">
        <f>Resultats!E$22</f>
        <v>3</v>
      </c>
      <c r="AG643" s="1">
        <v>17</v>
      </c>
      <c r="AH643" s="1">
        <v>38</v>
      </c>
      <c r="AI643" s="1" t="str">
        <f>CONCATENATE(DiaB[[#This Row],[Dia]],DiaB[[#This Row],[Mes]],DiaB[[#This Row],[Hora]],DiaB[[#This Row],[Min]])</f>
        <v>3031738</v>
      </c>
      <c r="AJ643" s="1" t="str">
        <f>CONCATENATE(TEXT(DiaB[[#This Row],[Hora]],"00"),":",TEXT(DiaB[[#This Row],[Min]],"00"))</f>
        <v>17:38</v>
      </c>
      <c r="AK643" s="1" t="str">
        <f>IFERROR(VLOOKUP(DiaB[[#This Row],[CONCATENA]],Dades[[#All],[Columna1]:[LAT]],3,FALSE),"")</f>
        <v/>
      </c>
      <c r="AL643" s="1" t="str">
        <f>IFERROR(10^(DiaB[[#This Row],[LAT]]/10),"")</f>
        <v/>
      </c>
      <c r="BF643" s="1">
        <f>Resultats!C$37</f>
        <v>30</v>
      </c>
      <c r="BG643" s="1">
        <f>Resultats!E$37</f>
        <v>3</v>
      </c>
      <c r="BH643" s="1">
        <v>17</v>
      </c>
      <c r="BI643" s="1">
        <v>38</v>
      </c>
      <c r="BJ643" s="1" t="str">
        <f>CONCATENATE(DiaC[[#This Row],[Dia]],DiaC[[#This Row],[Mes]],DiaC[[#This Row],[Hora]],DiaC[[#This Row],[Min]])</f>
        <v>3031738</v>
      </c>
      <c r="BK643" s="1" t="str">
        <f>CONCATENATE(TEXT(DiaC[[#This Row],[Hora]],"00"),":",TEXT(DiaC[[#This Row],[Min]],"00"))</f>
        <v>17:38</v>
      </c>
      <c r="BL643" s="1" t="str">
        <f>IFERROR(VLOOKUP(DiaC[[#This Row],[CONCATENA]],Dades[[#All],[Columna1]:[LAT]],3,FALSE),"")</f>
        <v/>
      </c>
      <c r="BM643" s="1" t="str">
        <f>IFERROR(10^(DiaC[[#This Row],[LAT]]/10),"")</f>
        <v/>
      </c>
    </row>
    <row r="644" spans="4:65" x14ac:dyDescent="0.35">
      <c r="D644" s="1">
        <f>Resultats!C$7</f>
        <v>30</v>
      </c>
      <c r="E644" s="1">
        <f>Resultats!E$7</f>
        <v>3</v>
      </c>
      <c r="F644" s="1">
        <v>17</v>
      </c>
      <c r="G644" s="1">
        <v>39</v>
      </c>
      <c r="H644" s="1" t="str">
        <f>CONCATENATE(DiaA[[#This Row],[Dia]],DiaA[[#This Row],[Mes]],DiaA[[#This Row],[Hora]],DiaA[[#This Row],[Min]])</f>
        <v>3031739</v>
      </c>
      <c r="I644" s="1" t="str">
        <f>CONCATENATE(TEXT(DiaA[[#This Row],[Hora]],"00"),":",TEXT(DiaA[[#This Row],[Min]],"00"))</f>
        <v>17:39</v>
      </c>
      <c r="J644" s="1" t="str">
        <f>IFERROR(VLOOKUP(DiaA[[#This Row],[CONCATENA]],Dades[[#All],[Columna1]:[LAT]],3,FALSE),"")</f>
        <v/>
      </c>
      <c r="K644" s="1" t="str">
        <f>IFERROR(10^(DiaA[[#This Row],[LAT]]/10),"")</f>
        <v/>
      </c>
      <c r="AE644" s="1">
        <f>Resultats!C$22</f>
        <v>30</v>
      </c>
      <c r="AF644" s="1">
        <f>Resultats!E$22</f>
        <v>3</v>
      </c>
      <c r="AG644" s="1">
        <v>17</v>
      </c>
      <c r="AH644" s="1">
        <v>39</v>
      </c>
      <c r="AI644" s="1" t="str">
        <f>CONCATENATE(DiaB[[#This Row],[Dia]],DiaB[[#This Row],[Mes]],DiaB[[#This Row],[Hora]],DiaB[[#This Row],[Min]])</f>
        <v>3031739</v>
      </c>
      <c r="AJ644" s="1" t="str">
        <f>CONCATENATE(TEXT(DiaB[[#This Row],[Hora]],"00"),":",TEXT(DiaB[[#This Row],[Min]],"00"))</f>
        <v>17:39</v>
      </c>
      <c r="AK644" s="1" t="str">
        <f>IFERROR(VLOOKUP(DiaB[[#This Row],[CONCATENA]],Dades[[#All],[Columna1]:[LAT]],3,FALSE),"")</f>
        <v/>
      </c>
      <c r="AL644" s="1" t="str">
        <f>IFERROR(10^(DiaB[[#This Row],[LAT]]/10),"")</f>
        <v/>
      </c>
      <c r="BF644" s="1">
        <f>Resultats!C$37</f>
        <v>30</v>
      </c>
      <c r="BG644" s="1">
        <f>Resultats!E$37</f>
        <v>3</v>
      </c>
      <c r="BH644" s="1">
        <v>17</v>
      </c>
      <c r="BI644" s="1">
        <v>39</v>
      </c>
      <c r="BJ644" s="1" t="str">
        <f>CONCATENATE(DiaC[[#This Row],[Dia]],DiaC[[#This Row],[Mes]],DiaC[[#This Row],[Hora]],DiaC[[#This Row],[Min]])</f>
        <v>3031739</v>
      </c>
      <c r="BK644" s="1" t="str">
        <f>CONCATENATE(TEXT(DiaC[[#This Row],[Hora]],"00"),":",TEXT(DiaC[[#This Row],[Min]],"00"))</f>
        <v>17:39</v>
      </c>
      <c r="BL644" s="1" t="str">
        <f>IFERROR(VLOOKUP(DiaC[[#This Row],[CONCATENA]],Dades[[#All],[Columna1]:[LAT]],3,FALSE),"")</f>
        <v/>
      </c>
      <c r="BM644" s="1" t="str">
        <f>IFERROR(10^(DiaC[[#This Row],[LAT]]/10),"")</f>
        <v/>
      </c>
    </row>
    <row r="645" spans="4:65" x14ac:dyDescent="0.35">
      <c r="D645" s="1">
        <f>Resultats!C$7</f>
        <v>30</v>
      </c>
      <c r="E645" s="1">
        <f>Resultats!E$7</f>
        <v>3</v>
      </c>
      <c r="F645" s="1">
        <v>17</v>
      </c>
      <c r="G645" s="1">
        <v>40</v>
      </c>
      <c r="H645" s="1" t="str">
        <f>CONCATENATE(DiaA[[#This Row],[Dia]],DiaA[[#This Row],[Mes]],DiaA[[#This Row],[Hora]],DiaA[[#This Row],[Min]])</f>
        <v>3031740</v>
      </c>
      <c r="I645" s="1" t="str">
        <f>CONCATENATE(TEXT(DiaA[[#This Row],[Hora]],"00"),":",TEXT(DiaA[[#This Row],[Min]],"00"))</f>
        <v>17:40</v>
      </c>
      <c r="J645" s="1" t="str">
        <f>IFERROR(VLOOKUP(DiaA[[#This Row],[CONCATENA]],Dades[[#All],[Columna1]:[LAT]],3,FALSE),"")</f>
        <v/>
      </c>
      <c r="K645" s="1" t="str">
        <f>IFERROR(10^(DiaA[[#This Row],[LAT]]/10),"")</f>
        <v/>
      </c>
      <c r="AE645" s="1">
        <f>Resultats!C$22</f>
        <v>30</v>
      </c>
      <c r="AF645" s="1">
        <f>Resultats!E$22</f>
        <v>3</v>
      </c>
      <c r="AG645" s="1">
        <v>17</v>
      </c>
      <c r="AH645" s="1">
        <v>40</v>
      </c>
      <c r="AI645" s="1" t="str">
        <f>CONCATENATE(DiaB[[#This Row],[Dia]],DiaB[[#This Row],[Mes]],DiaB[[#This Row],[Hora]],DiaB[[#This Row],[Min]])</f>
        <v>3031740</v>
      </c>
      <c r="AJ645" s="1" t="str">
        <f>CONCATENATE(TEXT(DiaB[[#This Row],[Hora]],"00"),":",TEXT(DiaB[[#This Row],[Min]],"00"))</f>
        <v>17:40</v>
      </c>
      <c r="AK645" s="1" t="str">
        <f>IFERROR(VLOOKUP(DiaB[[#This Row],[CONCATENA]],Dades[[#All],[Columna1]:[LAT]],3,FALSE),"")</f>
        <v/>
      </c>
      <c r="AL645" s="1" t="str">
        <f>IFERROR(10^(DiaB[[#This Row],[LAT]]/10),"")</f>
        <v/>
      </c>
      <c r="BF645" s="1">
        <f>Resultats!C$37</f>
        <v>30</v>
      </c>
      <c r="BG645" s="1">
        <f>Resultats!E$37</f>
        <v>3</v>
      </c>
      <c r="BH645" s="1">
        <v>17</v>
      </c>
      <c r="BI645" s="1">
        <v>40</v>
      </c>
      <c r="BJ645" s="1" t="str">
        <f>CONCATENATE(DiaC[[#This Row],[Dia]],DiaC[[#This Row],[Mes]],DiaC[[#This Row],[Hora]],DiaC[[#This Row],[Min]])</f>
        <v>3031740</v>
      </c>
      <c r="BK645" s="1" t="str">
        <f>CONCATENATE(TEXT(DiaC[[#This Row],[Hora]],"00"),":",TEXT(DiaC[[#This Row],[Min]],"00"))</f>
        <v>17:40</v>
      </c>
      <c r="BL645" s="1" t="str">
        <f>IFERROR(VLOOKUP(DiaC[[#This Row],[CONCATENA]],Dades[[#All],[Columna1]:[LAT]],3,FALSE),"")</f>
        <v/>
      </c>
      <c r="BM645" s="1" t="str">
        <f>IFERROR(10^(DiaC[[#This Row],[LAT]]/10),"")</f>
        <v/>
      </c>
    </row>
    <row r="646" spans="4:65" x14ac:dyDescent="0.35">
      <c r="D646" s="1">
        <f>Resultats!C$7</f>
        <v>30</v>
      </c>
      <c r="E646" s="1">
        <f>Resultats!E$7</f>
        <v>3</v>
      </c>
      <c r="F646" s="1">
        <v>17</v>
      </c>
      <c r="G646" s="1">
        <v>41</v>
      </c>
      <c r="H646" s="1" t="str">
        <f>CONCATENATE(DiaA[[#This Row],[Dia]],DiaA[[#This Row],[Mes]],DiaA[[#This Row],[Hora]],DiaA[[#This Row],[Min]])</f>
        <v>3031741</v>
      </c>
      <c r="I646" s="1" t="str">
        <f>CONCATENATE(TEXT(DiaA[[#This Row],[Hora]],"00"),":",TEXT(DiaA[[#This Row],[Min]],"00"))</f>
        <v>17:41</v>
      </c>
      <c r="J646" s="1" t="str">
        <f>IFERROR(VLOOKUP(DiaA[[#This Row],[CONCATENA]],Dades[[#All],[Columna1]:[LAT]],3,FALSE),"")</f>
        <v/>
      </c>
      <c r="K646" s="1" t="str">
        <f>IFERROR(10^(DiaA[[#This Row],[LAT]]/10),"")</f>
        <v/>
      </c>
      <c r="AE646" s="1">
        <f>Resultats!C$22</f>
        <v>30</v>
      </c>
      <c r="AF646" s="1">
        <f>Resultats!E$22</f>
        <v>3</v>
      </c>
      <c r="AG646" s="1">
        <v>17</v>
      </c>
      <c r="AH646" s="1">
        <v>41</v>
      </c>
      <c r="AI646" s="1" t="str">
        <f>CONCATENATE(DiaB[[#This Row],[Dia]],DiaB[[#This Row],[Mes]],DiaB[[#This Row],[Hora]],DiaB[[#This Row],[Min]])</f>
        <v>3031741</v>
      </c>
      <c r="AJ646" s="1" t="str">
        <f>CONCATENATE(TEXT(DiaB[[#This Row],[Hora]],"00"),":",TEXT(DiaB[[#This Row],[Min]],"00"))</f>
        <v>17:41</v>
      </c>
      <c r="AK646" s="1" t="str">
        <f>IFERROR(VLOOKUP(DiaB[[#This Row],[CONCATENA]],Dades[[#All],[Columna1]:[LAT]],3,FALSE),"")</f>
        <v/>
      </c>
      <c r="AL646" s="1" t="str">
        <f>IFERROR(10^(DiaB[[#This Row],[LAT]]/10),"")</f>
        <v/>
      </c>
      <c r="BF646" s="1">
        <f>Resultats!C$37</f>
        <v>30</v>
      </c>
      <c r="BG646" s="1">
        <f>Resultats!E$37</f>
        <v>3</v>
      </c>
      <c r="BH646" s="1">
        <v>17</v>
      </c>
      <c r="BI646" s="1">
        <v>41</v>
      </c>
      <c r="BJ646" s="1" t="str">
        <f>CONCATENATE(DiaC[[#This Row],[Dia]],DiaC[[#This Row],[Mes]],DiaC[[#This Row],[Hora]],DiaC[[#This Row],[Min]])</f>
        <v>3031741</v>
      </c>
      <c r="BK646" s="1" t="str">
        <f>CONCATENATE(TEXT(DiaC[[#This Row],[Hora]],"00"),":",TEXT(DiaC[[#This Row],[Min]],"00"))</f>
        <v>17:41</v>
      </c>
      <c r="BL646" s="1" t="str">
        <f>IFERROR(VLOOKUP(DiaC[[#This Row],[CONCATENA]],Dades[[#All],[Columna1]:[LAT]],3,FALSE),"")</f>
        <v/>
      </c>
      <c r="BM646" s="1" t="str">
        <f>IFERROR(10^(DiaC[[#This Row],[LAT]]/10),"")</f>
        <v/>
      </c>
    </row>
    <row r="647" spans="4:65" x14ac:dyDescent="0.35">
      <c r="D647" s="1">
        <f>Resultats!C$7</f>
        <v>30</v>
      </c>
      <c r="E647" s="1">
        <f>Resultats!E$7</f>
        <v>3</v>
      </c>
      <c r="F647" s="1">
        <v>17</v>
      </c>
      <c r="G647" s="1">
        <v>42</v>
      </c>
      <c r="H647" s="1" t="str">
        <f>CONCATENATE(DiaA[[#This Row],[Dia]],DiaA[[#This Row],[Mes]],DiaA[[#This Row],[Hora]],DiaA[[#This Row],[Min]])</f>
        <v>3031742</v>
      </c>
      <c r="I647" s="1" t="str">
        <f>CONCATENATE(TEXT(DiaA[[#This Row],[Hora]],"00"),":",TEXT(DiaA[[#This Row],[Min]],"00"))</f>
        <v>17:42</v>
      </c>
      <c r="J647" s="1" t="str">
        <f>IFERROR(VLOOKUP(DiaA[[#This Row],[CONCATENA]],Dades[[#All],[Columna1]:[LAT]],3,FALSE),"")</f>
        <v/>
      </c>
      <c r="K647" s="1" t="str">
        <f>IFERROR(10^(DiaA[[#This Row],[LAT]]/10),"")</f>
        <v/>
      </c>
      <c r="AE647" s="1">
        <f>Resultats!C$22</f>
        <v>30</v>
      </c>
      <c r="AF647" s="1">
        <f>Resultats!E$22</f>
        <v>3</v>
      </c>
      <c r="AG647" s="1">
        <v>17</v>
      </c>
      <c r="AH647" s="1">
        <v>42</v>
      </c>
      <c r="AI647" s="1" t="str">
        <f>CONCATENATE(DiaB[[#This Row],[Dia]],DiaB[[#This Row],[Mes]],DiaB[[#This Row],[Hora]],DiaB[[#This Row],[Min]])</f>
        <v>3031742</v>
      </c>
      <c r="AJ647" s="1" t="str">
        <f>CONCATENATE(TEXT(DiaB[[#This Row],[Hora]],"00"),":",TEXT(DiaB[[#This Row],[Min]],"00"))</f>
        <v>17:42</v>
      </c>
      <c r="AK647" s="1" t="str">
        <f>IFERROR(VLOOKUP(DiaB[[#This Row],[CONCATENA]],Dades[[#All],[Columna1]:[LAT]],3,FALSE),"")</f>
        <v/>
      </c>
      <c r="AL647" s="1" t="str">
        <f>IFERROR(10^(DiaB[[#This Row],[LAT]]/10),"")</f>
        <v/>
      </c>
      <c r="BF647" s="1">
        <f>Resultats!C$37</f>
        <v>30</v>
      </c>
      <c r="BG647" s="1">
        <f>Resultats!E$37</f>
        <v>3</v>
      </c>
      <c r="BH647" s="1">
        <v>17</v>
      </c>
      <c r="BI647" s="1">
        <v>42</v>
      </c>
      <c r="BJ647" s="1" t="str">
        <f>CONCATENATE(DiaC[[#This Row],[Dia]],DiaC[[#This Row],[Mes]],DiaC[[#This Row],[Hora]],DiaC[[#This Row],[Min]])</f>
        <v>3031742</v>
      </c>
      <c r="BK647" s="1" t="str">
        <f>CONCATENATE(TEXT(DiaC[[#This Row],[Hora]],"00"),":",TEXT(DiaC[[#This Row],[Min]],"00"))</f>
        <v>17:42</v>
      </c>
      <c r="BL647" s="1" t="str">
        <f>IFERROR(VLOOKUP(DiaC[[#This Row],[CONCATENA]],Dades[[#All],[Columna1]:[LAT]],3,FALSE),"")</f>
        <v/>
      </c>
      <c r="BM647" s="1" t="str">
        <f>IFERROR(10^(DiaC[[#This Row],[LAT]]/10),"")</f>
        <v/>
      </c>
    </row>
    <row r="648" spans="4:65" x14ac:dyDescent="0.35">
      <c r="D648" s="1">
        <f>Resultats!C$7</f>
        <v>30</v>
      </c>
      <c r="E648" s="1">
        <f>Resultats!E$7</f>
        <v>3</v>
      </c>
      <c r="F648" s="1">
        <v>17</v>
      </c>
      <c r="G648" s="1">
        <v>43</v>
      </c>
      <c r="H648" s="1" t="str">
        <f>CONCATENATE(DiaA[[#This Row],[Dia]],DiaA[[#This Row],[Mes]],DiaA[[#This Row],[Hora]],DiaA[[#This Row],[Min]])</f>
        <v>3031743</v>
      </c>
      <c r="I648" s="1" t="str">
        <f>CONCATENATE(TEXT(DiaA[[#This Row],[Hora]],"00"),":",TEXT(DiaA[[#This Row],[Min]],"00"))</f>
        <v>17:43</v>
      </c>
      <c r="J648" s="1" t="str">
        <f>IFERROR(VLOOKUP(DiaA[[#This Row],[CONCATENA]],Dades[[#All],[Columna1]:[LAT]],3,FALSE),"")</f>
        <v/>
      </c>
      <c r="K648" s="1" t="str">
        <f>IFERROR(10^(DiaA[[#This Row],[LAT]]/10),"")</f>
        <v/>
      </c>
      <c r="AE648" s="1">
        <f>Resultats!C$22</f>
        <v>30</v>
      </c>
      <c r="AF648" s="1">
        <f>Resultats!E$22</f>
        <v>3</v>
      </c>
      <c r="AG648" s="1">
        <v>17</v>
      </c>
      <c r="AH648" s="1">
        <v>43</v>
      </c>
      <c r="AI648" s="1" t="str">
        <f>CONCATENATE(DiaB[[#This Row],[Dia]],DiaB[[#This Row],[Mes]],DiaB[[#This Row],[Hora]],DiaB[[#This Row],[Min]])</f>
        <v>3031743</v>
      </c>
      <c r="AJ648" s="1" t="str">
        <f>CONCATENATE(TEXT(DiaB[[#This Row],[Hora]],"00"),":",TEXT(DiaB[[#This Row],[Min]],"00"))</f>
        <v>17:43</v>
      </c>
      <c r="AK648" s="1" t="str">
        <f>IFERROR(VLOOKUP(DiaB[[#This Row],[CONCATENA]],Dades[[#All],[Columna1]:[LAT]],3,FALSE),"")</f>
        <v/>
      </c>
      <c r="AL648" s="1" t="str">
        <f>IFERROR(10^(DiaB[[#This Row],[LAT]]/10),"")</f>
        <v/>
      </c>
      <c r="BF648" s="1">
        <f>Resultats!C$37</f>
        <v>30</v>
      </c>
      <c r="BG648" s="1">
        <f>Resultats!E$37</f>
        <v>3</v>
      </c>
      <c r="BH648" s="1">
        <v>17</v>
      </c>
      <c r="BI648" s="1">
        <v>43</v>
      </c>
      <c r="BJ648" s="1" t="str">
        <f>CONCATENATE(DiaC[[#This Row],[Dia]],DiaC[[#This Row],[Mes]],DiaC[[#This Row],[Hora]],DiaC[[#This Row],[Min]])</f>
        <v>3031743</v>
      </c>
      <c r="BK648" s="1" t="str">
        <f>CONCATENATE(TEXT(DiaC[[#This Row],[Hora]],"00"),":",TEXT(DiaC[[#This Row],[Min]],"00"))</f>
        <v>17:43</v>
      </c>
      <c r="BL648" s="1" t="str">
        <f>IFERROR(VLOOKUP(DiaC[[#This Row],[CONCATENA]],Dades[[#All],[Columna1]:[LAT]],3,FALSE),"")</f>
        <v/>
      </c>
      <c r="BM648" s="1" t="str">
        <f>IFERROR(10^(DiaC[[#This Row],[LAT]]/10),"")</f>
        <v/>
      </c>
    </row>
    <row r="649" spans="4:65" x14ac:dyDescent="0.35">
      <c r="D649" s="1">
        <f>Resultats!C$7</f>
        <v>30</v>
      </c>
      <c r="E649" s="1">
        <f>Resultats!E$7</f>
        <v>3</v>
      </c>
      <c r="F649" s="1">
        <v>17</v>
      </c>
      <c r="G649" s="1">
        <v>44</v>
      </c>
      <c r="H649" s="1" t="str">
        <f>CONCATENATE(DiaA[[#This Row],[Dia]],DiaA[[#This Row],[Mes]],DiaA[[#This Row],[Hora]],DiaA[[#This Row],[Min]])</f>
        <v>3031744</v>
      </c>
      <c r="I649" s="1" t="str">
        <f>CONCATENATE(TEXT(DiaA[[#This Row],[Hora]],"00"),":",TEXT(DiaA[[#This Row],[Min]],"00"))</f>
        <v>17:44</v>
      </c>
      <c r="J649" s="1" t="str">
        <f>IFERROR(VLOOKUP(DiaA[[#This Row],[CONCATENA]],Dades[[#All],[Columna1]:[LAT]],3,FALSE),"")</f>
        <v/>
      </c>
      <c r="K649" s="1" t="str">
        <f>IFERROR(10^(DiaA[[#This Row],[LAT]]/10),"")</f>
        <v/>
      </c>
      <c r="AE649" s="1">
        <f>Resultats!C$22</f>
        <v>30</v>
      </c>
      <c r="AF649" s="1">
        <f>Resultats!E$22</f>
        <v>3</v>
      </c>
      <c r="AG649" s="1">
        <v>17</v>
      </c>
      <c r="AH649" s="1">
        <v>44</v>
      </c>
      <c r="AI649" s="1" t="str">
        <f>CONCATENATE(DiaB[[#This Row],[Dia]],DiaB[[#This Row],[Mes]],DiaB[[#This Row],[Hora]],DiaB[[#This Row],[Min]])</f>
        <v>3031744</v>
      </c>
      <c r="AJ649" s="1" t="str">
        <f>CONCATENATE(TEXT(DiaB[[#This Row],[Hora]],"00"),":",TEXT(DiaB[[#This Row],[Min]],"00"))</f>
        <v>17:44</v>
      </c>
      <c r="AK649" s="1" t="str">
        <f>IFERROR(VLOOKUP(DiaB[[#This Row],[CONCATENA]],Dades[[#All],[Columna1]:[LAT]],3,FALSE),"")</f>
        <v/>
      </c>
      <c r="AL649" s="1" t="str">
        <f>IFERROR(10^(DiaB[[#This Row],[LAT]]/10),"")</f>
        <v/>
      </c>
      <c r="BF649" s="1">
        <f>Resultats!C$37</f>
        <v>30</v>
      </c>
      <c r="BG649" s="1">
        <f>Resultats!E$37</f>
        <v>3</v>
      </c>
      <c r="BH649" s="1">
        <v>17</v>
      </c>
      <c r="BI649" s="1">
        <v>44</v>
      </c>
      <c r="BJ649" s="1" t="str">
        <f>CONCATENATE(DiaC[[#This Row],[Dia]],DiaC[[#This Row],[Mes]],DiaC[[#This Row],[Hora]],DiaC[[#This Row],[Min]])</f>
        <v>3031744</v>
      </c>
      <c r="BK649" s="1" t="str">
        <f>CONCATENATE(TEXT(DiaC[[#This Row],[Hora]],"00"),":",TEXT(DiaC[[#This Row],[Min]],"00"))</f>
        <v>17:44</v>
      </c>
      <c r="BL649" s="1" t="str">
        <f>IFERROR(VLOOKUP(DiaC[[#This Row],[CONCATENA]],Dades[[#All],[Columna1]:[LAT]],3,FALSE),"")</f>
        <v/>
      </c>
      <c r="BM649" s="1" t="str">
        <f>IFERROR(10^(DiaC[[#This Row],[LAT]]/10),"")</f>
        <v/>
      </c>
    </row>
    <row r="650" spans="4:65" x14ac:dyDescent="0.35">
      <c r="D650" s="1">
        <f>Resultats!C$7</f>
        <v>30</v>
      </c>
      <c r="E650" s="1">
        <f>Resultats!E$7</f>
        <v>3</v>
      </c>
      <c r="F650" s="1">
        <v>17</v>
      </c>
      <c r="G650" s="1">
        <v>45</v>
      </c>
      <c r="H650" s="1" t="str">
        <f>CONCATENATE(DiaA[[#This Row],[Dia]],DiaA[[#This Row],[Mes]],DiaA[[#This Row],[Hora]],DiaA[[#This Row],[Min]])</f>
        <v>3031745</v>
      </c>
      <c r="I650" s="1" t="str">
        <f>CONCATENATE(TEXT(DiaA[[#This Row],[Hora]],"00"),":",TEXT(DiaA[[#This Row],[Min]],"00"))</f>
        <v>17:45</v>
      </c>
      <c r="J650" s="1" t="str">
        <f>IFERROR(VLOOKUP(DiaA[[#This Row],[CONCATENA]],Dades[[#All],[Columna1]:[LAT]],3,FALSE),"")</f>
        <v/>
      </c>
      <c r="K650" s="1" t="str">
        <f>IFERROR(10^(DiaA[[#This Row],[LAT]]/10),"")</f>
        <v/>
      </c>
      <c r="AE650" s="1">
        <f>Resultats!C$22</f>
        <v>30</v>
      </c>
      <c r="AF650" s="1">
        <f>Resultats!E$22</f>
        <v>3</v>
      </c>
      <c r="AG650" s="1">
        <v>17</v>
      </c>
      <c r="AH650" s="1">
        <v>45</v>
      </c>
      <c r="AI650" s="1" t="str">
        <f>CONCATENATE(DiaB[[#This Row],[Dia]],DiaB[[#This Row],[Mes]],DiaB[[#This Row],[Hora]],DiaB[[#This Row],[Min]])</f>
        <v>3031745</v>
      </c>
      <c r="AJ650" s="1" t="str">
        <f>CONCATENATE(TEXT(DiaB[[#This Row],[Hora]],"00"),":",TEXT(DiaB[[#This Row],[Min]],"00"))</f>
        <v>17:45</v>
      </c>
      <c r="AK650" s="1" t="str">
        <f>IFERROR(VLOOKUP(DiaB[[#This Row],[CONCATENA]],Dades[[#All],[Columna1]:[LAT]],3,FALSE),"")</f>
        <v/>
      </c>
      <c r="AL650" s="1" t="str">
        <f>IFERROR(10^(DiaB[[#This Row],[LAT]]/10),"")</f>
        <v/>
      </c>
      <c r="BF650" s="1">
        <f>Resultats!C$37</f>
        <v>30</v>
      </c>
      <c r="BG650" s="1">
        <f>Resultats!E$37</f>
        <v>3</v>
      </c>
      <c r="BH650" s="1">
        <v>17</v>
      </c>
      <c r="BI650" s="1">
        <v>45</v>
      </c>
      <c r="BJ650" s="1" t="str">
        <f>CONCATENATE(DiaC[[#This Row],[Dia]],DiaC[[#This Row],[Mes]],DiaC[[#This Row],[Hora]],DiaC[[#This Row],[Min]])</f>
        <v>3031745</v>
      </c>
      <c r="BK650" s="1" t="str">
        <f>CONCATENATE(TEXT(DiaC[[#This Row],[Hora]],"00"),":",TEXT(DiaC[[#This Row],[Min]],"00"))</f>
        <v>17:45</v>
      </c>
      <c r="BL650" s="1" t="str">
        <f>IFERROR(VLOOKUP(DiaC[[#This Row],[CONCATENA]],Dades[[#All],[Columna1]:[LAT]],3,FALSE),"")</f>
        <v/>
      </c>
      <c r="BM650" s="1" t="str">
        <f>IFERROR(10^(DiaC[[#This Row],[LAT]]/10),"")</f>
        <v/>
      </c>
    </row>
    <row r="651" spans="4:65" x14ac:dyDescent="0.35">
      <c r="D651" s="1">
        <f>Resultats!C$7</f>
        <v>30</v>
      </c>
      <c r="E651" s="1">
        <f>Resultats!E$7</f>
        <v>3</v>
      </c>
      <c r="F651" s="1">
        <v>17</v>
      </c>
      <c r="G651" s="1">
        <v>46</v>
      </c>
      <c r="H651" s="1" t="str">
        <f>CONCATENATE(DiaA[[#This Row],[Dia]],DiaA[[#This Row],[Mes]],DiaA[[#This Row],[Hora]],DiaA[[#This Row],[Min]])</f>
        <v>3031746</v>
      </c>
      <c r="I651" s="1" t="str">
        <f>CONCATENATE(TEXT(DiaA[[#This Row],[Hora]],"00"),":",TEXT(DiaA[[#This Row],[Min]],"00"))</f>
        <v>17:46</v>
      </c>
      <c r="J651" s="1" t="str">
        <f>IFERROR(VLOOKUP(DiaA[[#This Row],[CONCATENA]],Dades[[#All],[Columna1]:[LAT]],3,FALSE),"")</f>
        <v/>
      </c>
      <c r="K651" s="1" t="str">
        <f>IFERROR(10^(DiaA[[#This Row],[LAT]]/10),"")</f>
        <v/>
      </c>
      <c r="AE651" s="1">
        <f>Resultats!C$22</f>
        <v>30</v>
      </c>
      <c r="AF651" s="1">
        <f>Resultats!E$22</f>
        <v>3</v>
      </c>
      <c r="AG651" s="1">
        <v>17</v>
      </c>
      <c r="AH651" s="1">
        <v>46</v>
      </c>
      <c r="AI651" s="1" t="str">
        <f>CONCATENATE(DiaB[[#This Row],[Dia]],DiaB[[#This Row],[Mes]],DiaB[[#This Row],[Hora]],DiaB[[#This Row],[Min]])</f>
        <v>3031746</v>
      </c>
      <c r="AJ651" s="1" t="str">
        <f>CONCATENATE(TEXT(DiaB[[#This Row],[Hora]],"00"),":",TEXT(DiaB[[#This Row],[Min]],"00"))</f>
        <v>17:46</v>
      </c>
      <c r="AK651" s="1" t="str">
        <f>IFERROR(VLOOKUP(DiaB[[#This Row],[CONCATENA]],Dades[[#All],[Columna1]:[LAT]],3,FALSE),"")</f>
        <v/>
      </c>
      <c r="AL651" s="1" t="str">
        <f>IFERROR(10^(DiaB[[#This Row],[LAT]]/10),"")</f>
        <v/>
      </c>
      <c r="BF651" s="1">
        <f>Resultats!C$37</f>
        <v>30</v>
      </c>
      <c r="BG651" s="1">
        <f>Resultats!E$37</f>
        <v>3</v>
      </c>
      <c r="BH651" s="1">
        <v>17</v>
      </c>
      <c r="BI651" s="1">
        <v>46</v>
      </c>
      <c r="BJ651" s="1" t="str">
        <f>CONCATENATE(DiaC[[#This Row],[Dia]],DiaC[[#This Row],[Mes]],DiaC[[#This Row],[Hora]],DiaC[[#This Row],[Min]])</f>
        <v>3031746</v>
      </c>
      <c r="BK651" s="1" t="str">
        <f>CONCATENATE(TEXT(DiaC[[#This Row],[Hora]],"00"),":",TEXT(DiaC[[#This Row],[Min]],"00"))</f>
        <v>17:46</v>
      </c>
      <c r="BL651" s="1" t="str">
        <f>IFERROR(VLOOKUP(DiaC[[#This Row],[CONCATENA]],Dades[[#All],[Columna1]:[LAT]],3,FALSE),"")</f>
        <v/>
      </c>
      <c r="BM651" s="1" t="str">
        <f>IFERROR(10^(DiaC[[#This Row],[LAT]]/10),"")</f>
        <v/>
      </c>
    </row>
    <row r="652" spans="4:65" x14ac:dyDescent="0.35">
      <c r="D652" s="1">
        <f>Resultats!C$7</f>
        <v>30</v>
      </c>
      <c r="E652" s="1">
        <f>Resultats!E$7</f>
        <v>3</v>
      </c>
      <c r="F652" s="1">
        <v>17</v>
      </c>
      <c r="G652" s="1">
        <v>47</v>
      </c>
      <c r="H652" s="1" t="str">
        <f>CONCATENATE(DiaA[[#This Row],[Dia]],DiaA[[#This Row],[Mes]],DiaA[[#This Row],[Hora]],DiaA[[#This Row],[Min]])</f>
        <v>3031747</v>
      </c>
      <c r="I652" s="1" t="str">
        <f>CONCATENATE(TEXT(DiaA[[#This Row],[Hora]],"00"),":",TEXT(DiaA[[#This Row],[Min]],"00"))</f>
        <v>17:47</v>
      </c>
      <c r="J652" s="1" t="str">
        <f>IFERROR(VLOOKUP(DiaA[[#This Row],[CONCATENA]],Dades[[#All],[Columna1]:[LAT]],3,FALSE),"")</f>
        <v/>
      </c>
      <c r="K652" s="1" t="str">
        <f>IFERROR(10^(DiaA[[#This Row],[LAT]]/10),"")</f>
        <v/>
      </c>
      <c r="AE652" s="1">
        <f>Resultats!C$22</f>
        <v>30</v>
      </c>
      <c r="AF652" s="1">
        <f>Resultats!E$22</f>
        <v>3</v>
      </c>
      <c r="AG652" s="1">
        <v>17</v>
      </c>
      <c r="AH652" s="1">
        <v>47</v>
      </c>
      <c r="AI652" s="1" t="str">
        <f>CONCATENATE(DiaB[[#This Row],[Dia]],DiaB[[#This Row],[Mes]],DiaB[[#This Row],[Hora]],DiaB[[#This Row],[Min]])</f>
        <v>3031747</v>
      </c>
      <c r="AJ652" s="1" t="str">
        <f>CONCATENATE(TEXT(DiaB[[#This Row],[Hora]],"00"),":",TEXT(DiaB[[#This Row],[Min]],"00"))</f>
        <v>17:47</v>
      </c>
      <c r="AK652" s="1" t="str">
        <f>IFERROR(VLOOKUP(DiaB[[#This Row],[CONCATENA]],Dades[[#All],[Columna1]:[LAT]],3,FALSE),"")</f>
        <v/>
      </c>
      <c r="AL652" s="1" t="str">
        <f>IFERROR(10^(DiaB[[#This Row],[LAT]]/10),"")</f>
        <v/>
      </c>
      <c r="BF652" s="1">
        <f>Resultats!C$37</f>
        <v>30</v>
      </c>
      <c r="BG652" s="1">
        <f>Resultats!E$37</f>
        <v>3</v>
      </c>
      <c r="BH652" s="1">
        <v>17</v>
      </c>
      <c r="BI652" s="1">
        <v>47</v>
      </c>
      <c r="BJ652" s="1" t="str">
        <f>CONCATENATE(DiaC[[#This Row],[Dia]],DiaC[[#This Row],[Mes]],DiaC[[#This Row],[Hora]],DiaC[[#This Row],[Min]])</f>
        <v>3031747</v>
      </c>
      <c r="BK652" s="1" t="str">
        <f>CONCATENATE(TEXT(DiaC[[#This Row],[Hora]],"00"),":",TEXT(DiaC[[#This Row],[Min]],"00"))</f>
        <v>17:47</v>
      </c>
      <c r="BL652" s="1" t="str">
        <f>IFERROR(VLOOKUP(DiaC[[#This Row],[CONCATENA]],Dades[[#All],[Columna1]:[LAT]],3,FALSE),"")</f>
        <v/>
      </c>
      <c r="BM652" s="1" t="str">
        <f>IFERROR(10^(DiaC[[#This Row],[LAT]]/10),"")</f>
        <v/>
      </c>
    </row>
    <row r="653" spans="4:65" x14ac:dyDescent="0.35">
      <c r="D653" s="1">
        <f>Resultats!C$7</f>
        <v>30</v>
      </c>
      <c r="E653" s="1">
        <f>Resultats!E$7</f>
        <v>3</v>
      </c>
      <c r="F653" s="1">
        <v>17</v>
      </c>
      <c r="G653" s="1">
        <v>48</v>
      </c>
      <c r="H653" s="1" t="str">
        <f>CONCATENATE(DiaA[[#This Row],[Dia]],DiaA[[#This Row],[Mes]],DiaA[[#This Row],[Hora]],DiaA[[#This Row],[Min]])</f>
        <v>3031748</v>
      </c>
      <c r="I653" s="1" t="str">
        <f>CONCATENATE(TEXT(DiaA[[#This Row],[Hora]],"00"),":",TEXT(DiaA[[#This Row],[Min]],"00"))</f>
        <v>17:48</v>
      </c>
      <c r="J653" s="1" t="str">
        <f>IFERROR(VLOOKUP(DiaA[[#This Row],[CONCATENA]],Dades[[#All],[Columna1]:[LAT]],3,FALSE),"")</f>
        <v/>
      </c>
      <c r="K653" s="1" t="str">
        <f>IFERROR(10^(DiaA[[#This Row],[LAT]]/10),"")</f>
        <v/>
      </c>
      <c r="AE653" s="1">
        <f>Resultats!C$22</f>
        <v>30</v>
      </c>
      <c r="AF653" s="1">
        <f>Resultats!E$22</f>
        <v>3</v>
      </c>
      <c r="AG653" s="1">
        <v>17</v>
      </c>
      <c r="AH653" s="1">
        <v>48</v>
      </c>
      <c r="AI653" s="1" t="str">
        <f>CONCATENATE(DiaB[[#This Row],[Dia]],DiaB[[#This Row],[Mes]],DiaB[[#This Row],[Hora]],DiaB[[#This Row],[Min]])</f>
        <v>3031748</v>
      </c>
      <c r="AJ653" s="1" t="str">
        <f>CONCATENATE(TEXT(DiaB[[#This Row],[Hora]],"00"),":",TEXT(DiaB[[#This Row],[Min]],"00"))</f>
        <v>17:48</v>
      </c>
      <c r="AK653" s="1" t="str">
        <f>IFERROR(VLOOKUP(DiaB[[#This Row],[CONCATENA]],Dades[[#All],[Columna1]:[LAT]],3,FALSE),"")</f>
        <v/>
      </c>
      <c r="AL653" s="1" t="str">
        <f>IFERROR(10^(DiaB[[#This Row],[LAT]]/10),"")</f>
        <v/>
      </c>
      <c r="BF653" s="1">
        <f>Resultats!C$37</f>
        <v>30</v>
      </c>
      <c r="BG653" s="1">
        <f>Resultats!E$37</f>
        <v>3</v>
      </c>
      <c r="BH653" s="1">
        <v>17</v>
      </c>
      <c r="BI653" s="1">
        <v>48</v>
      </c>
      <c r="BJ653" s="1" t="str">
        <f>CONCATENATE(DiaC[[#This Row],[Dia]],DiaC[[#This Row],[Mes]],DiaC[[#This Row],[Hora]],DiaC[[#This Row],[Min]])</f>
        <v>3031748</v>
      </c>
      <c r="BK653" s="1" t="str">
        <f>CONCATENATE(TEXT(DiaC[[#This Row],[Hora]],"00"),":",TEXT(DiaC[[#This Row],[Min]],"00"))</f>
        <v>17:48</v>
      </c>
      <c r="BL653" s="1" t="str">
        <f>IFERROR(VLOOKUP(DiaC[[#This Row],[CONCATENA]],Dades[[#All],[Columna1]:[LAT]],3,FALSE),"")</f>
        <v/>
      </c>
      <c r="BM653" s="1" t="str">
        <f>IFERROR(10^(DiaC[[#This Row],[LAT]]/10),"")</f>
        <v/>
      </c>
    </row>
    <row r="654" spans="4:65" x14ac:dyDescent="0.35">
      <c r="D654" s="1">
        <f>Resultats!C$7</f>
        <v>30</v>
      </c>
      <c r="E654" s="1">
        <f>Resultats!E$7</f>
        <v>3</v>
      </c>
      <c r="F654" s="1">
        <v>17</v>
      </c>
      <c r="G654" s="1">
        <v>49</v>
      </c>
      <c r="H654" s="1" t="str">
        <f>CONCATENATE(DiaA[[#This Row],[Dia]],DiaA[[#This Row],[Mes]],DiaA[[#This Row],[Hora]],DiaA[[#This Row],[Min]])</f>
        <v>3031749</v>
      </c>
      <c r="I654" s="1" t="str">
        <f>CONCATENATE(TEXT(DiaA[[#This Row],[Hora]],"00"),":",TEXT(DiaA[[#This Row],[Min]],"00"))</f>
        <v>17:49</v>
      </c>
      <c r="J654" s="1" t="str">
        <f>IFERROR(VLOOKUP(DiaA[[#This Row],[CONCATENA]],Dades[[#All],[Columna1]:[LAT]],3,FALSE),"")</f>
        <v/>
      </c>
      <c r="K654" s="1" t="str">
        <f>IFERROR(10^(DiaA[[#This Row],[LAT]]/10),"")</f>
        <v/>
      </c>
      <c r="AE654" s="1">
        <f>Resultats!C$22</f>
        <v>30</v>
      </c>
      <c r="AF654" s="1">
        <f>Resultats!E$22</f>
        <v>3</v>
      </c>
      <c r="AG654" s="1">
        <v>17</v>
      </c>
      <c r="AH654" s="1">
        <v>49</v>
      </c>
      <c r="AI654" s="1" t="str">
        <f>CONCATENATE(DiaB[[#This Row],[Dia]],DiaB[[#This Row],[Mes]],DiaB[[#This Row],[Hora]],DiaB[[#This Row],[Min]])</f>
        <v>3031749</v>
      </c>
      <c r="AJ654" s="1" t="str">
        <f>CONCATENATE(TEXT(DiaB[[#This Row],[Hora]],"00"),":",TEXT(DiaB[[#This Row],[Min]],"00"))</f>
        <v>17:49</v>
      </c>
      <c r="AK654" s="1" t="str">
        <f>IFERROR(VLOOKUP(DiaB[[#This Row],[CONCATENA]],Dades[[#All],[Columna1]:[LAT]],3,FALSE),"")</f>
        <v/>
      </c>
      <c r="AL654" s="1" t="str">
        <f>IFERROR(10^(DiaB[[#This Row],[LAT]]/10),"")</f>
        <v/>
      </c>
      <c r="BF654" s="1">
        <f>Resultats!C$37</f>
        <v>30</v>
      </c>
      <c r="BG654" s="1">
        <f>Resultats!E$37</f>
        <v>3</v>
      </c>
      <c r="BH654" s="1">
        <v>17</v>
      </c>
      <c r="BI654" s="1">
        <v>49</v>
      </c>
      <c r="BJ654" s="1" t="str">
        <f>CONCATENATE(DiaC[[#This Row],[Dia]],DiaC[[#This Row],[Mes]],DiaC[[#This Row],[Hora]],DiaC[[#This Row],[Min]])</f>
        <v>3031749</v>
      </c>
      <c r="BK654" s="1" t="str">
        <f>CONCATENATE(TEXT(DiaC[[#This Row],[Hora]],"00"),":",TEXT(DiaC[[#This Row],[Min]],"00"))</f>
        <v>17:49</v>
      </c>
      <c r="BL654" s="1" t="str">
        <f>IFERROR(VLOOKUP(DiaC[[#This Row],[CONCATENA]],Dades[[#All],[Columna1]:[LAT]],3,FALSE),"")</f>
        <v/>
      </c>
      <c r="BM654" s="1" t="str">
        <f>IFERROR(10^(DiaC[[#This Row],[LAT]]/10),"")</f>
        <v/>
      </c>
    </row>
    <row r="655" spans="4:65" x14ac:dyDescent="0.35">
      <c r="D655" s="1">
        <f>Resultats!C$7</f>
        <v>30</v>
      </c>
      <c r="E655" s="1">
        <f>Resultats!E$7</f>
        <v>3</v>
      </c>
      <c r="F655" s="1">
        <v>17</v>
      </c>
      <c r="G655" s="1">
        <v>50</v>
      </c>
      <c r="H655" s="1" t="str">
        <f>CONCATENATE(DiaA[[#This Row],[Dia]],DiaA[[#This Row],[Mes]],DiaA[[#This Row],[Hora]],DiaA[[#This Row],[Min]])</f>
        <v>3031750</v>
      </c>
      <c r="I655" s="1" t="str">
        <f>CONCATENATE(TEXT(DiaA[[#This Row],[Hora]],"00"),":",TEXT(DiaA[[#This Row],[Min]],"00"))</f>
        <v>17:50</v>
      </c>
      <c r="J655" s="1" t="str">
        <f>IFERROR(VLOOKUP(DiaA[[#This Row],[CONCATENA]],Dades[[#All],[Columna1]:[LAT]],3,FALSE),"")</f>
        <v/>
      </c>
      <c r="K655" s="1" t="str">
        <f>IFERROR(10^(DiaA[[#This Row],[LAT]]/10),"")</f>
        <v/>
      </c>
      <c r="AE655" s="1">
        <f>Resultats!C$22</f>
        <v>30</v>
      </c>
      <c r="AF655" s="1">
        <f>Resultats!E$22</f>
        <v>3</v>
      </c>
      <c r="AG655" s="1">
        <v>17</v>
      </c>
      <c r="AH655" s="1">
        <v>50</v>
      </c>
      <c r="AI655" s="1" t="str">
        <f>CONCATENATE(DiaB[[#This Row],[Dia]],DiaB[[#This Row],[Mes]],DiaB[[#This Row],[Hora]],DiaB[[#This Row],[Min]])</f>
        <v>3031750</v>
      </c>
      <c r="AJ655" s="1" t="str">
        <f>CONCATENATE(TEXT(DiaB[[#This Row],[Hora]],"00"),":",TEXT(DiaB[[#This Row],[Min]],"00"))</f>
        <v>17:50</v>
      </c>
      <c r="AK655" s="1" t="str">
        <f>IFERROR(VLOOKUP(DiaB[[#This Row],[CONCATENA]],Dades[[#All],[Columna1]:[LAT]],3,FALSE),"")</f>
        <v/>
      </c>
      <c r="AL655" s="1" t="str">
        <f>IFERROR(10^(DiaB[[#This Row],[LAT]]/10),"")</f>
        <v/>
      </c>
      <c r="BF655" s="1">
        <f>Resultats!C$37</f>
        <v>30</v>
      </c>
      <c r="BG655" s="1">
        <f>Resultats!E$37</f>
        <v>3</v>
      </c>
      <c r="BH655" s="1">
        <v>17</v>
      </c>
      <c r="BI655" s="1">
        <v>50</v>
      </c>
      <c r="BJ655" s="1" t="str">
        <f>CONCATENATE(DiaC[[#This Row],[Dia]],DiaC[[#This Row],[Mes]],DiaC[[#This Row],[Hora]],DiaC[[#This Row],[Min]])</f>
        <v>3031750</v>
      </c>
      <c r="BK655" s="1" t="str">
        <f>CONCATENATE(TEXT(DiaC[[#This Row],[Hora]],"00"),":",TEXT(DiaC[[#This Row],[Min]],"00"))</f>
        <v>17:50</v>
      </c>
      <c r="BL655" s="1" t="str">
        <f>IFERROR(VLOOKUP(DiaC[[#This Row],[CONCATENA]],Dades[[#All],[Columna1]:[LAT]],3,FALSE),"")</f>
        <v/>
      </c>
      <c r="BM655" s="1" t="str">
        <f>IFERROR(10^(DiaC[[#This Row],[LAT]]/10),"")</f>
        <v/>
      </c>
    </row>
    <row r="656" spans="4:65" x14ac:dyDescent="0.35">
      <c r="D656" s="1">
        <f>Resultats!C$7</f>
        <v>30</v>
      </c>
      <c r="E656" s="1">
        <f>Resultats!E$7</f>
        <v>3</v>
      </c>
      <c r="F656" s="1">
        <v>17</v>
      </c>
      <c r="G656" s="1">
        <v>51</v>
      </c>
      <c r="H656" s="1" t="str">
        <f>CONCATENATE(DiaA[[#This Row],[Dia]],DiaA[[#This Row],[Mes]],DiaA[[#This Row],[Hora]],DiaA[[#This Row],[Min]])</f>
        <v>3031751</v>
      </c>
      <c r="I656" s="1" t="str">
        <f>CONCATENATE(TEXT(DiaA[[#This Row],[Hora]],"00"),":",TEXT(DiaA[[#This Row],[Min]],"00"))</f>
        <v>17:51</v>
      </c>
      <c r="J656" s="1" t="str">
        <f>IFERROR(VLOOKUP(DiaA[[#This Row],[CONCATENA]],Dades[[#All],[Columna1]:[LAT]],3,FALSE),"")</f>
        <v/>
      </c>
      <c r="K656" s="1" t="str">
        <f>IFERROR(10^(DiaA[[#This Row],[LAT]]/10),"")</f>
        <v/>
      </c>
      <c r="AE656" s="1">
        <f>Resultats!C$22</f>
        <v>30</v>
      </c>
      <c r="AF656" s="1">
        <f>Resultats!E$22</f>
        <v>3</v>
      </c>
      <c r="AG656" s="1">
        <v>17</v>
      </c>
      <c r="AH656" s="1">
        <v>51</v>
      </c>
      <c r="AI656" s="1" t="str">
        <f>CONCATENATE(DiaB[[#This Row],[Dia]],DiaB[[#This Row],[Mes]],DiaB[[#This Row],[Hora]],DiaB[[#This Row],[Min]])</f>
        <v>3031751</v>
      </c>
      <c r="AJ656" s="1" t="str">
        <f>CONCATENATE(TEXT(DiaB[[#This Row],[Hora]],"00"),":",TEXT(DiaB[[#This Row],[Min]],"00"))</f>
        <v>17:51</v>
      </c>
      <c r="AK656" s="1" t="str">
        <f>IFERROR(VLOOKUP(DiaB[[#This Row],[CONCATENA]],Dades[[#All],[Columna1]:[LAT]],3,FALSE),"")</f>
        <v/>
      </c>
      <c r="AL656" s="1" t="str">
        <f>IFERROR(10^(DiaB[[#This Row],[LAT]]/10),"")</f>
        <v/>
      </c>
      <c r="BF656" s="1">
        <f>Resultats!C$37</f>
        <v>30</v>
      </c>
      <c r="BG656" s="1">
        <f>Resultats!E$37</f>
        <v>3</v>
      </c>
      <c r="BH656" s="1">
        <v>17</v>
      </c>
      <c r="BI656" s="1">
        <v>51</v>
      </c>
      <c r="BJ656" s="1" t="str">
        <f>CONCATENATE(DiaC[[#This Row],[Dia]],DiaC[[#This Row],[Mes]],DiaC[[#This Row],[Hora]],DiaC[[#This Row],[Min]])</f>
        <v>3031751</v>
      </c>
      <c r="BK656" s="1" t="str">
        <f>CONCATENATE(TEXT(DiaC[[#This Row],[Hora]],"00"),":",TEXT(DiaC[[#This Row],[Min]],"00"))</f>
        <v>17:51</v>
      </c>
      <c r="BL656" s="1" t="str">
        <f>IFERROR(VLOOKUP(DiaC[[#This Row],[CONCATENA]],Dades[[#All],[Columna1]:[LAT]],3,FALSE),"")</f>
        <v/>
      </c>
      <c r="BM656" s="1" t="str">
        <f>IFERROR(10^(DiaC[[#This Row],[LAT]]/10),"")</f>
        <v/>
      </c>
    </row>
    <row r="657" spans="4:65" x14ac:dyDescent="0.35">
      <c r="D657" s="1">
        <f>Resultats!C$7</f>
        <v>30</v>
      </c>
      <c r="E657" s="1">
        <f>Resultats!E$7</f>
        <v>3</v>
      </c>
      <c r="F657" s="1">
        <v>17</v>
      </c>
      <c r="G657" s="1">
        <v>52</v>
      </c>
      <c r="H657" s="1" t="str">
        <f>CONCATENATE(DiaA[[#This Row],[Dia]],DiaA[[#This Row],[Mes]],DiaA[[#This Row],[Hora]],DiaA[[#This Row],[Min]])</f>
        <v>3031752</v>
      </c>
      <c r="I657" s="1" t="str">
        <f>CONCATENATE(TEXT(DiaA[[#This Row],[Hora]],"00"),":",TEXT(DiaA[[#This Row],[Min]],"00"))</f>
        <v>17:52</v>
      </c>
      <c r="J657" s="1" t="str">
        <f>IFERROR(VLOOKUP(DiaA[[#This Row],[CONCATENA]],Dades[[#All],[Columna1]:[LAT]],3,FALSE),"")</f>
        <v/>
      </c>
      <c r="K657" s="1" t="str">
        <f>IFERROR(10^(DiaA[[#This Row],[LAT]]/10),"")</f>
        <v/>
      </c>
      <c r="AE657" s="1">
        <f>Resultats!C$22</f>
        <v>30</v>
      </c>
      <c r="AF657" s="1">
        <f>Resultats!E$22</f>
        <v>3</v>
      </c>
      <c r="AG657" s="1">
        <v>17</v>
      </c>
      <c r="AH657" s="1">
        <v>52</v>
      </c>
      <c r="AI657" s="1" t="str">
        <f>CONCATENATE(DiaB[[#This Row],[Dia]],DiaB[[#This Row],[Mes]],DiaB[[#This Row],[Hora]],DiaB[[#This Row],[Min]])</f>
        <v>3031752</v>
      </c>
      <c r="AJ657" s="1" t="str">
        <f>CONCATENATE(TEXT(DiaB[[#This Row],[Hora]],"00"),":",TEXT(DiaB[[#This Row],[Min]],"00"))</f>
        <v>17:52</v>
      </c>
      <c r="AK657" s="1" t="str">
        <f>IFERROR(VLOOKUP(DiaB[[#This Row],[CONCATENA]],Dades[[#All],[Columna1]:[LAT]],3,FALSE),"")</f>
        <v/>
      </c>
      <c r="AL657" s="1" t="str">
        <f>IFERROR(10^(DiaB[[#This Row],[LAT]]/10),"")</f>
        <v/>
      </c>
      <c r="BF657" s="1">
        <f>Resultats!C$37</f>
        <v>30</v>
      </c>
      <c r="BG657" s="1">
        <f>Resultats!E$37</f>
        <v>3</v>
      </c>
      <c r="BH657" s="1">
        <v>17</v>
      </c>
      <c r="BI657" s="1">
        <v>52</v>
      </c>
      <c r="BJ657" s="1" t="str">
        <f>CONCATENATE(DiaC[[#This Row],[Dia]],DiaC[[#This Row],[Mes]],DiaC[[#This Row],[Hora]],DiaC[[#This Row],[Min]])</f>
        <v>3031752</v>
      </c>
      <c r="BK657" s="1" t="str">
        <f>CONCATENATE(TEXT(DiaC[[#This Row],[Hora]],"00"),":",TEXT(DiaC[[#This Row],[Min]],"00"))</f>
        <v>17:52</v>
      </c>
      <c r="BL657" s="1" t="str">
        <f>IFERROR(VLOOKUP(DiaC[[#This Row],[CONCATENA]],Dades[[#All],[Columna1]:[LAT]],3,FALSE),"")</f>
        <v/>
      </c>
      <c r="BM657" s="1" t="str">
        <f>IFERROR(10^(DiaC[[#This Row],[LAT]]/10),"")</f>
        <v/>
      </c>
    </row>
    <row r="658" spans="4:65" x14ac:dyDescent="0.35">
      <c r="D658" s="1">
        <f>Resultats!C$7</f>
        <v>30</v>
      </c>
      <c r="E658" s="1">
        <f>Resultats!E$7</f>
        <v>3</v>
      </c>
      <c r="F658" s="1">
        <v>17</v>
      </c>
      <c r="G658" s="1">
        <v>53</v>
      </c>
      <c r="H658" s="1" t="str">
        <f>CONCATENATE(DiaA[[#This Row],[Dia]],DiaA[[#This Row],[Mes]],DiaA[[#This Row],[Hora]],DiaA[[#This Row],[Min]])</f>
        <v>3031753</v>
      </c>
      <c r="I658" s="1" t="str">
        <f>CONCATENATE(TEXT(DiaA[[#This Row],[Hora]],"00"),":",TEXT(DiaA[[#This Row],[Min]],"00"))</f>
        <v>17:53</v>
      </c>
      <c r="J658" s="1" t="str">
        <f>IFERROR(VLOOKUP(DiaA[[#This Row],[CONCATENA]],Dades[[#All],[Columna1]:[LAT]],3,FALSE),"")</f>
        <v/>
      </c>
      <c r="K658" s="1" t="str">
        <f>IFERROR(10^(DiaA[[#This Row],[LAT]]/10),"")</f>
        <v/>
      </c>
      <c r="AE658" s="1">
        <f>Resultats!C$22</f>
        <v>30</v>
      </c>
      <c r="AF658" s="1">
        <f>Resultats!E$22</f>
        <v>3</v>
      </c>
      <c r="AG658" s="1">
        <v>17</v>
      </c>
      <c r="AH658" s="1">
        <v>53</v>
      </c>
      <c r="AI658" s="1" t="str">
        <f>CONCATENATE(DiaB[[#This Row],[Dia]],DiaB[[#This Row],[Mes]],DiaB[[#This Row],[Hora]],DiaB[[#This Row],[Min]])</f>
        <v>3031753</v>
      </c>
      <c r="AJ658" s="1" t="str">
        <f>CONCATENATE(TEXT(DiaB[[#This Row],[Hora]],"00"),":",TEXT(DiaB[[#This Row],[Min]],"00"))</f>
        <v>17:53</v>
      </c>
      <c r="AK658" s="1" t="str">
        <f>IFERROR(VLOOKUP(DiaB[[#This Row],[CONCATENA]],Dades[[#All],[Columna1]:[LAT]],3,FALSE),"")</f>
        <v/>
      </c>
      <c r="AL658" s="1" t="str">
        <f>IFERROR(10^(DiaB[[#This Row],[LAT]]/10),"")</f>
        <v/>
      </c>
      <c r="BF658" s="1">
        <f>Resultats!C$37</f>
        <v>30</v>
      </c>
      <c r="BG658" s="1">
        <f>Resultats!E$37</f>
        <v>3</v>
      </c>
      <c r="BH658" s="1">
        <v>17</v>
      </c>
      <c r="BI658" s="1">
        <v>53</v>
      </c>
      <c r="BJ658" s="1" t="str">
        <f>CONCATENATE(DiaC[[#This Row],[Dia]],DiaC[[#This Row],[Mes]],DiaC[[#This Row],[Hora]],DiaC[[#This Row],[Min]])</f>
        <v>3031753</v>
      </c>
      <c r="BK658" s="1" t="str">
        <f>CONCATENATE(TEXT(DiaC[[#This Row],[Hora]],"00"),":",TEXT(DiaC[[#This Row],[Min]],"00"))</f>
        <v>17:53</v>
      </c>
      <c r="BL658" s="1" t="str">
        <f>IFERROR(VLOOKUP(DiaC[[#This Row],[CONCATENA]],Dades[[#All],[Columna1]:[LAT]],3,FALSE),"")</f>
        <v/>
      </c>
      <c r="BM658" s="1" t="str">
        <f>IFERROR(10^(DiaC[[#This Row],[LAT]]/10),"")</f>
        <v/>
      </c>
    </row>
    <row r="659" spans="4:65" x14ac:dyDescent="0.35">
      <c r="D659" s="1">
        <f>Resultats!C$7</f>
        <v>30</v>
      </c>
      <c r="E659" s="1">
        <f>Resultats!E$7</f>
        <v>3</v>
      </c>
      <c r="F659" s="1">
        <v>17</v>
      </c>
      <c r="G659" s="1">
        <v>54</v>
      </c>
      <c r="H659" s="1" t="str">
        <f>CONCATENATE(DiaA[[#This Row],[Dia]],DiaA[[#This Row],[Mes]],DiaA[[#This Row],[Hora]],DiaA[[#This Row],[Min]])</f>
        <v>3031754</v>
      </c>
      <c r="I659" s="1" t="str">
        <f>CONCATENATE(TEXT(DiaA[[#This Row],[Hora]],"00"),":",TEXT(DiaA[[#This Row],[Min]],"00"))</f>
        <v>17:54</v>
      </c>
      <c r="J659" s="1" t="str">
        <f>IFERROR(VLOOKUP(DiaA[[#This Row],[CONCATENA]],Dades[[#All],[Columna1]:[LAT]],3,FALSE),"")</f>
        <v/>
      </c>
      <c r="K659" s="1" t="str">
        <f>IFERROR(10^(DiaA[[#This Row],[LAT]]/10),"")</f>
        <v/>
      </c>
      <c r="AE659" s="1">
        <f>Resultats!C$22</f>
        <v>30</v>
      </c>
      <c r="AF659" s="1">
        <f>Resultats!E$22</f>
        <v>3</v>
      </c>
      <c r="AG659" s="1">
        <v>17</v>
      </c>
      <c r="AH659" s="1">
        <v>54</v>
      </c>
      <c r="AI659" s="1" t="str">
        <f>CONCATENATE(DiaB[[#This Row],[Dia]],DiaB[[#This Row],[Mes]],DiaB[[#This Row],[Hora]],DiaB[[#This Row],[Min]])</f>
        <v>3031754</v>
      </c>
      <c r="AJ659" s="1" t="str">
        <f>CONCATENATE(TEXT(DiaB[[#This Row],[Hora]],"00"),":",TEXT(DiaB[[#This Row],[Min]],"00"))</f>
        <v>17:54</v>
      </c>
      <c r="AK659" s="1" t="str">
        <f>IFERROR(VLOOKUP(DiaB[[#This Row],[CONCATENA]],Dades[[#All],[Columna1]:[LAT]],3,FALSE),"")</f>
        <v/>
      </c>
      <c r="AL659" s="1" t="str">
        <f>IFERROR(10^(DiaB[[#This Row],[LAT]]/10),"")</f>
        <v/>
      </c>
      <c r="BF659" s="1">
        <f>Resultats!C$37</f>
        <v>30</v>
      </c>
      <c r="BG659" s="1">
        <f>Resultats!E$37</f>
        <v>3</v>
      </c>
      <c r="BH659" s="1">
        <v>17</v>
      </c>
      <c r="BI659" s="1">
        <v>54</v>
      </c>
      <c r="BJ659" s="1" t="str">
        <f>CONCATENATE(DiaC[[#This Row],[Dia]],DiaC[[#This Row],[Mes]],DiaC[[#This Row],[Hora]],DiaC[[#This Row],[Min]])</f>
        <v>3031754</v>
      </c>
      <c r="BK659" s="1" t="str">
        <f>CONCATENATE(TEXT(DiaC[[#This Row],[Hora]],"00"),":",TEXT(DiaC[[#This Row],[Min]],"00"))</f>
        <v>17:54</v>
      </c>
      <c r="BL659" s="1" t="str">
        <f>IFERROR(VLOOKUP(DiaC[[#This Row],[CONCATENA]],Dades[[#All],[Columna1]:[LAT]],3,FALSE),"")</f>
        <v/>
      </c>
      <c r="BM659" s="1" t="str">
        <f>IFERROR(10^(DiaC[[#This Row],[LAT]]/10),"")</f>
        <v/>
      </c>
    </row>
    <row r="660" spans="4:65" x14ac:dyDescent="0.35">
      <c r="D660" s="1">
        <f>Resultats!C$7</f>
        <v>30</v>
      </c>
      <c r="E660" s="1">
        <f>Resultats!E$7</f>
        <v>3</v>
      </c>
      <c r="F660" s="1">
        <v>17</v>
      </c>
      <c r="G660" s="1">
        <v>55</v>
      </c>
      <c r="H660" s="1" t="str">
        <f>CONCATENATE(DiaA[[#This Row],[Dia]],DiaA[[#This Row],[Mes]],DiaA[[#This Row],[Hora]],DiaA[[#This Row],[Min]])</f>
        <v>3031755</v>
      </c>
      <c r="I660" s="1" t="str">
        <f>CONCATENATE(TEXT(DiaA[[#This Row],[Hora]],"00"),":",TEXT(DiaA[[#This Row],[Min]],"00"))</f>
        <v>17:55</v>
      </c>
      <c r="J660" s="1" t="str">
        <f>IFERROR(VLOOKUP(DiaA[[#This Row],[CONCATENA]],Dades[[#All],[Columna1]:[LAT]],3,FALSE),"")</f>
        <v/>
      </c>
      <c r="K660" s="1" t="str">
        <f>IFERROR(10^(DiaA[[#This Row],[LAT]]/10),"")</f>
        <v/>
      </c>
      <c r="AE660" s="1">
        <f>Resultats!C$22</f>
        <v>30</v>
      </c>
      <c r="AF660" s="1">
        <f>Resultats!E$22</f>
        <v>3</v>
      </c>
      <c r="AG660" s="1">
        <v>17</v>
      </c>
      <c r="AH660" s="1">
        <v>55</v>
      </c>
      <c r="AI660" s="1" t="str">
        <f>CONCATENATE(DiaB[[#This Row],[Dia]],DiaB[[#This Row],[Mes]],DiaB[[#This Row],[Hora]],DiaB[[#This Row],[Min]])</f>
        <v>3031755</v>
      </c>
      <c r="AJ660" s="1" t="str">
        <f>CONCATENATE(TEXT(DiaB[[#This Row],[Hora]],"00"),":",TEXT(DiaB[[#This Row],[Min]],"00"))</f>
        <v>17:55</v>
      </c>
      <c r="AK660" s="1" t="str">
        <f>IFERROR(VLOOKUP(DiaB[[#This Row],[CONCATENA]],Dades[[#All],[Columna1]:[LAT]],3,FALSE),"")</f>
        <v/>
      </c>
      <c r="AL660" s="1" t="str">
        <f>IFERROR(10^(DiaB[[#This Row],[LAT]]/10),"")</f>
        <v/>
      </c>
      <c r="BF660" s="1">
        <f>Resultats!C$37</f>
        <v>30</v>
      </c>
      <c r="BG660" s="1">
        <f>Resultats!E$37</f>
        <v>3</v>
      </c>
      <c r="BH660" s="1">
        <v>17</v>
      </c>
      <c r="BI660" s="1">
        <v>55</v>
      </c>
      <c r="BJ660" s="1" t="str">
        <f>CONCATENATE(DiaC[[#This Row],[Dia]],DiaC[[#This Row],[Mes]],DiaC[[#This Row],[Hora]],DiaC[[#This Row],[Min]])</f>
        <v>3031755</v>
      </c>
      <c r="BK660" s="1" t="str">
        <f>CONCATENATE(TEXT(DiaC[[#This Row],[Hora]],"00"),":",TEXT(DiaC[[#This Row],[Min]],"00"))</f>
        <v>17:55</v>
      </c>
      <c r="BL660" s="1" t="str">
        <f>IFERROR(VLOOKUP(DiaC[[#This Row],[CONCATENA]],Dades[[#All],[Columna1]:[LAT]],3,FALSE),"")</f>
        <v/>
      </c>
      <c r="BM660" s="1" t="str">
        <f>IFERROR(10^(DiaC[[#This Row],[LAT]]/10),"")</f>
        <v/>
      </c>
    </row>
    <row r="661" spans="4:65" x14ac:dyDescent="0.35">
      <c r="D661" s="1">
        <f>Resultats!C$7</f>
        <v>30</v>
      </c>
      <c r="E661" s="1">
        <f>Resultats!E$7</f>
        <v>3</v>
      </c>
      <c r="F661" s="1">
        <v>17</v>
      </c>
      <c r="G661" s="1">
        <v>56</v>
      </c>
      <c r="H661" s="1" t="str">
        <f>CONCATENATE(DiaA[[#This Row],[Dia]],DiaA[[#This Row],[Mes]],DiaA[[#This Row],[Hora]],DiaA[[#This Row],[Min]])</f>
        <v>3031756</v>
      </c>
      <c r="I661" s="1" t="str">
        <f>CONCATENATE(TEXT(DiaA[[#This Row],[Hora]],"00"),":",TEXT(DiaA[[#This Row],[Min]],"00"))</f>
        <v>17:56</v>
      </c>
      <c r="J661" s="1" t="str">
        <f>IFERROR(VLOOKUP(DiaA[[#This Row],[CONCATENA]],Dades[[#All],[Columna1]:[LAT]],3,FALSE),"")</f>
        <v/>
      </c>
      <c r="K661" s="1" t="str">
        <f>IFERROR(10^(DiaA[[#This Row],[LAT]]/10),"")</f>
        <v/>
      </c>
      <c r="AE661" s="1">
        <f>Resultats!C$22</f>
        <v>30</v>
      </c>
      <c r="AF661" s="1">
        <f>Resultats!E$22</f>
        <v>3</v>
      </c>
      <c r="AG661" s="1">
        <v>17</v>
      </c>
      <c r="AH661" s="1">
        <v>56</v>
      </c>
      <c r="AI661" s="1" t="str">
        <f>CONCATENATE(DiaB[[#This Row],[Dia]],DiaB[[#This Row],[Mes]],DiaB[[#This Row],[Hora]],DiaB[[#This Row],[Min]])</f>
        <v>3031756</v>
      </c>
      <c r="AJ661" s="1" t="str">
        <f>CONCATENATE(TEXT(DiaB[[#This Row],[Hora]],"00"),":",TEXT(DiaB[[#This Row],[Min]],"00"))</f>
        <v>17:56</v>
      </c>
      <c r="AK661" s="1" t="str">
        <f>IFERROR(VLOOKUP(DiaB[[#This Row],[CONCATENA]],Dades[[#All],[Columna1]:[LAT]],3,FALSE),"")</f>
        <v/>
      </c>
      <c r="AL661" s="1" t="str">
        <f>IFERROR(10^(DiaB[[#This Row],[LAT]]/10),"")</f>
        <v/>
      </c>
      <c r="BF661" s="1">
        <f>Resultats!C$37</f>
        <v>30</v>
      </c>
      <c r="BG661" s="1">
        <f>Resultats!E$37</f>
        <v>3</v>
      </c>
      <c r="BH661" s="1">
        <v>17</v>
      </c>
      <c r="BI661" s="1">
        <v>56</v>
      </c>
      <c r="BJ661" s="1" t="str">
        <f>CONCATENATE(DiaC[[#This Row],[Dia]],DiaC[[#This Row],[Mes]],DiaC[[#This Row],[Hora]],DiaC[[#This Row],[Min]])</f>
        <v>3031756</v>
      </c>
      <c r="BK661" s="1" t="str">
        <f>CONCATENATE(TEXT(DiaC[[#This Row],[Hora]],"00"),":",TEXT(DiaC[[#This Row],[Min]],"00"))</f>
        <v>17:56</v>
      </c>
      <c r="BL661" s="1" t="str">
        <f>IFERROR(VLOOKUP(DiaC[[#This Row],[CONCATENA]],Dades[[#All],[Columna1]:[LAT]],3,FALSE),"")</f>
        <v/>
      </c>
      <c r="BM661" s="1" t="str">
        <f>IFERROR(10^(DiaC[[#This Row],[LAT]]/10),"")</f>
        <v/>
      </c>
    </row>
    <row r="662" spans="4:65" x14ac:dyDescent="0.35">
      <c r="D662" s="1">
        <f>Resultats!C$7</f>
        <v>30</v>
      </c>
      <c r="E662" s="1">
        <f>Resultats!E$7</f>
        <v>3</v>
      </c>
      <c r="F662" s="1">
        <v>17</v>
      </c>
      <c r="G662" s="1">
        <v>57</v>
      </c>
      <c r="H662" s="1" t="str">
        <f>CONCATENATE(DiaA[[#This Row],[Dia]],DiaA[[#This Row],[Mes]],DiaA[[#This Row],[Hora]],DiaA[[#This Row],[Min]])</f>
        <v>3031757</v>
      </c>
      <c r="I662" s="1" t="str">
        <f>CONCATENATE(TEXT(DiaA[[#This Row],[Hora]],"00"),":",TEXT(DiaA[[#This Row],[Min]],"00"))</f>
        <v>17:57</v>
      </c>
      <c r="J662" s="1" t="str">
        <f>IFERROR(VLOOKUP(DiaA[[#This Row],[CONCATENA]],Dades[[#All],[Columna1]:[LAT]],3,FALSE),"")</f>
        <v/>
      </c>
      <c r="K662" s="1" t="str">
        <f>IFERROR(10^(DiaA[[#This Row],[LAT]]/10),"")</f>
        <v/>
      </c>
      <c r="AE662" s="1">
        <f>Resultats!C$22</f>
        <v>30</v>
      </c>
      <c r="AF662" s="1">
        <f>Resultats!E$22</f>
        <v>3</v>
      </c>
      <c r="AG662" s="1">
        <v>17</v>
      </c>
      <c r="AH662" s="1">
        <v>57</v>
      </c>
      <c r="AI662" s="1" t="str">
        <f>CONCATENATE(DiaB[[#This Row],[Dia]],DiaB[[#This Row],[Mes]],DiaB[[#This Row],[Hora]],DiaB[[#This Row],[Min]])</f>
        <v>3031757</v>
      </c>
      <c r="AJ662" s="1" t="str">
        <f>CONCATENATE(TEXT(DiaB[[#This Row],[Hora]],"00"),":",TEXT(DiaB[[#This Row],[Min]],"00"))</f>
        <v>17:57</v>
      </c>
      <c r="AK662" s="1" t="str">
        <f>IFERROR(VLOOKUP(DiaB[[#This Row],[CONCATENA]],Dades[[#All],[Columna1]:[LAT]],3,FALSE),"")</f>
        <v/>
      </c>
      <c r="AL662" s="1" t="str">
        <f>IFERROR(10^(DiaB[[#This Row],[LAT]]/10),"")</f>
        <v/>
      </c>
      <c r="BF662" s="1">
        <f>Resultats!C$37</f>
        <v>30</v>
      </c>
      <c r="BG662" s="1">
        <f>Resultats!E$37</f>
        <v>3</v>
      </c>
      <c r="BH662" s="1">
        <v>17</v>
      </c>
      <c r="BI662" s="1">
        <v>57</v>
      </c>
      <c r="BJ662" s="1" t="str">
        <f>CONCATENATE(DiaC[[#This Row],[Dia]],DiaC[[#This Row],[Mes]],DiaC[[#This Row],[Hora]],DiaC[[#This Row],[Min]])</f>
        <v>3031757</v>
      </c>
      <c r="BK662" s="1" t="str">
        <f>CONCATENATE(TEXT(DiaC[[#This Row],[Hora]],"00"),":",TEXT(DiaC[[#This Row],[Min]],"00"))</f>
        <v>17:57</v>
      </c>
      <c r="BL662" s="1" t="str">
        <f>IFERROR(VLOOKUP(DiaC[[#This Row],[CONCATENA]],Dades[[#All],[Columna1]:[LAT]],3,FALSE),"")</f>
        <v/>
      </c>
      <c r="BM662" s="1" t="str">
        <f>IFERROR(10^(DiaC[[#This Row],[LAT]]/10),"")</f>
        <v/>
      </c>
    </row>
    <row r="663" spans="4:65" x14ac:dyDescent="0.35">
      <c r="D663" s="1">
        <f>Resultats!C$7</f>
        <v>30</v>
      </c>
      <c r="E663" s="1">
        <f>Resultats!E$7</f>
        <v>3</v>
      </c>
      <c r="F663" s="1">
        <v>17</v>
      </c>
      <c r="G663" s="1">
        <v>58</v>
      </c>
      <c r="H663" s="1" t="str">
        <f>CONCATENATE(DiaA[[#This Row],[Dia]],DiaA[[#This Row],[Mes]],DiaA[[#This Row],[Hora]],DiaA[[#This Row],[Min]])</f>
        <v>3031758</v>
      </c>
      <c r="I663" s="1" t="str">
        <f>CONCATENATE(TEXT(DiaA[[#This Row],[Hora]],"00"),":",TEXT(DiaA[[#This Row],[Min]],"00"))</f>
        <v>17:58</v>
      </c>
      <c r="J663" s="1" t="str">
        <f>IFERROR(VLOOKUP(DiaA[[#This Row],[CONCATENA]],Dades[[#All],[Columna1]:[LAT]],3,FALSE),"")</f>
        <v/>
      </c>
      <c r="K663" s="1" t="str">
        <f>IFERROR(10^(DiaA[[#This Row],[LAT]]/10),"")</f>
        <v/>
      </c>
      <c r="AE663" s="1">
        <f>Resultats!C$22</f>
        <v>30</v>
      </c>
      <c r="AF663" s="1">
        <f>Resultats!E$22</f>
        <v>3</v>
      </c>
      <c r="AG663" s="1">
        <v>17</v>
      </c>
      <c r="AH663" s="1">
        <v>58</v>
      </c>
      <c r="AI663" s="1" t="str">
        <f>CONCATENATE(DiaB[[#This Row],[Dia]],DiaB[[#This Row],[Mes]],DiaB[[#This Row],[Hora]],DiaB[[#This Row],[Min]])</f>
        <v>3031758</v>
      </c>
      <c r="AJ663" s="1" t="str">
        <f>CONCATENATE(TEXT(DiaB[[#This Row],[Hora]],"00"),":",TEXT(DiaB[[#This Row],[Min]],"00"))</f>
        <v>17:58</v>
      </c>
      <c r="AK663" s="1" t="str">
        <f>IFERROR(VLOOKUP(DiaB[[#This Row],[CONCATENA]],Dades[[#All],[Columna1]:[LAT]],3,FALSE),"")</f>
        <v/>
      </c>
      <c r="AL663" s="1" t="str">
        <f>IFERROR(10^(DiaB[[#This Row],[LAT]]/10),"")</f>
        <v/>
      </c>
      <c r="BF663" s="1">
        <f>Resultats!C$37</f>
        <v>30</v>
      </c>
      <c r="BG663" s="1">
        <f>Resultats!E$37</f>
        <v>3</v>
      </c>
      <c r="BH663" s="1">
        <v>17</v>
      </c>
      <c r="BI663" s="1">
        <v>58</v>
      </c>
      <c r="BJ663" s="1" t="str">
        <f>CONCATENATE(DiaC[[#This Row],[Dia]],DiaC[[#This Row],[Mes]],DiaC[[#This Row],[Hora]],DiaC[[#This Row],[Min]])</f>
        <v>3031758</v>
      </c>
      <c r="BK663" s="1" t="str">
        <f>CONCATENATE(TEXT(DiaC[[#This Row],[Hora]],"00"),":",TEXT(DiaC[[#This Row],[Min]],"00"))</f>
        <v>17:58</v>
      </c>
      <c r="BL663" s="1" t="str">
        <f>IFERROR(VLOOKUP(DiaC[[#This Row],[CONCATENA]],Dades[[#All],[Columna1]:[LAT]],3,FALSE),"")</f>
        <v/>
      </c>
      <c r="BM663" s="1" t="str">
        <f>IFERROR(10^(DiaC[[#This Row],[LAT]]/10),"")</f>
        <v/>
      </c>
    </row>
    <row r="664" spans="4:65" x14ac:dyDescent="0.35">
      <c r="D664" s="1">
        <f>Resultats!C$7</f>
        <v>30</v>
      </c>
      <c r="E664" s="1">
        <f>Resultats!E$7</f>
        <v>3</v>
      </c>
      <c r="F664" s="1">
        <v>17</v>
      </c>
      <c r="G664" s="1">
        <v>59</v>
      </c>
      <c r="H664" s="1" t="str">
        <f>CONCATENATE(DiaA[[#This Row],[Dia]],DiaA[[#This Row],[Mes]],DiaA[[#This Row],[Hora]],DiaA[[#This Row],[Min]])</f>
        <v>3031759</v>
      </c>
      <c r="I664" s="1" t="str">
        <f>CONCATENATE(TEXT(DiaA[[#This Row],[Hora]],"00"),":",TEXT(DiaA[[#This Row],[Min]],"00"))</f>
        <v>17:59</v>
      </c>
      <c r="J664" s="1" t="str">
        <f>IFERROR(VLOOKUP(DiaA[[#This Row],[CONCATENA]],Dades[[#All],[Columna1]:[LAT]],3,FALSE),"")</f>
        <v/>
      </c>
      <c r="K664" s="1" t="str">
        <f>IFERROR(10^(DiaA[[#This Row],[LAT]]/10),"")</f>
        <v/>
      </c>
      <c r="AE664" s="1">
        <f>Resultats!C$22</f>
        <v>30</v>
      </c>
      <c r="AF664" s="1">
        <f>Resultats!E$22</f>
        <v>3</v>
      </c>
      <c r="AG664" s="1">
        <v>17</v>
      </c>
      <c r="AH664" s="1">
        <v>59</v>
      </c>
      <c r="AI664" s="1" t="str">
        <f>CONCATENATE(DiaB[[#This Row],[Dia]],DiaB[[#This Row],[Mes]],DiaB[[#This Row],[Hora]],DiaB[[#This Row],[Min]])</f>
        <v>3031759</v>
      </c>
      <c r="AJ664" s="1" t="str">
        <f>CONCATENATE(TEXT(DiaB[[#This Row],[Hora]],"00"),":",TEXT(DiaB[[#This Row],[Min]],"00"))</f>
        <v>17:59</v>
      </c>
      <c r="AK664" s="1" t="str">
        <f>IFERROR(VLOOKUP(DiaB[[#This Row],[CONCATENA]],Dades[[#All],[Columna1]:[LAT]],3,FALSE),"")</f>
        <v/>
      </c>
      <c r="AL664" s="1" t="str">
        <f>IFERROR(10^(DiaB[[#This Row],[LAT]]/10),"")</f>
        <v/>
      </c>
      <c r="BF664" s="1">
        <f>Resultats!C$37</f>
        <v>30</v>
      </c>
      <c r="BG664" s="1">
        <f>Resultats!E$37</f>
        <v>3</v>
      </c>
      <c r="BH664" s="1">
        <v>17</v>
      </c>
      <c r="BI664" s="1">
        <v>59</v>
      </c>
      <c r="BJ664" s="1" t="str">
        <f>CONCATENATE(DiaC[[#This Row],[Dia]],DiaC[[#This Row],[Mes]],DiaC[[#This Row],[Hora]],DiaC[[#This Row],[Min]])</f>
        <v>3031759</v>
      </c>
      <c r="BK664" s="1" t="str">
        <f>CONCATENATE(TEXT(DiaC[[#This Row],[Hora]],"00"),":",TEXT(DiaC[[#This Row],[Min]],"00"))</f>
        <v>17:59</v>
      </c>
      <c r="BL664" s="1" t="str">
        <f>IFERROR(VLOOKUP(DiaC[[#This Row],[CONCATENA]],Dades[[#All],[Columna1]:[LAT]],3,FALSE),"")</f>
        <v/>
      </c>
      <c r="BM664" s="1" t="str">
        <f>IFERROR(10^(DiaC[[#This Row],[LAT]]/10),"")</f>
        <v/>
      </c>
    </row>
    <row r="665" spans="4:65" x14ac:dyDescent="0.35">
      <c r="D665" s="1">
        <f>Resultats!C$7</f>
        <v>30</v>
      </c>
      <c r="E665" s="1">
        <f>Resultats!E$7</f>
        <v>3</v>
      </c>
      <c r="F665" s="1">
        <v>18</v>
      </c>
      <c r="G665" s="1">
        <v>0</v>
      </c>
      <c r="H665" s="1" t="str">
        <f>CONCATENATE(DiaA[[#This Row],[Dia]],DiaA[[#This Row],[Mes]],DiaA[[#This Row],[Hora]],DiaA[[#This Row],[Min]])</f>
        <v>303180</v>
      </c>
      <c r="I665" s="1" t="str">
        <f>CONCATENATE(TEXT(DiaA[[#This Row],[Hora]],"00"),":",TEXT(DiaA[[#This Row],[Min]],"00"))</f>
        <v>18:00</v>
      </c>
      <c r="J665" s="1" t="str">
        <f>IFERROR(VLOOKUP(DiaA[[#This Row],[CONCATENA]],Dades[[#All],[Columna1]:[LAT]],3,FALSE),"")</f>
        <v/>
      </c>
      <c r="K665" s="1" t="str">
        <f>IFERROR(10^(DiaA[[#This Row],[LAT]]/10),"")</f>
        <v/>
      </c>
      <c r="AE665" s="1">
        <f>Resultats!C$22</f>
        <v>30</v>
      </c>
      <c r="AF665" s="1">
        <f>Resultats!E$22</f>
        <v>3</v>
      </c>
      <c r="AG665" s="1">
        <v>18</v>
      </c>
      <c r="AH665" s="1">
        <v>0</v>
      </c>
      <c r="AI665" s="1" t="str">
        <f>CONCATENATE(DiaB[[#This Row],[Dia]],DiaB[[#This Row],[Mes]],DiaB[[#This Row],[Hora]],DiaB[[#This Row],[Min]])</f>
        <v>303180</v>
      </c>
      <c r="AJ665" s="1" t="str">
        <f>CONCATENATE(TEXT(DiaB[[#This Row],[Hora]],"00"),":",TEXT(DiaB[[#This Row],[Min]],"00"))</f>
        <v>18:00</v>
      </c>
      <c r="AK665" s="1" t="str">
        <f>IFERROR(VLOOKUP(DiaB[[#This Row],[CONCATENA]],Dades[[#All],[Columna1]:[LAT]],3,FALSE),"")</f>
        <v/>
      </c>
      <c r="AL665" s="1" t="str">
        <f>IFERROR(10^(DiaB[[#This Row],[LAT]]/10),"")</f>
        <v/>
      </c>
      <c r="BF665" s="1">
        <f>Resultats!C$37</f>
        <v>30</v>
      </c>
      <c r="BG665" s="1">
        <f>Resultats!E$37</f>
        <v>3</v>
      </c>
      <c r="BH665" s="1">
        <v>18</v>
      </c>
      <c r="BI665" s="1">
        <v>0</v>
      </c>
      <c r="BJ665" s="1" t="str">
        <f>CONCATENATE(DiaC[[#This Row],[Dia]],DiaC[[#This Row],[Mes]],DiaC[[#This Row],[Hora]],DiaC[[#This Row],[Min]])</f>
        <v>303180</v>
      </c>
      <c r="BK665" s="1" t="str">
        <f>CONCATENATE(TEXT(DiaC[[#This Row],[Hora]],"00"),":",TEXT(DiaC[[#This Row],[Min]],"00"))</f>
        <v>18:00</v>
      </c>
      <c r="BL665" s="1" t="str">
        <f>IFERROR(VLOOKUP(DiaC[[#This Row],[CONCATENA]],Dades[[#All],[Columna1]:[LAT]],3,FALSE),"")</f>
        <v/>
      </c>
      <c r="BM665" s="1" t="str">
        <f>IFERROR(10^(DiaC[[#This Row],[LAT]]/10),"")</f>
        <v/>
      </c>
    </row>
    <row r="666" spans="4:65" x14ac:dyDescent="0.35">
      <c r="D666" s="1">
        <f>Resultats!C$7</f>
        <v>30</v>
      </c>
      <c r="E666" s="1">
        <f>Resultats!E$7</f>
        <v>3</v>
      </c>
      <c r="F666" s="1">
        <v>18</v>
      </c>
      <c r="G666" s="1">
        <v>1</v>
      </c>
      <c r="H666" s="1" t="str">
        <f>CONCATENATE(DiaA[[#This Row],[Dia]],DiaA[[#This Row],[Mes]],DiaA[[#This Row],[Hora]],DiaA[[#This Row],[Min]])</f>
        <v>303181</v>
      </c>
      <c r="I666" s="1" t="str">
        <f>CONCATENATE(TEXT(DiaA[[#This Row],[Hora]],"00"),":",TEXT(DiaA[[#This Row],[Min]],"00"))</f>
        <v>18:01</v>
      </c>
      <c r="J666" s="1" t="str">
        <f>IFERROR(VLOOKUP(DiaA[[#This Row],[CONCATENA]],Dades[[#All],[Columna1]:[LAT]],3,FALSE),"")</f>
        <v/>
      </c>
      <c r="K666" s="1" t="str">
        <f>IFERROR(10^(DiaA[[#This Row],[LAT]]/10),"")</f>
        <v/>
      </c>
      <c r="AE666" s="1">
        <f>Resultats!C$22</f>
        <v>30</v>
      </c>
      <c r="AF666" s="1">
        <f>Resultats!E$22</f>
        <v>3</v>
      </c>
      <c r="AG666" s="1">
        <v>18</v>
      </c>
      <c r="AH666" s="1">
        <v>1</v>
      </c>
      <c r="AI666" s="1" t="str">
        <f>CONCATENATE(DiaB[[#This Row],[Dia]],DiaB[[#This Row],[Mes]],DiaB[[#This Row],[Hora]],DiaB[[#This Row],[Min]])</f>
        <v>303181</v>
      </c>
      <c r="AJ666" s="1" t="str">
        <f>CONCATENATE(TEXT(DiaB[[#This Row],[Hora]],"00"),":",TEXT(DiaB[[#This Row],[Min]],"00"))</f>
        <v>18:01</v>
      </c>
      <c r="AK666" s="1" t="str">
        <f>IFERROR(VLOOKUP(DiaB[[#This Row],[CONCATENA]],Dades[[#All],[Columna1]:[LAT]],3,FALSE),"")</f>
        <v/>
      </c>
      <c r="AL666" s="1" t="str">
        <f>IFERROR(10^(DiaB[[#This Row],[LAT]]/10),"")</f>
        <v/>
      </c>
      <c r="BF666" s="1">
        <f>Resultats!C$37</f>
        <v>30</v>
      </c>
      <c r="BG666" s="1">
        <f>Resultats!E$37</f>
        <v>3</v>
      </c>
      <c r="BH666" s="1">
        <v>18</v>
      </c>
      <c r="BI666" s="1">
        <v>1</v>
      </c>
      <c r="BJ666" s="1" t="str">
        <f>CONCATENATE(DiaC[[#This Row],[Dia]],DiaC[[#This Row],[Mes]],DiaC[[#This Row],[Hora]],DiaC[[#This Row],[Min]])</f>
        <v>303181</v>
      </c>
      <c r="BK666" s="1" t="str">
        <f>CONCATENATE(TEXT(DiaC[[#This Row],[Hora]],"00"),":",TEXT(DiaC[[#This Row],[Min]],"00"))</f>
        <v>18:01</v>
      </c>
      <c r="BL666" s="1" t="str">
        <f>IFERROR(VLOOKUP(DiaC[[#This Row],[CONCATENA]],Dades[[#All],[Columna1]:[LAT]],3,FALSE),"")</f>
        <v/>
      </c>
      <c r="BM666" s="1" t="str">
        <f>IFERROR(10^(DiaC[[#This Row],[LAT]]/10),"")</f>
        <v/>
      </c>
    </row>
    <row r="667" spans="4:65" x14ac:dyDescent="0.35">
      <c r="D667" s="1">
        <f>Resultats!C$7</f>
        <v>30</v>
      </c>
      <c r="E667" s="1">
        <f>Resultats!E$7</f>
        <v>3</v>
      </c>
      <c r="F667" s="1">
        <v>18</v>
      </c>
      <c r="G667" s="1">
        <v>2</v>
      </c>
      <c r="H667" s="1" t="str">
        <f>CONCATENATE(DiaA[[#This Row],[Dia]],DiaA[[#This Row],[Mes]],DiaA[[#This Row],[Hora]],DiaA[[#This Row],[Min]])</f>
        <v>303182</v>
      </c>
      <c r="I667" s="1" t="str">
        <f>CONCATENATE(TEXT(DiaA[[#This Row],[Hora]],"00"),":",TEXT(DiaA[[#This Row],[Min]],"00"))</f>
        <v>18:02</v>
      </c>
      <c r="J667" s="1" t="str">
        <f>IFERROR(VLOOKUP(DiaA[[#This Row],[CONCATENA]],Dades[[#All],[Columna1]:[LAT]],3,FALSE),"")</f>
        <v/>
      </c>
      <c r="K667" s="1" t="str">
        <f>IFERROR(10^(DiaA[[#This Row],[LAT]]/10),"")</f>
        <v/>
      </c>
      <c r="AE667" s="1">
        <f>Resultats!C$22</f>
        <v>30</v>
      </c>
      <c r="AF667" s="1">
        <f>Resultats!E$22</f>
        <v>3</v>
      </c>
      <c r="AG667" s="1">
        <v>18</v>
      </c>
      <c r="AH667" s="1">
        <v>2</v>
      </c>
      <c r="AI667" s="1" t="str">
        <f>CONCATENATE(DiaB[[#This Row],[Dia]],DiaB[[#This Row],[Mes]],DiaB[[#This Row],[Hora]],DiaB[[#This Row],[Min]])</f>
        <v>303182</v>
      </c>
      <c r="AJ667" s="1" t="str">
        <f>CONCATENATE(TEXT(DiaB[[#This Row],[Hora]],"00"),":",TEXT(DiaB[[#This Row],[Min]],"00"))</f>
        <v>18:02</v>
      </c>
      <c r="AK667" s="1" t="str">
        <f>IFERROR(VLOOKUP(DiaB[[#This Row],[CONCATENA]],Dades[[#All],[Columna1]:[LAT]],3,FALSE),"")</f>
        <v/>
      </c>
      <c r="AL667" s="1" t="str">
        <f>IFERROR(10^(DiaB[[#This Row],[LAT]]/10),"")</f>
        <v/>
      </c>
      <c r="BF667" s="1">
        <f>Resultats!C$37</f>
        <v>30</v>
      </c>
      <c r="BG667" s="1">
        <f>Resultats!E$37</f>
        <v>3</v>
      </c>
      <c r="BH667" s="1">
        <v>18</v>
      </c>
      <c r="BI667" s="1">
        <v>2</v>
      </c>
      <c r="BJ667" s="1" t="str">
        <f>CONCATENATE(DiaC[[#This Row],[Dia]],DiaC[[#This Row],[Mes]],DiaC[[#This Row],[Hora]],DiaC[[#This Row],[Min]])</f>
        <v>303182</v>
      </c>
      <c r="BK667" s="1" t="str">
        <f>CONCATENATE(TEXT(DiaC[[#This Row],[Hora]],"00"),":",TEXT(DiaC[[#This Row],[Min]],"00"))</f>
        <v>18:02</v>
      </c>
      <c r="BL667" s="1" t="str">
        <f>IFERROR(VLOOKUP(DiaC[[#This Row],[CONCATENA]],Dades[[#All],[Columna1]:[LAT]],3,FALSE),"")</f>
        <v/>
      </c>
      <c r="BM667" s="1" t="str">
        <f>IFERROR(10^(DiaC[[#This Row],[LAT]]/10),"")</f>
        <v/>
      </c>
    </row>
    <row r="668" spans="4:65" x14ac:dyDescent="0.35">
      <c r="D668" s="1">
        <f>Resultats!C$7</f>
        <v>30</v>
      </c>
      <c r="E668" s="1">
        <f>Resultats!E$7</f>
        <v>3</v>
      </c>
      <c r="F668" s="1">
        <v>18</v>
      </c>
      <c r="G668" s="1">
        <v>3</v>
      </c>
      <c r="H668" s="1" t="str">
        <f>CONCATENATE(DiaA[[#This Row],[Dia]],DiaA[[#This Row],[Mes]],DiaA[[#This Row],[Hora]],DiaA[[#This Row],[Min]])</f>
        <v>303183</v>
      </c>
      <c r="I668" s="1" t="str">
        <f>CONCATENATE(TEXT(DiaA[[#This Row],[Hora]],"00"),":",TEXT(DiaA[[#This Row],[Min]],"00"))</f>
        <v>18:03</v>
      </c>
      <c r="J668" s="1" t="str">
        <f>IFERROR(VLOOKUP(DiaA[[#This Row],[CONCATENA]],Dades[[#All],[Columna1]:[LAT]],3,FALSE),"")</f>
        <v/>
      </c>
      <c r="K668" s="1" t="str">
        <f>IFERROR(10^(DiaA[[#This Row],[LAT]]/10),"")</f>
        <v/>
      </c>
      <c r="AE668" s="1">
        <f>Resultats!C$22</f>
        <v>30</v>
      </c>
      <c r="AF668" s="1">
        <f>Resultats!E$22</f>
        <v>3</v>
      </c>
      <c r="AG668" s="1">
        <v>18</v>
      </c>
      <c r="AH668" s="1">
        <v>3</v>
      </c>
      <c r="AI668" s="1" t="str">
        <f>CONCATENATE(DiaB[[#This Row],[Dia]],DiaB[[#This Row],[Mes]],DiaB[[#This Row],[Hora]],DiaB[[#This Row],[Min]])</f>
        <v>303183</v>
      </c>
      <c r="AJ668" s="1" t="str">
        <f>CONCATENATE(TEXT(DiaB[[#This Row],[Hora]],"00"),":",TEXT(DiaB[[#This Row],[Min]],"00"))</f>
        <v>18:03</v>
      </c>
      <c r="AK668" s="1" t="str">
        <f>IFERROR(VLOOKUP(DiaB[[#This Row],[CONCATENA]],Dades[[#All],[Columna1]:[LAT]],3,FALSE),"")</f>
        <v/>
      </c>
      <c r="AL668" s="1" t="str">
        <f>IFERROR(10^(DiaB[[#This Row],[LAT]]/10),"")</f>
        <v/>
      </c>
      <c r="BF668" s="1">
        <f>Resultats!C$37</f>
        <v>30</v>
      </c>
      <c r="BG668" s="1">
        <f>Resultats!E$37</f>
        <v>3</v>
      </c>
      <c r="BH668" s="1">
        <v>18</v>
      </c>
      <c r="BI668" s="1">
        <v>3</v>
      </c>
      <c r="BJ668" s="1" t="str">
        <f>CONCATENATE(DiaC[[#This Row],[Dia]],DiaC[[#This Row],[Mes]],DiaC[[#This Row],[Hora]],DiaC[[#This Row],[Min]])</f>
        <v>303183</v>
      </c>
      <c r="BK668" s="1" t="str">
        <f>CONCATENATE(TEXT(DiaC[[#This Row],[Hora]],"00"),":",TEXT(DiaC[[#This Row],[Min]],"00"))</f>
        <v>18:03</v>
      </c>
      <c r="BL668" s="1" t="str">
        <f>IFERROR(VLOOKUP(DiaC[[#This Row],[CONCATENA]],Dades[[#All],[Columna1]:[LAT]],3,FALSE),"")</f>
        <v/>
      </c>
      <c r="BM668" s="1" t="str">
        <f>IFERROR(10^(DiaC[[#This Row],[LAT]]/10),"")</f>
        <v/>
      </c>
    </row>
    <row r="669" spans="4:65" x14ac:dyDescent="0.35">
      <c r="D669" s="1">
        <f>Resultats!C$7</f>
        <v>30</v>
      </c>
      <c r="E669" s="1">
        <f>Resultats!E$7</f>
        <v>3</v>
      </c>
      <c r="F669" s="1">
        <v>18</v>
      </c>
      <c r="G669" s="1">
        <v>4</v>
      </c>
      <c r="H669" s="1" t="str">
        <f>CONCATENATE(DiaA[[#This Row],[Dia]],DiaA[[#This Row],[Mes]],DiaA[[#This Row],[Hora]],DiaA[[#This Row],[Min]])</f>
        <v>303184</v>
      </c>
      <c r="I669" s="1" t="str">
        <f>CONCATENATE(TEXT(DiaA[[#This Row],[Hora]],"00"),":",TEXT(DiaA[[#This Row],[Min]],"00"))</f>
        <v>18:04</v>
      </c>
      <c r="J669" s="1" t="str">
        <f>IFERROR(VLOOKUP(DiaA[[#This Row],[CONCATENA]],Dades[[#All],[Columna1]:[LAT]],3,FALSE),"")</f>
        <v/>
      </c>
      <c r="K669" s="1" t="str">
        <f>IFERROR(10^(DiaA[[#This Row],[LAT]]/10),"")</f>
        <v/>
      </c>
      <c r="AE669" s="1">
        <f>Resultats!C$22</f>
        <v>30</v>
      </c>
      <c r="AF669" s="1">
        <f>Resultats!E$22</f>
        <v>3</v>
      </c>
      <c r="AG669" s="1">
        <v>18</v>
      </c>
      <c r="AH669" s="1">
        <v>4</v>
      </c>
      <c r="AI669" s="1" t="str">
        <f>CONCATENATE(DiaB[[#This Row],[Dia]],DiaB[[#This Row],[Mes]],DiaB[[#This Row],[Hora]],DiaB[[#This Row],[Min]])</f>
        <v>303184</v>
      </c>
      <c r="AJ669" s="1" t="str">
        <f>CONCATENATE(TEXT(DiaB[[#This Row],[Hora]],"00"),":",TEXT(DiaB[[#This Row],[Min]],"00"))</f>
        <v>18:04</v>
      </c>
      <c r="AK669" s="1" t="str">
        <f>IFERROR(VLOOKUP(DiaB[[#This Row],[CONCATENA]],Dades[[#All],[Columna1]:[LAT]],3,FALSE),"")</f>
        <v/>
      </c>
      <c r="AL669" s="1" t="str">
        <f>IFERROR(10^(DiaB[[#This Row],[LAT]]/10),"")</f>
        <v/>
      </c>
      <c r="BF669" s="1">
        <f>Resultats!C$37</f>
        <v>30</v>
      </c>
      <c r="BG669" s="1">
        <f>Resultats!E$37</f>
        <v>3</v>
      </c>
      <c r="BH669" s="1">
        <v>18</v>
      </c>
      <c r="BI669" s="1">
        <v>4</v>
      </c>
      <c r="BJ669" s="1" t="str">
        <f>CONCATENATE(DiaC[[#This Row],[Dia]],DiaC[[#This Row],[Mes]],DiaC[[#This Row],[Hora]],DiaC[[#This Row],[Min]])</f>
        <v>303184</v>
      </c>
      <c r="BK669" s="1" t="str">
        <f>CONCATENATE(TEXT(DiaC[[#This Row],[Hora]],"00"),":",TEXT(DiaC[[#This Row],[Min]],"00"))</f>
        <v>18:04</v>
      </c>
      <c r="BL669" s="1" t="str">
        <f>IFERROR(VLOOKUP(DiaC[[#This Row],[CONCATENA]],Dades[[#All],[Columna1]:[LAT]],3,FALSE),"")</f>
        <v/>
      </c>
      <c r="BM669" s="1" t="str">
        <f>IFERROR(10^(DiaC[[#This Row],[LAT]]/10),"")</f>
        <v/>
      </c>
    </row>
    <row r="670" spans="4:65" x14ac:dyDescent="0.35">
      <c r="D670" s="1">
        <f>Resultats!C$7</f>
        <v>30</v>
      </c>
      <c r="E670" s="1">
        <f>Resultats!E$7</f>
        <v>3</v>
      </c>
      <c r="F670" s="1">
        <v>18</v>
      </c>
      <c r="G670" s="1">
        <v>5</v>
      </c>
      <c r="H670" s="1" t="str">
        <f>CONCATENATE(DiaA[[#This Row],[Dia]],DiaA[[#This Row],[Mes]],DiaA[[#This Row],[Hora]],DiaA[[#This Row],[Min]])</f>
        <v>303185</v>
      </c>
      <c r="I670" s="1" t="str">
        <f>CONCATENATE(TEXT(DiaA[[#This Row],[Hora]],"00"),":",TEXT(DiaA[[#This Row],[Min]],"00"))</f>
        <v>18:05</v>
      </c>
      <c r="J670" s="1" t="str">
        <f>IFERROR(VLOOKUP(DiaA[[#This Row],[CONCATENA]],Dades[[#All],[Columna1]:[LAT]],3,FALSE),"")</f>
        <v/>
      </c>
      <c r="K670" s="1" t="str">
        <f>IFERROR(10^(DiaA[[#This Row],[LAT]]/10),"")</f>
        <v/>
      </c>
      <c r="AE670" s="1">
        <f>Resultats!C$22</f>
        <v>30</v>
      </c>
      <c r="AF670" s="1">
        <f>Resultats!E$22</f>
        <v>3</v>
      </c>
      <c r="AG670" s="1">
        <v>18</v>
      </c>
      <c r="AH670" s="1">
        <v>5</v>
      </c>
      <c r="AI670" s="1" t="str">
        <f>CONCATENATE(DiaB[[#This Row],[Dia]],DiaB[[#This Row],[Mes]],DiaB[[#This Row],[Hora]],DiaB[[#This Row],[Min]])</f>
        <v>303185</v>
      </c>
      <c r="AJ670" s="1" t="str">
        <f>CONCATENATE(TEXT(DiaB[[#This Row],[Hora]],"00"),":",TEXT(DiaB[[#This Row],[Min]],"00"))</f>
        <v>18:05</v>
      </c>
      <c r="AK670" s="1" t="str">
        <f>IFERROR(VLOOKUP(DiaB[[#This Row],[CONCATENA]],Dades[[#All],[Columna1]:[LAT]],3,FALSE),"")</f>
        <v/>
      </c>
      <c r="AL670" s="1" t="str">
        <f>IFERROR(10^(DiaB[[#This Row],[LAT]]/10),"")</f>
        <v/>
      </c>
      <c r="BF670" s="1">
        <f>Resultats!C$37</f>
        <v>30</v>
      </c>
      <c r="BG670" s="1">
        <f>Resultats!E$37</f>
        <v>3</v>
      </c>
      <c r="BH670" s="1">
        <v>18</v>
      </c>
      <c r="BI670" s="1">
        <v>5</v>
      </c>
      <c r="BJ670" s="1" t="str">
        <f>CONCATENATE(DiaC[[#This Row],[Dia]],DiaC[[#This Row],[Mes]],DiaC[[#This Row],[Hora]],DiaC[[#This Row],[Min]])</f>
        <v>303185</v>
      </c>
      <c r="BK670" s="1" t="str">
        <f>CONCATENATE(TEXT(DiaC[[#This Row],[Hora]],"00"),":",TEXT(DiaC[[#This Row],[Min]],"00"))</f>
        <v>18:05</v>
      </c>
      <c r="BL670" s="1" t="str">
        <f>IFERROR(VLOOKUP(DiaC[[#This Row],[CONCATENA]],Dades[[#All],[Columna1]:[LAT]],3,FALSE),"")</f>
        <v/>
      </c>
      <c r="BM670" s="1" t="str">
        <f>IFERROR(10^(DiaC[[#This Row],[LAT]]/10),"")</f>
        <v/>
      </c>
    </row>
    <row r="671" spans="4:65" x14ac:dyDescent="0.35">
      <c r="D671" s="1">
        <f>Resultats!C$7</f>
        <v>30</v>
      </c>
      <c r="E671" s="1">
        <f>Resultats!E$7</f>
        <v>3</v>
      </c>
      <c r="F671" s="1">
        <v>18</v>
      </c>
      <c r="G671" s="1">
        <v>6</v>
      </c>
      <c r="H671" s="1" t="str">
        <f>CONCATENATE(DiaA[[#This Row],[Dia]],DiaA[[#This Row],[Mes]],DiaA[[#This Row],[Hora]],DiaA[[#This Row],[Min]])</f>
        <v>303186</v>
      </c>
      <c r="I671" s="1" t="str">
        <f>CONCATENATE(TEXT(DiaA[[#This Row],[Hora]],"00"),":",TEXT(DiaA[[#This Row],[Min]],"00"))</f>
        <v>18:06</v>
      </c>
      <c r="J671" s="1" t="str">
        <f>IFERROR(VLOOKUP(DiaA[[#This Row],[CONCATENA]],Dades[[#All],[Columna1]:[LAT]],3,FALSE),"")</f>
        <v/>
      </c>
      <c r="K671" s="1" t="str">
        <f>IFERROR(10^(DiaA[[#This Row],[LAT]]/10),"")</f>
        <v/>
      </c>
      <c r="AE671" s="1">
        <f>Resultats!C$22</f>
        <v>30</v>
      </c>
      <c r="AF671" s="1">
        <f>Resultats!E$22</f>
        <v>3</v>
      </c>
      <c r="AG671" s="1">
        <v>18</v>
      </c>
      <c r="AH671" s="1">
        <v>6</v>
      </c>
      <c r="AI671" s="1" t="str">
        <f>CONCATENATE(DiaB[[#This Row],[Dia]],DiaB[[#This Row],[Mes]],DiaB[[#This Row],[Hora]],DiaB[[#This Row],[Min]])</f>
        <v>303186</v>
      </c>
      <c r="AJ671" s="1" t="str">
        <f>CONCATENATE(TEXT(DiaB[[#This Row],[Hora]],"00"),":",TEXT(DiaB[[#This Row],[Min]],"00"))</f>
        <v>18:06</v>
      </c>
      <c r="AK671" s="1" t="str">
        <f>IFERROR(VLOOKUP(DiaB[[#This Row],[CONCATENA]],Dades[[#All],[Columna1]:[LAT]],3,FALSE),"")</f>
        <v/>
      </c>
      <c r="AL671" s="1" t="str">
        <f>IFERROR(10^(DiaB[[#This Row],[LAT]]/10),"")</f>
        <v/>
      </c>
      <c r="BF671" s="1">
        <f>Resultats!C$37</f>
        <v>30</v>
      </c>
      <c r="BG671" s="1">
        <f>Resultats!E$37</f>
        <v>3</v>
      </c>
      <c r="BH671" s="1">
        <v>18</v>
      </c>
      <c r="BI671" s="1">
        <v>6</v>
      </c>
      <c r="BJ671" s="1" t="str">
        <f>CONCATENATE(DiaC[[#This Row],[Dia]],DiaC[[#This Row],[Mes]],DiaC[[#This Row],[Hora]],DiaC[[#This Row],[Min]])</f>
        <v>303186</v>
      </c>
      <c r="BK671" s="1" t="str">
        <f>CONCATENATE(TEXT(DiaC[[#This Row],[Hora]],"00"),":",TEXT(DiaC[[#This Row],[Min]],"00"))</f>
        <v>18:06</v>
      </c>
      <c r="BL671" s="1" t="str">
        <f>IFERROR(VLOOKUP(DiaC[[#This Row],[CONCATENA]],Dades[[#All],[Columna1]:[LAT]],3,FALSE),"")</f>
        <v/>
      </c>
      <c r="BM671" s="1" t="str">
        <f>IFERROR(10^(DiaC[[#This Row],[LAT]]/10),"")</f>
        <v/>
      </c>
    </row>
    <row r="672" spans="4:65" x14ac:dyDescent="0.35">
      <c r="D672" s="1">
        <f>Resultats!C$7</f>
        <v>30</v>
      </c>
      <c r="E672" s="1">
        <f>Resultats!E$7</f>
        <v>3</v>
      </c>
      <c r="F672" s="1">
        <v>18</v>
      </c>
      <c r="G672" s="1">
        <v>7</v>
      </c>
      <c r="H672" s="1" t="str">
        <f>CONCATENATE(DiaA[[#This Row],[Dia]],DiaA[[#This Row],[Mes]],DiaA[[#This Row],[Hora]],DiaA[[#This Row],[Min]])</f>
        <v>303187</v>
      </c>
      <c r="I672" s="1" t="str">
        <f>CONCATENATE(TEXT(DiaA[[#This Row],[Hora]],"00"),":",TEXT(DiaA[[#This Row],[Min]],"00"))</f>
        <v>18:07</v>
      </c>
      <c r="J672" s="1" t="str">
        <f>IFERROR(VLOOKUP(DiaA[[#This Row],[CONCATENA]],Dades[[#All],[Columna1]:[LAT]],3,FALSE),"")</f>
        <v/>
      </c>
      <c r="K672" s="1" t="str">
        <f>IFERROR(10^(DiaA[[#This Row],[LAT]]/10),"")</f>
        <v/>
      </c>
      <c r="AE672" s="1">
        <f>Resultats!C$22</f>
        <v>30</v>
      </c>
      <c r="AF672" s="1">
        <f>Resultats!E$22</f>
        <v>3</v>
      </c>
      <c r="AG672" s="1">
        <v>18</v>
      </c>
      <c r="AH672" s="1">
        <v>7</v>
      </c>
      <c r="AI672" s="1" t="str">
        <f>CONCATENATE(DiaB[[#This Row],[Dia]],DiaB[[#This Row],[Mes]],DiaB[[#This Row],[Hora]],DiaB[[#This Row],[Min]])</f>
        <v>303187</v>
      </c>
      <c r="AJ672" s="1" t="str">
        <f>CONCATENATE(TEXT(DiaB[[#This Row],[Hora]],"00"),":",TEXT(DiaB[[#This Row],[Min]],"00"))</f>
        <v>18:07</v>
      </c>
      <c r="AK672" s="1" t="str">
        <f>IFERROR(VLOOKUP(DiaB[[#This Row],[CONCATENA]],Dades[[#All],[Columna1]:[LAT]],3,FALSE),"")</f>
        <v/>
      </c>
      <c r="AL672" s="1" t="str">
        <f>IFERROR(10^(DiaB[[#This Row],[LAT]]/10),"")</f>
        <v/>
      </c>
      <c r="BF672" s="1">
        <f>Resultats!C$37</f>
        <v>30</v>
      </c>
      <c r="BG672" s="1">
        <f>Resultats!E$37</f>
        <v>3</v>
      </c>
      <c r="BH672" s="1">
        <v>18</v>
      </c>
      <c r="BI672" s="1">
        <v>7</v>
      </c>
      <c r="BJ672" s="1" t="str">
        <f>CONCATENATE(DiaC[[#This Row],[Dia]],DiaC[[#This Row],[Mes]],DiaC[[#This Row],[Hora]],DiaC[[#This Row],[Min]])</f>
        <v>303187</v>
      </c>
      <c r="BK672" s="1" t="str">
        <f>CONCATENATE(TEXT(DiaC[[#This Row],[Hora]],"00"),":",TEXT(DiaC[[#This Row],[Min]],"00"))</f>
        <v>18:07</v>
      </c>
      <c r="BL672" s="1" t="str">
        <f>IFERROR(VLOOKUP(DiaC[[#This Row],[CONCATENA]],Dades[[#All],[Columna1]:[LAT]],3,FALSE),"")</f>
        <v/>
      </c>
      <c r="BM672" s="1" t="str">
        <f>IFERROR(10^(DiaC[[#This Row],[LAT]]/10),"")</f>
        <v/>
      </c>
    </row>
    <row r="673" spans="4:65" x14ac:dyDescent="0.35">
      <c r="D673" s="1">
        <f>Resultats!C$7</f>
        <v>30</v>
      </c>
      <c r="E673" s="1">
        <f>Resultats!E$7</f>
        <v>3</v>
      </c>
      <c r="F673" s="1">
        <v>18</v>
      </c>
      <c r="G673" s="1">
        <v>8</v>
      </c>
      <c r="H673" s="1" t="str">
        <f>CONCATENATE(DiaA[[#This Row],[Dia]],DiaA[[#This Row],[Mes]],DiaA[[#This Row],[Hora]],DiaA[[#This Row],[Min]])</f>
        <v>303188</v>
      </c>
      <c r="I673" s="1" t="str">
        <f>CONCATENATE(TEXT(DiaA[[#This Row],[Hora]],"00"),":",TEXT(DiaA[[#This Row],[Min]],"00"))</f>
        <v>18:08</v>
      </c>
      <c r="J673" s="1" t="str">
        <f>IFERROR(VLOOKUP(DiaA[[#This Row],[CONCATENA]],Dades[[#All],[Columna1]:[LAT]],3,FALSE),"")</f>
        <v/>
      </c>
      <c r="K673" s="1" t="str">
        <f>IFERROR(10^(DiaA[[#This Row],[LAT]]/10),"")</f>
        <v/>
      </c>
      <c r="AE673" s="1">
        <f>Resultats!C$22</f>
        <v>30</v>
      </c>
      <c r="AF673" s="1">
        <f>Resultats!E$22</f>
        <v>3</v>
      </c>
      <c r="AG673" s="1">
        <v>18</v>
      </c>
      <c r="AH673" s="1">
        <v>8</v>
      </c>
      <c r="AI673" s="1" t="str">
        <f>CONCATENATE(DiaB[[#This Row],[Dia]],DiaB[[#This Row],[Mes]],DiaB[[#This Row],[Hora]],DiaB[[#This Row],[Min]])</f>
        <v>303188</v>
      </c>
      <c r="AJ673" s="1" t="str">
        <f>CONCATENATE(TEXT(DiaB[[#This Row],[Hora]],"00"),":",TEXT(DiaB[[#This Row],[Min]],"00"))</f>
        <v>18:08</v>
      </c>
      <c r="AK673" s="1" t="str">
        <f>IFERROR(VLOOKUP(DiaB[[#This Row],[CONCATENA]],Dades[[#All],[Columna1]:[LAT]],3,FALSE),"")</f>
        <v/>
      </c>
      <c r="AL673" s="1" t="str">
        <f>IFERROR(10^(DiaB[[#This Row],[LAT]]/10),"")</f>
        <v/>
      </c>
      <c r="BF673" s="1">
        <f>Resultats!C$37</f>
        <v>30</v>
      </c>
      <c r="BG673" s="1">
        <f>Resultats!E$37</f>
        <v>3</v>
      </c>
      <c r="BH673" s="1">
        <v>18</v>
      </c>
      <c r="BI673" s="1">
        <v>8</v>
      </c>
      <c r="BJ673" s="1" t="str">
        <f>CONCATENATE(DiaC[[#This Row],[Dia]],DiaC[[#This Row],[Mes]],DiaC[[#This Row],[Hora]],DiaC[[#This Row],[Min]])</f>
        <v>303188</v>
      </c>
      <c r="BK673" s="1" t="str">
        <f>CONCATENATE(TEXT(DiaC[[#This Row],[Hora]],"00"),":",TEXT(DiaC[[#This Row],[Min]],"00"))</f>
        <v>18:08</v>
      </c>
      <c r="BL673" s="1" t="str">
        <f>IFERROR(VLOOKUP(DiaC[[#This Row],[CONCATENA]],Dades[[#All],[Columna1]:[LAT]],3,FALSE),"")</f>
        <v/>
      </c>
      <c r="BM673" s="1" t="str">
        <f>IFERROR(10^(DiaC[[#This Row],[LAT]]/10),"")</f>
        <v/>
      </c>
    </row>
    <row r="674" spans="4:65" x14ac:dyDescent="0.35">
      <c r="D674" s="1">
        <f>Resultats!C$7</f>
        <v>30</v>
      </c>
      <c r="E674" s="1">
        <f>Resultats!E$7</f>
        <v>3</v>
      </c>
      <c r="F674" s="1">
        <v>18</v>
      </c>
      <c r="G674" s="1">
        <v>9</v>
      </c>
      <c r="H674" s="1" t="str">
        <f>CONCATENATE(DiaA[[#This Row],[Dia]],DiaA[[#This Row],[Mes]],DiaA[[#This Row],[Hora]],DiaA[[#This Row],[Min]])</f>
        <v>303189</v>
      </c>
      <c r="I674" s="1" t="str">
        <f>CONCATENATE(TEXT(DiaA[[#This Row],[Hora]],"00"),":",TEXT(DiaA[[#This Row],[Min]],"00"))</f>
        <v>18:09</v>
      </c>
      <c r="J674" s="1" t="str">
        <f>IFERROR(VLOOKUP(DiaA[[#This Row],[CONCATENA]],Dades[[#All],[Columna1]:[LAT]],3,FALSE),"")</f>
        <v/>
      </c>
      <c r="K674" s="1" t="str">
        <f>IFERROR(10^(DiaA[[#This Row],[LAT]]/10),"")</f>
        <v/>
      </c>
      <c r="AE674" s="1">
        <f>Resultats!C$22</f>
        <v>30</v>
      </c>
      <c r="AF674" s="1">
        <f>Resultats!E$22</f>
        <v>3</v>
      </c>
      <c r="AG674" s="1">
        <v>18</v>
      </c>
      <c r="AH674" s="1">
        <v>9</v>
      </c>
      <c r="AI674" s="1" t="str">
        <f>CONCATENATE(DiaB[[#This Row],[Dia]],DiaB[[#This Row],[Mes]],DiaB[[#This Row],[Hora]],DiaB[[#This Row],[Min]])</f>
        <v>303189</v>
      </c>
      <c r="AJ674" s="1" t="str">
        <f>CONCATENATE(TEXT(DiaB[[#This Row],[Hora]],"00"),":",TEXT(DiaB[[#This Row],[Min]],"00"))</f>
        <v>18:09</v>
      </c>
      <c r="AK674" s="1" t="str">
        <f>IFERROR(VLOOKUP(DiaB[[#This Row],[CONCATENA]],Dades[[#All],[Columna1]:[LAT]],3,FALSE),"")</f>
        <v/>
      </c>
      <c r="AL674" s="1" t="str">
        <f>IFERROR(10^(DiaB[[#This Row],[LAT]]/10),"")</f>
        <v/>
      </c>
      <c r="BF674" s="1">
        <f>Resultats!C$37</f>
        <v>30</v>
      </c>
      <c r="BG674" s="1">
        <f>Resultats!E$37</f>
        <v>3</v>
      </c>
      <c r="BH674" s="1">
        <v>18</v>
      </c>
      <c r="BI674" s="1">
        <v>9</v>
      </c>
      <c r="BJ674" s="1" t="str">
        <f>CONCATENATE(DiaC[[#This Row],[Dia]],DiaC[[#This Row],[Mes]],DiaC[[#This Row],[Hora]],DiaC[[#This Row],[Min]])</f>
        <v>303189</v>
      </c>
      <c r="BK674" s="1" t="str">
        <f>CONCATENATE(TEXT(DiaC[[#This Row],[Hora]],"00"),":",TEXT(DiaC[[#This Row],[Min]],"00"))</f>
        <v>18:09</v>
      </c>
      <c r="BL674" s="1" t="str">
        <f>IFERROR(VLOOKUP(DiaC[[#This Row],[CONCATENA]],Dades[[#All],[Columna1]:[LAT]],3,FALSE),"")</f>
        <v/>
      </c>
      <c r="BM674" s="1" t="str">
        <f>IFERROR(10^(DiaC[[#This Row],[LAT]]/10),"")</f>
        <v/>
      </c>
    </row>
    <row r="675" spans="4:65" x14ac:dyDescent="0.35">
      <c r="D675" s="1">
        <f>Resultats!C$7</f>
        <v>30</v>
      </c>
      <c r="E675" s="1">
        <f>Resultats!E$7</f>
        <v>3</v>
      </c>
      <c r="F675" s="1">
        <v>18</v>
      </c>
      <c r="G675" s="1">
        <v>10</v>
      </c>
      <c r="H675" s="1" t="str">
        <f>CONCATENATE(DiaA[[#This Row],[Dia]],DiaA[[#This Row],[Mes]],DiaA[[#This Row],[Hora]],DiaA[[#This Row],[Min]])</f>
        <v>3031810</v>
      </c>
      <c r="I675" s="1" t="str">
        <f>CONCATENATE(TEXT(DiaA[[#This Row],[Hora]],"00"),":",TEXT(DiaA[[#This Row],[Min]],"00"))</f>
        <v>18:10</v>
      </c>
      <c r="J675" s="1" t="str">
        <f>IFERROR(VLOOKUP(DiaA[[#This Row],[CONCATENA]],Dades[[#All],[Columna1]:[LAT]],3,FALSE),"")</f>
        <v/>
      </c>
      <c r="K675" s="1" t="str">
        <f>IFERROR(10^(DiaA[[#This Row],[LAT]]/10),"")</f>
        <v/>
      </c>
      <c r="AE675" s="1">
        <f>Resultats!C$22</f>
        <v>30</v>
      </c>
      <c r="AF675" s="1">
        <f>Resultats!E$22</f>
        <v>3</v>
      </c>
      <c r="AG675" s="1">
        <v>18</v>
      </c>
      <c r="AH675" s="1">
        <v>10</v>
      </c>
      <c r="AI675" s="1" t="str">
        <f>CONCATENATE(DiaB[[#This Row],[Dia]],DiaB[[#This Row],[Mes]],DiaB[[#This Row],[Hora]],DiaB[[#This Row],[Min]])</f>
        <v>3031810</v>
      </c>
      <c r="AJ675" s="1" t="str">
        <f>CONCATENATE(TEXT(DiaB[[#This Row],[Hora]],"00"),":",TEXT(DiaB[[#This Row],[Min]],"00"))</f>
        <v>18:10</v>
      </c>
      <c r="AK675" s="1" t="str">
        <f>IFERROR(VLOOKUP(DiaB[[#This Row],[CONCATENA]],Dades[[#All],[Columna1]:[LAT]],3,FALSE),"")</f>
        <v/>
      </c>
      <c r="AL675" s="1" t="str">
        <f>IFERROR(10^(DiaB[[#This Row],[LAT]]/10),"")</f>
        <v/>
      </c>
      <c r="BF675" s="1">
        <f>Resultats!C$37</f>
        <v>30</v>
      </c>
      <c r="BG675" s="1">
        <f>Resultats!E$37</f>
        <v>3</v>
      </c>
      <c r="BH675" s="1">
        <v>18</v>
      </c>
      <c r="BI675" s="1">
        <v>10</v>
      </c>
      <c r="BJ675" s="1" t="str">
        <f>CONCATENATE(DiaC[[#This Row],[Dia]],DiaC[[#This Row],[Mes]],DiaC[[#This Row],[Hora]],DiaC[[#This Row],[Min]])</f>
        <v>3031810</v>
      </c>
      <c r="BK675" s="1" t="str">
        <f>CONCATENATE(TEXT(DiaC[[#This Row],[Hora]],"00"),":",TEXT(DiaC[[#This Row],[Min]],"00"))</f>
        <v>18:10</v>
      </c>
      <c r="BL675" s="1" t="str">
        <f>IFERROR(VLOOKUP(DiaC[[#This Row],[CONCATENA]],Dades[[#All],[Columna1]:[LAT]],3,FALSE),"")</f>
        <v/>
      </c>
      <c r="BM675" s="1" t="str">
        <f>IFERROR(10^(DiaC[[#This Row],[LAT]]/10),"")</f>
        <v/>
      </c>
    </row>
    <row r="676" spans="4:65" x14ac:dyDescent="0.35">
      <c r="D676" s="1">
        <f>Resultats!C$7</f>
        <v>30</v>
      </c>
      <c r="E676" s="1">
        <f>Resultats!E$7</f>
        <v>3</v>
      </c>
      <c r="F676" s="1">
        <v>18</v>
      </c>
      <c r="G676" s="1">
        <v>11</v>
      </c>
      <c r="H676" s="1" t="str">
        <f>CONCATENATE(DiaA[[#This Row],[Dia]],DiaA[[#This Row],[Mes]],DiaA[[#This Row],[Hora]],DiaA[[#This Row],[Min]])</f>
        <v>3031811</v>
      </c>
      <c r="I676" s="1" t="str">
        <f>CONCATENATE(TEXT(DiaA[[#This Row],[Hora]],"00"),":",TEXT(DiaA[[#This Row],[Min]],"00"))</f>
        <v>18:11</v>
      </c>
      <c r="J676" s="1" t="str">
        <f>IFERROR(VLOOKUP(DiaA[[#This Row],[CONCATENA]],Dades[[#All],[Columna1]:[LAT]],3,FALSE),"")</f>
        <v/>
      </c>
      <c r="K676" s="1" t="str">
        <f>IFERROR(10^(DiaA[[#This Row],[LAT]]/10),"")</f>
        <v/>
      </c>
      <c r="AE676" s="1">
        <f>Resultats!C$22</f>
        <v>30</v>
      </c>
      <c r="AF676" s="1">
        <f>Resultats!E$22</f>
        <v>3</v>
      </c>
      <c r="AG676" s="1">
        <v>18</v>
      </c>
      <c r="AH676" s="1">
        <v>11</v>
      </c>
      <c r="AI676" s="1" t="str">
        <f>CONCATENATE(DiaB[[#This Row],[Dia]],DiaB[[#This Row],[Mes]],DiaB[[#This Row],[Hora]],DiaB[[#This Row],[Min]])</f>
        <v>3031811</v>
      </c>
      <c r="AJ676" s="1" t="str">
        <f>CONCATENATE(TEXT(DiaB[[#This Row],[Hora]],"00"),":",TEXT(DiaB[[#This Row],[Min]],"00"))</f>
        <v>18:11</v>
      </c>
      <c r="AK676" s="1" t="str">
        <f>IFERROR(VLOOKUP(DiaB[[#This Row],[CONCATENA]],Dades[[#All],[Columna1]:[LAT]],3,FALSE),"")</f>
        <v/>
      </c>
      <c r="AL676" s="1" t="str">
        <f>IFERROR(10^(DiaB[[#This Row],[LAT]]/10),"")</f>
        <v/>
      </c>
      <c r="BF676" s="1">
        <f>Resultats!C$37</f>
        <v>30</v>
      </c>
      <c r="BG676" s="1">
        <f>Resultats!E$37</f>
        <v>3</v>
      </c>
      <c r="BH676" s="1">
        <v>18</v>
      </c>
      <c r="BI676" s="1">
        <v>11</v>
      </c>
      <c r="BJ676" s="1" t="str">
        <f>CONCATENATE(DiaC[[#This Row],[Dia]],DiaC[[#This Row],[Mes]],DiaC[[#This Row],[Hora]],DiaC[[#This Row],[Min]])</f>
        <v>3031811</v>
      </c>
      <c r="BK676" s="1" t="str">
        <f>CONCATENATE(TEXT(DiaC[[#This Row],[Hora]],"00"),":",TEXT(DiaC[[#This Row],[Min]],"00"))</f>
        <v>18:11</v>
      </c>
      <c r="BL676" s="1" t="str">
        <f>IFERROR(VLOOKUP(DiaC[[#This Row],[CONCATENA]],Dades[[#All],[Columna1]:[LAT]],3,FALSE),"")</f>
        <v/>
      </c>
      <c r="BM676" s="1" t="str">
        <f>IFERROR(10^(DiaC[[#This Row],[LAT]]/10),"")</f>
        <v/>
      </c>
    </row>
    <row r="677" spans="4:65" x14ac:dyDescent="0.35">
      <c r="D677" s="1">
        <f>Resultats!C$7</f>
        <v>30</v>
      </c>
      <c r="E677" s="1">
        <f>Resultats!E$7</f>
        <v>3</v>
      </c>
      <c r="F677" s="1">
        <v>18</v>
      </c>
      <c r="G677" s="1">
        <v>12</v>
      </c>
      <c r="H677" s="1" t="str">
        <f>CONCATENATE(DiaA[[#This Row],[Dia]],DiaA[[#This Row],[Mes]],DiaA[[#This Row],[Hora]],DiaA[[#This Row],[Min]])</f>
        <v>3031812</v>
      </c>
      <c r="I677" s="1" t="str">
        <f>CONCATENATE(TEXT(DiaA[[#This Row],[Hora]],"00"),":",TEXT(DiaA[[#This Row],[Min]],"00"))</f>
        <v>18:12</v>
      </c>
      <c r="J677" s="1" t="str">
        <f>IFERROR(VLOOKUP(DiaA[[#This Row],[CONCATENA]],Dades[[#All],[Columna1]:[LAT]],3,FALSE),"")</f>
        <v/>
      </c>
      <c r="K677" s="1" t="str">
        <f>IFERROR(10^(DiaA[[#This Row],[LAT]]/10),"")</f>
        <v/>
      </c>
      <c r="AE677" s="1">
        <f>Resultats!C$22</f>
        <v>30</v>
      </c>
      <c r="AF677" s="1">
        <f>Resultats!E$22</f>
        <v>3</v>
      </c>
      <c r="AG677" s="1">
        <v>18</v>
      </c>
      <c r="AH677" s="1">
        <v>12</v>
      </c>
      <c r="AI677" s="1" t="str">
        <f>CONCATENATE(DiaB[[#This Row],[Dia]],DiaB[[#This Row],[Mes]],DiaB[[#This Row],[Hora]],DiaB[[#This Row],[Min]])</f>
        <v>3031812</v>
      </c>
      <c r="AJ677" s="1" t="str">
        <f>CONCATENATE(TEXT(DiaB[[#This Row],[Hora]],"00"),":",TEXT(DiaB[[#This Row],[Min]],"00"))</f>
        <v>18:12</v>
      </c>
      <c r="AK677" s="1" t="str">
        <f>IFERROR(VLOOKUP(DiaB[[#This Row],[CONCATENA]],Dades[[#All],[Columna1]:[LAT]],3,FALSE),"")</f>
        <v/>
      </c>
      <c r="AL677" s="1" t="str">
        <f>IFERROR(10^(DiaB[[#This Row],[LAT]]/10),"")</f>
        <v/>
      </c>
      <c r="BF677" s="1">
        <f>Resultats!C$37</f>
        <v>30</v>
      </c>
      <c r="BG677" s="1">
        <f>Resultats!E$37</f>
        <v>3</v>
      </c>
      <c r="BH677" s="1">
        <v>18</v>
      </c>
      <c r="BI677" s="1">
        <v>12</v>
      </c>
      <c r="BJ677" s="1" t="str">
        <f>CONCATENATE(DiaC[[#This Row],[Dia]],DiaC[[#This Row],[Mes]],DiaC[[#This Row],[Hora]],DiaC[[#This Row],[Min]])</f>
        <v>3031812</v>
      </c>
      <c r="BK677" s="1" t="str">
        <f>CONCATENATE(TEXT(DiaC[[#This Row],[Hora]],"00"),":",TEXT(DiaC[[#This Row],[Min]],"00"))</f>
        <v>18:12</v>
      </c>
      <c r="BL677" s="1" t="str">
        <f>IFERROR(VLOOKUP(DiaC[[#This Row],[CONCATENA]],Dades[[#All],[Columna1]:[LAT]],3,FALSE),"")</f>
        <v/>
      </c>
      <c r="BM677" s="1" t="str">
        <f>IFERROR(10^(DiaC[[#This Row],[LAT]]/10),"")</f>
        <v/>
      </c>
    </row>
    <row r="678" spans="4:65" x14ac:dyDescent="0.35">
      <c r="D678" s="1">
        <f>Resultats!C$7</f>
        <v>30</v>
      </c>
      <c r="E678" s="1">
        <f>Resultats!E$7</f>
        <v>3</v>
      </c>
      <c r="F678" s="1">
        <v>18</v>
      </c>
      <c r="G678" s="1">
        <v>13</v>
      </c>
      <c r="H678" s="1" t="str">
        <f>CONCATENATE(DiaA[[#This Row],[Dia]],DiaA[[#This Row],[Mes]],DiaA[[#This Row],[Hora]],DiaA[[#This Row],[Min]])</f>
        <v>3031813</v>
      </c>
      <c r="I678" s="1" t="str">
        <f>CONCATENATE(TEXT(DiaA[[#This Row],[Hora]],"00"),":",TEXT(DiaA[[#This Row],[Min]],"00"))</f>
        <v>18:13</v>
      </c>
      <c r="J678" s="1" t="str">
        <f>IFERROR(VLOOKUP(DiaA[[#This Row],[CONCATENA]],Dades[[#All],[Columna1]:[LAT]],3,FALSE),"")</f>
        <v/>
      </c>
      <c r="K678" s="1" t="str">
        <f>IFERROR(10^(DiaA[[#This Row],[LAT]]/10),"")</f>
        <v/>
      </c>
      <c r="AE678" s="1">
        <f>Resultats!C$22</f>
        <v>30</v>
      </c>
      <c r="AF678" s="1">
        <f>Resultats!E$22</f>
        <v>3</v>
      </c>
      <c r="AG678" s="1">
        <v>18</v>
      </c>
      <c r="AH678" s="1">
        <v>13</v>
      </c>
      <c r="AI678" s="1" t="str">
        <f>CONCATENATE(DiaB[[#This Row],[Dia]],DiaB[[#This Row],[Mes]],DiaB[[#This Row],[Hora]],DiaB[[#This Row],[Min]])</f>
        <v>3031813</v>
      </c>
      <c r="AJ678" s="1" t="str">
        <f>CONCATENATE(TEXT(DiaB[[#This Row],[Hora]],"00"),":",TEXT(DiaB[[#This Row],[Min]],"00"))</f>
        <v>18:13</v>
      </c>
      <c r="AK678" s="1" t="str">
        <f>IFERROR(VLOOKUP(DiaB[[#This Row],[CONCATENA]],Dades[[#All],[Columna1]:[LAT]],3,FALSE),"")</f>
        <v/>
      </c>
      <c r="AL678" s="1" t="str">
        <f>IFERROR(10^(DiaB[[#This Row],[LAT]]/10),"")</f>
        <v/>
      </c>
      <c r="BF678" s="1">
        <f>Resultats!C$37</f>
        <v>30</v>
      </c>
      <c r="BG678" s="1">
        <f>Resultats!E$37</f>
        <v>3</v>
      </c>
      <c r="BH678" s="1">
        <v>18</v>
      </c>
      <c r="BI678" s="1">
        <v>13</v>
      </c>
      <c r="BJ678" s="1" t="str">
        <f>CONCATENATE(DiaC[[#This Row],[Dia]],DiaC[[#This Row],[Mes]],DiaC[[#This Row],[Hora]],DiaC[[#This Row],[Min]])</f>
        <v>3031813</v>
      </c>
      <c r="BK678" s="1" t="str">
        <f>CONCATENATE(TEXT(DiaC[[#This Row],[Hora]],"00"),":",TEXT(DiaC[[#This Row],[Min]],"00"))</f>
        <v>18:13</v>
      </c>
      <c r="BL678" s="1" t="str">
        <f>IFERROR(VLOOKUP(DiaC[[#This Row],[CONCATENA]],Dades[[#All],[Columna1]:[LAT]],3,FALSE),"")</f>
        <v/>
      </c>
      <c r="BM678" s="1" t="str">
        <f>IFERROR(10^(DiaC[[#This Row],[LAT]]/10),"")</f>
        <v/>
      </c>
    </row>
    <row r="679" spans="4:65" x14ac:dyDescent="0.35">
      <c r="D679" s="1">
        <f>Resultats!C$7</f>
        <v>30</v>
      </c>
      <c r="E679" s="1">
        <f>Resultats!E$7</f>
        <v>3</v>
      </c>
      <c r="F679" s="1">
        <v>18</v>
      </c>
      <c r="G679" s="1">
        <v>14</v>
      </c>
      <c r="H679" s="1" t="str">
        <f>CONCATENATE(DiaA[[#This Row],[Dia]],DiaA[[#This Row],[Mes]],DiaA[[#This Row],[Hora]],DiaA[[#This Row],[Min]])</f>
        <v>3031814</v>
      </c>
      <c r="I679" s="1" t="str">
        <f>CONCATENATE(TEXT(DiaA[[#This Row],[Hora]],"00"),":",TEXT(DiaA[[#This Row],[Min]],"00"))</f>
        <v>18:14</v>
      </c>
      <c r="J679" s="1" t="str">
        <f>IFERROR(VLOOKUP(DiaA[[#This Row],[CONCATENA]],Dades[[#All],[Columna1]:[LAT]],3,FALSE),"")</f>
        <v/>
      </c>
      <c r="K679" s="1" t="str">
        <f>IFERROR(10^(DiaA[[#This Row],[LAT]]/10),"")</f>
        <v/>
      </c>
      <c r="AE679" s="1">
        <f>Resultats!C$22</f>
        <v>30</v>
      </c>
      <c r="AF679" s="1">
        <f>Resultats!E$22</f>
        <v>3</v>
      </c>
      <c r="AG679" s="1">
        <v>18</v>
      </c>
      <c r="AH679" s="1">
        <v>14</v>
      </c>
      <c r="AI679" s="1" t="str">
        <f>CONCATENATE(DiaB[[#This Row],[Dia]],DiaB[[#This Row],[Mes]],DiaB[[#This Row],[Hora]],DiaB[[#This Row],[Min]])</f>
        <v>3031814</v>
      </c>
      <c r="AJ679" s="1" t="str">
        <f>CONCATENATE(TEXT(DiaB[[#This Row],[Hora]],"00"),":",TEXT(DiaB[[#This Row],[Min]],"00"))</f>
        <v>18:14</v>
      </c>
      <c r="AK679" s="1" t="str">
        <f>IFERROR(VLOOKUP(DiaB[[#This Row],[CONCATENA]],Dades[[#All],[Columna1]:[LAT]],3,FALSE),"")</f>
        <v/>
      </c>
      <c r="AL679" s="1" t="str">
        <f>IFERROR(10^(DiaB[[#This Row],[LAT]]/10),"")</f>
        <v/>
      </c>
      <c r="BF679" s="1">
        <f>Resultats!C$37</f>
        <v>30</v>
      </c>
      <c r="BG679" s="1">
        <f>Resultats!E$37</f>
        <v>3</v>
      </c>
      <c r="BH679" s="1">
        <v>18</v>
      </c>
      <c r="BI679" s="1">
        <v>14</v>
      </c>
      <c r="BJ679" s="1" t="str">
        <f>CONCATENATE(DiaC[[#This Row],[Dia]],DiaC[[#This Row],[Mes]],DiaC[[#This Row],[Hora]],DiaC[[#This Row],[Min]])</f>
        <v>3031814</v>
      </c>
      <c r="BK679" s="1" t="str">
        <f>CONCATENATE(TEXT(DiaC[[#This Row],[Hora]],"00"),":",TEXT(DiaC[[#This Row],[Min]],"00"))</f>
        <v>18:14</v>
      </c>
      <c r="BL679" s="1" t="str">
        <f>IFERROR(VLOOKUP(DiaC[[#This Row],[CONCATENA]],Dades[[#All],[Columna1]:[LAT]],3,FALSE),"")</f>
        <v/>
      </c>
      <c r="BM679" s="1" t="str">
        <f>IFERROR(10^(DiaC[[#This Row],[LAT]]/10),"")</f>
        <v/>
      </c>
    </row>
    <row r="680" spans="4:65" x14ac:dyDescent="0.35">
      <c r="D680" s="1">
        <f>Resultats!C$7</f>
        <v>30</v>
      </c>
      <c r="E680" s="1">
        <f>Resultats!E$7</f>
        <v>3</v>
      </c>
      <c r="F680" s="1">
        <v>18</v>
      </c>
      <c r="G680" s="1">
        <v>15</v>
      </c>
      <c r="H680" s="1" t="str">
        <f>CONCATENATE(DiaA[[#This Row],[Dia]],DiaA[[#This Row],[Mes]],DiaA[[#This Row],[Hora]],DiaA[[#This Row],[Min]])</f>
        <v>3031815</v>
      </c>
      <c r="I680" s="1" t="str">
        <f>CONCATENATE(TEXT(DiaA[[#This Row],[Hora]],"00"),":",TEXT(DiaA[[#This Row],[Min]],"00"))</f>
        <v>18:15</v>
      </c>
      <c r="J680" s="1" t="str">
        <f>IFERROR(VLOOKUP(DiaA[[#This Row],[CONCATENA]],Dades[[#All],[Columna1]:[LAT]],3,FALSE),"")</f>
        <v/>
      </c>
      <c r="K680" s="1" t="str">
        <f>IFERROR(10^(DiaA[[#This Row],[LAT]]/10),"")</f>
        <v/>
      </c>
      <c r="AE680" s="1">
        <f>Resultats!C$22</f>
        <v>30</v>
      </c>
      <c r="AF680" s="1">
        <f>Resultats!E$22</f>
        <v>3</v>
      </c>
      <c r="AG680" s="1">
        <v>18</v>
      </c>
      <c r="AH680" s="1">
        <v>15</v>
      </c>
      <c r="AI680" s="1" t="str">
        <f>CONCATENATE(DiaB[[#This Row],[Dia]],DiaB[[#This Row],[Mes]],DiaB[[#This Row],[Hora]],DiaB[[#This Row],[Min]])</f>
        <v>3031815</v>
      </c>
      <c r="AJ680" s="1" t="str">
        <f>CONCATENATE(TEXT(DiaB[[#This Row],[Hora]],"00"),":",TEXT(DiaB[[#This Row],[Min]],"00"))</f>
        <v>18:15</v>
      </c>
      <c r="AK680" s="1" t="str">
        <f>IFERROR(VLOOKUP(DiaB[[#This Row],[CONCATENA]],Dades[[#All],[Columna1]:[LAT]],3,FALSE),"")</f>
        <v/>
      </c>
      <c r="AL680" s="1" t="str">
        <f>IFERROR(10^(DiaB[[#This Row],[LAT]]/10),"")</f>
        <v/>
      </c>
      <c r="BF680" s="1">
        <f>Resultats!C$37</f>
        <v>30</v>
      </c>
      <c r="BG680" s="1">
        <f>Resultats!E$37</f>
        <v>3</v>
      </c>
      <c r="BH680" s="1">
        <v>18</v>
      </c>
      <c r="BI680" s="1">
        <v>15</v>
      </c>
      <c r="BJ680" s="1" t="str">
        <f>CONCATENATE(DiaC[[#This Row],[Dia]],DiaC[[#This Row],[Mes]],DiaC[[#This Row],[Hora]],DiaC[[#This Row],[Min]])</f>
        <v>3031815</v>
      </c>
      <c r="BK680" s="1" t="str">
        <f>CONCATENATE(TEXT(DiaC[[#This Row],[Hora]],"00"),":",TEXT(DiaC[[#This Row],[Min]],"00"))</f>
        <v>18:15</v>
      </c>
      <c r="BL680" s="1" t="str">
        <f>IFERROR(VLOOKUP(DiaC[[#This Row],[CONCATENA]],Dades[[#All],[Columna1]:[LAT]],3,FALSE),"")</f>
        <v/>
      </c>
      <c r="BM680" s="1" t="str">
        <f>IFERROR(10^(DiaC[[#This Row],[LAT]]/10),"")</f>
        <v/>
      </c>
    </row>
    <row r="681" spans="4:65" x14ac:dyDescent="0.35">
      <c r="D681" s="1">
        <f>Resultats!C$7</f>
        <v>30</v>
      </c>
      <c r="E681" s="1">
        <f>Resultats!E$7</f>
        <v>3</v>
      </c>
      <c r="F681" s="1">
        <v>18</v>
      </c>
      <c r="G681" s="1">
        <v>16</v>
      </c>
      <c r="H681" s="1" t="str">
        <f>CONCATENATE(DiaA[[#This Row],[Dia]],DiaA[[#This Row],[Mes]],DiaA[[#This Row],[Hora]],DiaA[[#This Row],[Min]])</f>
        <v>3031816</v>
      </c>
      <c r="I681" s="1" t="str">
        <f>CONCATENATE(TEXT(DiaA[[#This Row],[Hora]],"00"),":",TEXT(DiaA[[#This Row],[Min]],"00"))</f>
        <v>18:16</v>
      </c>
      <c r="J681" s="1" t="str">
        <f>IFERROR(VLOOKUP(DiaA[[#This Row],[CONCATENA]],Dades[[#All],[Columna1]:[LAT]],3,FALSE),"")</f>
        <v/>
      </c>
      <c r="K681" s="1" t="str">
        <f>IFERROR(10^(DiaA[[#This Row],[LAT]]/10),"")</f>
        <v/>
      </c>
      <c r="AE681" s="1">
        <f>Resultats!C$22</f>
        <v>30</v>
      </c>
      <c r="AF681" s="1">
        <f>Resultats!E$22</f>
        <v>3</v>
      </c>
      <c r="AG681" s="1">
        <v>18</v>
      </c>
      <c r="AH681" s="1">
        <v>16</v>
      </c>
      <c r="AI681" s="1" t="str">
        <f>CONCATENATE(DiaB[[#This Row],[Dia]],DiaB[[#This Row],[Mes]],DiaB[[#This Row],[Hora]],DiaB[[#This Row],[Min]])</f>
        <v>3031816</v>
      </c>
      <c r="AJ681" s="1" t="str">
        <f>CONCATENATE(TEXT(DiaB[[#This Row],[Hora]],"00"),":",TEXT(DiaB[[#This Row],[Min]],"00"))</f>
        <v>18:16</v>
      </c>
      <c r="AK681" s="1" t="str">
        <f>IFERROR(VLOOKUP(DiaB[[#This Row],[CONCATENA]],Dades[[#All],[Columna1]:[LAT]],3,FALSE),"")</f>
        <v/>
      </c>
      <c r="AL681" s="1" t="str">
        <f>IFERROR(10^(DiaB[[#This Row],[LAT]]/10),"")</f>
        <v/>
      </c>
      <c r="BF681" s="1">
        <f>Resultats!C$37</f>
        <v>30</v>
      </c>
      <c r="BG681" s="1">
        <f>Resultats!E$37</f>
        <v>3</v>
      </c>
      <c r="BH681" s="1">
        <v>18</v>
      </c>
      <c r="BI681" s="1">
        <v>16</v>
      </c>
      <c r="BJ681" s="1" t="str">
        <f>CONCATENATE(DiaC[[#This Row],[Dia]],DiaC[[#This Row],[Mes]],DiaC[[#This Row],[Hora]],DiaC[[#This Row],[Min]])</f>
        <v>3031816</v>
      </c>
      <c r="BK681" s="1" t="str">
        <f>CONCATENATE(TEXT(DiaC[[#This Row],[Hora]],"00"),":",TEXT(DiaC[[#This Row],[Min]],"00"))</f>
        <v>18:16</v>
      </c>
      <c r="BL681" s="1" t="str">
        <f>IFERROR(VLOOKUP(DiaC[[#This Row],[CONCATENA]],Dades[[#All],[Columna1]:[LAT]],3,FALSE),"")</f>
        <v/>
      </c>
      <c r="BM681" s="1" t="str">
        <f>IFERROR(10^(DiaC[[#This Row],[LAT]]/10),"")</f>
        <v/>
      </c>
    </row>
    <row r="682" spans="4:65" x14ac:dyDescent="0.35">
      <c r="D682" s="1">
        <f>Resultats!C$7</f>
        <v>30</v>
      </c>
      <c r="E682" s="1">
        <f>Resultats!E$7</f>
        <v>3</v>
      </c>
      <c r="F682" s="1">
        <v>18</v>
      </c>
      <c r="G682" s="1">
        <v>17</v>
      </c>
      <c r="H682" s="1" t="str">
        <f>CONCATENATE(DiaA[[#This Row],[Dia]],DiaA[[#This Row],[Mes]],DiaA[[#This Row],[Hora]],DiaA[[#This Row],[Min]])</f>
        <v>3031817</v>
      </c>
      <c r="I682" s="1" t="str">
        <f>CONCATENATE(TEXT(DiaA[[#This Row],[Hora]],"00"),":",TEXT(DiaA[[#This Row],[Min]],"00"))</f>
        <v>18:17</v>
      </c>
      <c r="J682" s="1" t="str">
        <f>IFERROR(VLOOKUP(DiaA[[#This Row],[CONCATENA]],Dades[[#All],[Columna1]:[LAT]],3,FALSE),"")</f>
        <v/>
      </c>
      <c r="K682" s="1" t="str">
        <f>IFERROR(10^(DiaA[[#This Row],[LAT]]/10),"")</f>
        <v/>
      </c>
      <c r="AE682" s="1">
        <f>Resultats!C$22</f>
        <v>30</v>
      </c>
      <c r="AF682" s="1">
        <f>Resultats!E$22</f>
        <v>3</v>
      </c>
      <c r="AG682" s="1">
        <v>18</v>
      </c>
      <c r="AH682" s="1">
        <v>17</v>
      </c>
      <c r="AI682" s="1" t="str">
        <f>CONCATENATE(DiaB[[#This Row],[Dia]],DiaB[[#This Row],[Mes]],DiaB[[#This Row],[Hora]],DiaB[[#This Row],[Min]])</f>
        <v>3031817</v>
      </c>
      <c r="AJ682" s="1" t="str">
        <f>CONCATENATE(TEXT(DiaB[[#This Row],[Hora]],"00"),":",TEXT(DiaB[[#This Row],[Min]],"00"))</f>
        <v>18:17</v>
      </c>
      <c r="AK682" s="1" t="str">
        <f>IFERROR(VLOOKUP(DiaB[[#This Row],[CONCATENA]],Dades[[#All],[Columna1]:[LAT]],3,FALSE),"")</f>
        <v/>
      </c>
      <c r="AL682" s="1" t="str">
        <f>IFERROR(10^(DiaB[[#This Row],[LAT]]/10),"")</f>
        <v/>
      </c>
      <c r="BF682" s="1">
        <f>Resultats!C$37</f>
        <v>30</v>
      </c>
      <c r="BG682" s="1">
        <f>Resultats!E$37</f>
        <v>3</v>
      </c>
      <c r="BH682" s="1">
        <v>18</v>
      </c>
      <c r="BI682" s="1">
        <v>17</v>
      </c>
      <c r="BJ682" s="1" t="str">
        <f>CONCATENATE(DiaC[[#This Row],[Dia]],DiaC[[#This Row],[Mes]],DiaC[[#This Row],[Hora]],DiaC[[#This Row],[Min]])</f>
        <v>3031817</v>
      </c>
      <c r="BK682" s="1" t="str">
        <f>CONCATENATE(TEXT(DiaC[[#This Row],[Hora]],"00"),":",TEXT(DiaC[[#This Row],[Min]],"00"))</f>
        <v>18:17</v>
      </c>
      <c r="BL682" s="1" t="str">
        <f>IFERROR(VLOOKUP(DiaC[[#This Row],[CONCATENA]],Dades[[#All],[Columna1]:[LAT]],3,FALSE),"")</f>
        <v/>
      </c>
      <c r="BM682" s="1" t="str">
        <f>IFERROR(10^(DiaC[[#This Row],[LAT]]/10),"")</f>
        <v/>
      </c>
    </row>
    <row r="683" spans="4:65" x14ac:dyDescent="0.35">
      <c r="D683" s="1">
        <f>Resultats!C$7</f>
        <v>30</v>
      </c>
      <c r="E683" s="1">
        <f>Resultats!E$7</f>
        <v>3</v>
      </c>
      <c r="F683" s="1">
        <v>18</v>
      </c>
      <c r="G683" s="1">
        <v>18</v>
      </c>
      <c r="H683" s="1" t="str">
        <f>CONCATENATE(DiaA[[#This Row],[Dia]],DiaA[[#This Row],[Mes]],DiaA[[#This Row],[Hora]],DiaA[[#This Row],[Min]])</f>
        <v>3031818</v>
      </c>
      <c r="I683" s="1" t="str">
        <f>CONCATENATE(TEXT(DiaA[[#This Row],[Hora]],"00"),":",TEXT(DiaA[[#This Row],[Min]],"00"))</f>
        <v>18:18</v>
      </c>
      <c r="J683" s="1" t="str">
        <f>IFERROR(VLOOKUP(DiaA[[#This Row],[CONCATENA]],Dades[[#All],[Columna1]:[LAT]],3,FALSE),"")</f>
        <v/>
      </c>
      <c r="K683" s="1" t="str">
        <f>IFERROR(10^(DiaA[[#This Row],[LAT]]/10),"")</f>
        <v/>
      </c>
      <c r="AE683" s="1">
        <f>Resultats!C$22</f>
        <v>30</v>
      </c>
      <c r="AF683" s="1">
        <f>Resultats!E$22</f>
        <v>3</v>
      </c>
      <c r="AG683" s="1">
        <v>18</v>
      </c>
      <c r="AH683" s="1">
        <v>18</v>
      </c>
      <c r="AI683" s="1" t="str">
        <f>CONCATENATE(DiaB[[#This Row],[Dia]],DiaB[[#This Row],[Mes]],DiaB[[#This Row],[Hora]],DiaB[[#This Row],[Min]])</f>
        <v>3031818</v>
      </c>
      <c r="AJ683" s="1" t="str">
        <f>CONCATENATE(TEXT(DiaB[[#This Row],[Hora]],"00"),":",TEXT(DiaB[[#This Row],[Min]],"00"))</f>
        <v>18:18</v>
      </c>
      <c r="AK683" s="1" t="str">
        <f>IFERROR(VLOOKUP(DiaB[[#This Row],[CONCATENA]],Dades[[#All],[Columna1]:[LAT]],3,FALSE),"")</f>
        <v/>
      </c>
      <c r="AL683" s="1" t="str">
        <f>IFERROR(10^(DiaB[[#This Row],[LAT]]/10),"")</f>
        <v/>
      </c>
      <c r="BF683" s="1">
        <f>Resultats!C$37</f>
        <v>30</v>
      </c>
      <c r="BG683" s="1">
        <f>Resultats!E$37</f>
        <v>3</v>
      </c>
      <c r="BH683" s="1">
        <v>18</v>
      </c>
      <c r="BI683" s="1">
        <v>18</v>
      </c>
      <c r="BJ683" s="1" t="str">
        <f>CONCATENATE(DiaC[[#This Row],[Dia]],DiaC[[#This Row],[Mes]],DiaC[[#This Row],[Hora]],DiaC[[#This Row],[Min]])</f>
        <v>3031818</v>
      </c>
      <c r="BK683" s="1" t="str">
        <f>CONCATENATE(TEXT(DiaC[[#This Row],[Hora]],"00"),":",TEXT(DiaC[[#This Row],[Min]],"00"))</f>
        <v>18:18</v>
      </c>
      <c r="BL683" s="1" t="str">
        <f>IFERROR(VLOOKUP(DiaC[[#This Row],[CONCATENA]],Dades[[#All],[Columna1]:[LAT]],3,FALSE),"")</f>
        <v/>
      </c>
      <c r="BM683" s="1" t="str">
        <f>IFERROR(10^(DiaC[[#This Row],[LAT]]/10),"")</f>
        <v/>
      </c>
    </row>
    <row r="684" spans="4:65" x14ac:dyDescent="0.35">
      <c r="D684" s="1">
        <f>Resultats!C$7</f>
        <v>30</v>
      </c>
      <c r="E684" s="1">
        <f>Resultats!E$7</f>
        <v>3</v>
      </c>
      <c r="F684" s="1">
        <v>18</v>
      </c>
      <c r="G684" s="1">
        <v>19</v>
      </c>
      <c r="H684" s="1" t="str">
        <f>CONCATENATE(DiaA[[#This Row],[Dia]],DiaA[[#This Row],[Mes]],DiaA[[#This Row],[Hora]],DiaA[[#This Row],[Min]])</f>
        <v>3031819</v>
      </c>
      <c r="I684" s="1" t="str">
        <f>CONCATENATE(TEXT(DiaA[[#This Row],[Hora]],"00"),":",TEXT(DiaA[[#This Row],[Min]],"00"))</f>
        <v>18:19</v>
      </c>
      <c r="J684" s="1" t="str">
        <f>IFERROR(VLOOKUP(DiaA[[#This Row],[CONCATENA]],Dades[[#All],[Columna1]:[LAT]],3,FALSE),"")</f>
        <v/>
      </c>
      <c r="K684" s="1" t="str">
        <f>IFERROR(10^(DiaA[[#This Row],[LAT]]/10),"")</f>
        <v/>
      </c>
      <c r="AE684" s="1">
        <f>Resultats!C$22</f>
        <v>30</v>
      </c>
      <c r="AF684" s="1">
        <f>Resultats!E$22</f>
        <v>3</v>
      </c>
      <c r="AG684" s="1">
        <v>18</v>
      </c>
      <c r="AH684" s="1">
        <v>19</v>
      </c>
      <c r="AI684" s="1" t="str">
        <f>CONCATENATE(DiaB[[#This Row],[Dia]],DiaB[[#This Row],[Mes]],DiaB[[#This Row],[Hora]],DiaB[[#This Row],[Min]])</f>
        <v>3031819</v>
      </c>
      <c r="AJ684" s="1" t="str">
        <f>CONCATENATE(TEXT(DiaB[[#This Row],[Hora]],"00"),":",TEXT(DiaB[[#This Row],[Min]],"00"))</f>
        <v>18:19</v>
      </c>
      <c r="AK684" s="1" t="str">
        <f>IFERROR(VLOOKUP(DiaB[[#This Row],[CONCATENA]],Dades[[#All],[Columna1]:[LAT]],3,FALSE),"")</f>
        <v/>
      </c>
      <c r="AL684" s="1" t="str">
        <f>IFERROR(10^(DiaB[[#This Row],[LAT]]/10),"")</f>
        <v/>
      </c>
      <c r="BF684" s="1">
        <f>Resultats!C$37</f>
        <v>30</v>
      </c>
      <c r="BG684" s="1">
        <f>Resultats!E$37</f>
        <v>3</v>
      </c>
      <c r="BH684" s="1">
        <v>18</v>
      </c>
      <c r="BI684" s="1">
        <v>19</v>
      </c>
      <c r="BJ684" s="1" t="str">
        <f>CONCATENATE(DiaC[[#This Row],[Dia]],DiaC[[#This Row],[Mes]],DiaC[[#This Row],[Hora]],DiaC[[#This Row],[Min]])</f>
        <v>3031819</v>
      </c>
      <c r="BK684" s="1" t="str">
        <f>CONCATENATE(TEXT(DiaC[[#This Row],[Hora]],"00"),":",TEXT(DiaC[[#This Row],[Min]],"00"))</f>
        <v>18:19</v>
      </c>
      <c r="BL684" s="1" t="str">
        <f>IFERROR(VLOOKUP(DiaC[[#This Row],[CONCATENA]],Dades[[#All],[Columna1]:[LAT]],3,FALSE),"")</f>
        <v/>
      </c>
      <c r="BM684" s="1" t="str">
        <f>IFERROR(10^(DiaC[[#This Row],[LAT]]/10),"")</f>
        <v/>
      </c>
    </row>
    <row r="685" spans="4:65" x14ac:dyDescent="0.35">
      <c r="D685" s="1">
        <f>Resultats!C$7</f>
        <v>30</v>
      </c>
      <c r="E685" s="1">
        <f>Resultats!E$7</f>
        <v>3</v>
      </c>
      <c r="F685" s="1">
        <v>18</v>
      </c>
      <c r="G685" s="1">
        <v>20</v>
      </c>
      <c r="H685" s="1" t="str">
        <f>CONCATENATE(DiaA[[#This Row],[Dia]],DiaA[[#This Row],[Mes]],DiaA[[#This Row],[Hora]],DiaA[[#This Row],[Min]])</f>
        <v>3031820</v>
      </c>
      <c r="I685" s="1" t="str">
        <f>CONCATENATE(TEXT(DiaA[[#This Row],[Hora]],"00"),":",TEXT(DiaA[[#This Row],[Min]],"00"))</f>
        <v>18:20</v>
      </c>
      <c r="J685" s="1" t="str">
        <f>IFERROR(VLOOKUP(DiaA[[#This Row],[CONCATENA]],Dades[[#All],[Columna1]:[LAT]],3,FALSE),"")</f>
        <v/>
      </c>
      <c r="K685" s="1" t="str">
        <f>IFERROR(10^(DiaA[[#This Row],[LAT]]/10),"")</f>
        <v/>
      </c>
      <c r="AE685" s="1">
        <f>Resultats!C$22</f>
        <v>30</v>
      </c>
      <c r="AF685" s="1">
        <f>Resultats!E$22</f>
        <v>3</v>
      </c>
      <c r="AG685" s="1">
        <v>18</v>
      </c>
      <c r="AH685" s="1">
        <v>20</v>
      </c>
      <c r="AI685" s="1" t="str">
        <f>CONCATENATE(DiaB[[#This Row],[Dia]],DiaB[[#This Row],[Mes]],DiaB[[#This Row],[Hora]],DiaB[[#This Row],[Min]])</f>
        <v>3031820</v>
      </c>
      <c r="AJ685" s="1" t="str">
        <f>CONCATENATE(TEXT(DiaB[[#This Row],[Hora]],"00"),":",TEXT(DiaB[[#This Row],[Min]],"00"))</f>
        <v>18:20</v>
      </c>
      <c r="AK685" s="1" t="str">
        <f>IFERROR(VLOOKUP(DiaB[[#This Row],[CONCATENA]],Dades[[#All],[Columna1]:[LAT]],3,FALSE),"")</f>
        <v/>
      </c>
      <c r="AL685" s="1" t="str">
        <f>IFERROR(10^(DiaB[[#This Row],[LAT]]/10),"")</f>
        <v/>
      </c>
      <c r="BF685" s="1">
        <f>Resultats!C$37</f>
        <v>30</v>
      </c>
      <c r="BG685" s="1">
        <f>Resultats!E$37</f>
        <v>3</v>
      </c>
      <c r="BH685" s="1">
        <v>18</v>
      </c>
      <c r="BI685" s="1">
        <v>20</v>
      </c>
      <c r="BJ685" s="1" t="str">
        <f>CONCATENATE(DiaC[[#This Row],[Dia]],DiaC[[#This Row],[Mes]],DiaC[[#This Row],[Hora]],DiaC[[#This Row],[Min]])</f>
        <v>3031820</v>
      </c>
      <c r="BK685" s="1" t="str">
        <f>CONCATENATE(TEXT(DiaC[[#This Row],[Hora]],"00"),":",TEXT(DiaC[[#This Row],[Min]],"00"))</f>
        <v>18:20</v>
      </c>
      <c r="BL685" s="1" t="str">
        <f>IFERROR(VLOOKUP(DiaC[[#This Row],[CONCATENA]],Dades[[#All],[Columna1]:[LAT]],3,FALSE),"")</f>
        <v/>
      </c>
      <c r="BM685" s="1" t="str">
        <f>IFERROR(10^(DiaC[[#This Row],[LAT]]/10),"")</f>
        <v/>
      </c>
    </row>
    <row r="686" spans="4:65" x14ac:dyDescent="0.35">
      <c r="D686" s="1">
        <f>Resultats!C$7</f>
        <v>30</v>
      </c>
      <c r="E686" s="1">
        <f>Resultats!E$7</f>
        <v>3</v>
      </c>
      <c r="F686" s="1">
        <v>18</v>
      </c>
      <c r="G686" s="1">
        <v>21</v>
      </c>
      <c r="H686" s="1" t="str">
        <f>CONCATENATE(DiaA[[#This Row],[Dia]],DiaA[[#This Row],[Mes]],DiaA[[#This Row],[Hora]],DiaA[[#This Row],[Min]])</f>
        <v>3031821</v>
      </c>
      <c r="I686" s="1" t="str">
        <f>CONCATENATE(TEXT(DiaA[[#This Row],[Hora]],"00"),":",TEXT(DiaA[[#This Row],[Min]],"00"))</f>
        <v>18:21</v>
      </c>
      <c r="J686" s="1" t="str">
        <f>IFERROR(VLOOKUP(DiaA[[#This Row],[CONCATENA]],Dades[[#All],[Columna1]:[LAT]],3,FALSE),"")</f>
        <v/>
      </c>
      <c r="K686" s="1" t="str">
        <f>IFERROR(10^(DiaA[[#This Row],[LAT]]/10),"")</f>
        <v/>
      </c>
      <c r="AE686" s="1">
        <f>Resultats!C$22</f>
        <v>30</v>
      </c>
      <c r="AF686" s="1">
        <f>Resultats!E$22</f>
        <v>3</v>
      </c>
      <c r="AG686" s="1">
        <v>18</v>
      </c>
      <c r="AH686" s="1">
        <v>21</v>
      </c>
      <c r="AI686" s="1" t="str">
        <f>CONCATENATE(DiaB[[#This Row],[Dia]],DiaB[[#This Row],[Mes]],DiaB[[#This Row],[Hora]],DiaB[[#This Row],[Min]])</f>
        <v>3031821</v>
      </c>
      <c r="AJ686" s="1" t="str">
        <f>CONCATENATE(TEXT(DiaB[[#This Row],[Hora]],"00"),":",TEXT(DiaB[[#This Row],[Min]],"00"))</f>
        <v>18:21</v>
      </c>
      <c r="AK686" s="1" t="str">
        <f>IFERROR(VLOOKUP(DiaB[[#This Row],[CONCATENA]],Dades[[#All],[Columna1]:[LAT]],3,FALSE),"")</f>
        <v/>
      </c>
      <c r="AL686" s="1" t="str">
        <f>IFERROR(10^(DiaB[[#This Row],[LAT]]/10),"")</f>
        <v/>
      </c>
      <c r="BF686" s="1">
        <f>Resultats!C$37</f>
        <v>30</v>
      </c>
      <c r="BG686" s="1">
        <f>Resultats!E$37</f>
        <v>3</v>
      </c>
      <c r="BH686" s="1">
        <v>18</v>
      </c>
      <c r="BI686" s="1">
        <v>21</v>
      </c>
      <c r="BJ686" s="1" t="str">
        <f>CONCATENATE(DiaC[[#This Row],[Dia]],DiaC[[#This Row],[Mes]],DiaC[[#This Row],[Hora]],DiaC[[#This Row],[Min]])</f>
        <v>3031821</v>
      </c>
      <c r="BK686" s="1" t="str">
        <f>CONCATENATE(TEXT(DiaC[[#This Row],[Hora]],"00"),":",TEXT(DiaC[[#This Row],[Min]],"00"))</f>
        <v>18:21</v>
      </c>
      <c r="BL686" s="1" t="str">
        <f>IFERROR(VLOOKUP(DiaC[[#This Row],[CONCATENA]],Dades[[#All],[Columna1]:[LAT]],3,FALSE),"")</f>
        <v/>
      </c>
      <c r="BM686" s="1" t="str">
        <f>IFERROR(10^(DiaC[[#This Row],[LAT]]/10),"")</f>
        <v/>
      </c>
    </row>
    <row r="687" spans="4:65" x14ac:dyDescent="0.35">
      <c r="D687" s="1">
        <f>Resultats!C$7</f>
        <v>30</v>
      </c>
      <c r="E687" s="1">
        <f>Resultats!E$7</f>
        <v>3</v>
      </c>
      <c r="F687" s="1">
        <v>18</v>
      </c>
      <c r="G687" s="1">
        <v>22</v>
      </c>
      <c r="H687" s="1" t="str">
        <f>CONCATENATE(DiaA[[#This Row],[Dia]],DiaA[[#This Row],[Mes]],DiaA[[#This Row],[Hora]],DiaA[[#This Row],[Min]])</f>
        <v>3031822</v>
      </c>
      <c r="I687" s="1" t="str">
        <f>CONCATENATE(TEXT(DiaA[[#This Row],[Hora]],"00"),":",TEXT(DiaA[[#This Row],[Min]],"00"))</f>
        <v>18:22</v>
      </c>
      <c r="J687" s="1" t="str">
        <f>IFERROR(VLOOKUP(DiaA[[#This Row],[CONCATENA]],Dades[[#All],[Columna1]:[LAT]],3,FALSE),"")</f>
        <v/>
      </c>
      <c r="K687" s="1" t="str">
        <f>IFERROR(10^(DiaA[[#This Row],[LAT]]/10),"")</f>
        <v/>
      </c>
      <c r="AE687" s="1">
        <f>Resultats!C$22</f>
        <v>30</v>
      </c>
      <c r="AF687" s="1">
        <f>Resultats!E$22</f>
        <v>3</v>
      </c>
      <c r="AG687" s="1">
        <v>18</v>
      </c>
      <c r="AH687" s="1">
        <v>22</v>
      </c>
      <c r="AI687" s="1" t="str">
        <f>CONCATENATE(DiaB[[#This Row],[Dia]],DiaB[[#This Row],[Mes]],DiaB[[#This Row],[Hora]],DiaB[[#This Row],[Min]])</f>
        <v>3031822</v>
      </c>
      <c r="AJ687" s="1" t="str">
        <f>CONCATENATE(TEXT(DiaB[[#This Row],[Hora]],"00"),":",TEXT(DiaB[[#This Row],[Min]],"00"))</f>
        <v>18:22</v>
      </c>
      <c r="AK687" s="1" t="str">
        <f>IFERROR(VLOOKUP(DiaB[[#This Row],[CONCATENA]],Dades[[#All],[Columna1]:[LAT]],3,FALSE),"")</f>
        <v/>
      </c>
      <c r="AL687" s="1" t="str">
        <f>IFERROR(10^(DiaB[[#This Row],[LAT]]/10),"")</f>
        <v/>
      </c>
      <c r="BF687" s="1">
        <f>Resultats!C$37</f>
        <v>30</v>
      </c>
      <c r="BG687" s="1">
        <f>Resultats!E$37</f>
        <v>3</v>
      </c>
      <c r="BH687" s="1">
        <v>18</v>
      </c>
      <c r="BI687" s="1">
        <v>22</v>
      </c>
      <c r="BJ687" s="1" t="str">
        <f>CONCATENATE(DiaC[[#This Row],[Dia]],DiaC[[#This Row],[Mes]],DiaC[[#This Row],[Hora]],DiaC[[#This Row],[Min]])</f>
        <v>3031822</v>
      </c>
      <c r="BK687" s="1" t="str">
        <f>CONCATENATE(TEXT(DiaC[[#This Row],[Hora]],"00"),":",TEXT(DiaC[[#This Row],[Min]],"00"))</f>
        <v>18:22</v>
      </c>
      <c r="BL687" s="1" t="str">
        <f>IFERROR(VLOOKUP(DiaC[[#This Row],[CONCATENA]],Dades[[#All],[Columna1]:[LAT]],3,FALSE),"")</f>
        <v/>
      </c>
      <c r="BM687" s="1" t="str">
        <f>IFERROR(10^(DiaC[[#This Row],[LAT]]/10),"")</f>
        <v/>
      </c>
    </row>
    <row r="688" spans="4:65" x14ac:dyDescent="0.35">
      <c r="D688" s="1">
        <f>Resultats!C$7</f>
        <v>30</v>
      </c>
      <c r="E688" s="1">
        <f>Resultats!E$7</f>
        <v>3</v>
      </c>
      <c r="F688" s="1">
        <v>18</v>
      </c>
      <c r="G688" s="1">
        <v>23</v>
      </c>
      <c r="H688" s="1" t="str">
        <f>CONCATENATE(DiaA[[#This Row],[Dia]],DiaA[[#This Row],[Mes]],DiaA[[#This Row],[Hora]],DiaA[[#This Row],[Min]])</f>
        <v>3031823</v>
      </c>
      <c r="I688" s="1" t="str">
        <f>CONCATENATE(TEXT(DiaA[[#This Row],[Hora]],"00"),":",TEXT(DiaA[[#This Row],[Min]],"00"))</f>
        <v>18:23</v>
      </c>
      <c r="J688" s="1" t="str">
        <f>IFERROR(VLOOKUP(DiaA[[#This Row],[CONCATENA]],Dades[[#All],[Columna1]:[LAT]],3,FALSE),"")</f>
        <v/>
      </c>
      <c r="K688" s="1" t="str">
        <f>IFERROR(10^(DiaA[[#This Row],[LAT]]/10),"")</f>
        <v/>
      </c>
      <c r="AE688" s="1">
        <f>Resultats!C$22</f>
        <v>30</v>
      </c>
      <c r="AF688" s="1">
        <f>Resultats!E$22</f>
        <v>3</v>
      </c>
      <c r="AG688" s="1">
        <v>18</v>
      </c>
      <c r="AH688" s="1">
        <v>23</v>
      </c>
      <c r="AI688" s="1" t="str">
        <f>CONCATENATE(DiaB[[#This Row],[Dia]],DiaB[[#This Row],[Mes]],DiaB[[#This Row],[Hora]],DiaB[[#This Row],[Min]])</f>
        <v>3031823</v>
      </c>
      <c r="AJ688" s="1" t="str">
        <f>CONCATENATE(TEXT(DiaB[[#This Row],[Hora]],"00"),":",TEXT(DiaB[[#This Row],[Min]],"00"))</f>
        <v>18:23</v>
      </c>
      <c r="AK688" s="1" t="str">
        <f>IFERROR(VLOOKUP(DiaB[[#This Row],[CONCATENA]],Dades[[#All],[Columna1]:[LAT]],3,FALSE),"")</f>
        <v/>
      </c>
      <c r="AL688" s="1" t="str">
        <f>IFERROR(10^(DiaB[[#This Row],[LAT]]/10),"")</f>
        <v/>
      </c>
      <c r="BF688" s="1">
        <f>Resultats!C$37</f>
        <v>30</v>
      </c>
      <c r="BG688" s="1">
        <f>Resultats!E$37</f>
        <v>3</v>
      </c>
      <c r="BH688" s="1">
        <v>18</v>
      </c>
      <c r="BI688" s="1">
        <v>23</v>
      </c>
      <c r="BJ688" s="1" t="str">
        <f>CONCATENATE(DiaC[[#This Row],[Dia]],DiaC[[#This Row],[Mes]],DiaC[[#This Row],[Hora]],DiaC[[#This Row],[Min]])</f>
        <v>3031823</v>
      </c>
      <c r="BK688" s="1" t="str">
        <f>CONCATENATE(TEXT(DiaC[[#This Row],[Hora]],"00"),":",TEXT(DiaC[[#This Row],[Min]],"00"))</f>
        <v>18:23</v>
      </c>
      <c r="BL688" s="1" t="str">
        <f>IFERROR(VLOOKUP(DiaC[[#This Row],[CONCATENA]],Dades[[#All],[Columna1]:[LAT]],3,FALSE),"")</f>
        <v/>
      </c>
      <c r="BM688" s="1" t="str">
        <f>IFERROR(10^(DiaC[[#This Row],[LAT]]/10),"")</f>
        <v/>
      </c>
    </row>
    <row r="689" spans="4:65" x14ac:dyDescent="0.35">
      <c r="D689" s="1">
        <f>Resultats!C$7</f>
        <v>30</v>
      </c>
      <c r="E689" s="1">
        <f>Resultats!E$7</f>
        <v>3</v>
      </c>
      <c r="F689" s="1">
        <v>18</v>
      </c>
      <c r="G689" s="1">
        <v>24</v>
      </c>
      <c r="H689" s="1" t="str">
        <f>CONCATENATE(DiaA[[#This Row],[Dia]],DiaA[[#This Row],[Mes]],DiaA[[#This Row],[Hora]],DiaA[[#This Row],[Min]])</f>
        <v>3031824</v>
      </c>
      <c r="I689" s="1" t="str">
        <f>CONCATENATE(TEXT(DiaA[[#This Row],[Hora]],"00"),":",TEXT(DiaA[[#This Row],[Min]],"00"))</f>
        <v>18:24</v>
      </c>
      <c r="J689" s="1" t="str">
        <f>IFERROR(VLOOKUP(DiaA[[#This Row],[CONCATENA]],Dades[[#All],[Columna1]:[LAT]],3,FALSE),"")</f>
        <v/>
      </c>
      <c r="K689" s="1" t="str">
        <f>IFERROR(10^(DiaA[[#This Row],[LAT]]/10),"")</f>
        <v/>
      </c>
      <c r="AE689" s="1">
        <f>Resultats!C$22</f>
        <v>30</v>
      </c>
      <c r="AF689" s="1">
        <f>Resultats!E$22</f>
        <v>3</v>
      </c>
      <c r="AG689" s="1">
        <v>18</v>
      </c>
      <c r="AH689" s="1">
        <v>24</v>
      </c>
      <c r="AI689" s="1" t="str">
        <f>CONCATENATE(DiaB[[#This Row],[Dia]],DiaB[[#This Row],[Mes]],DiaB[[#This Row],[Hora]],DiaB[[#This Row],[Min]])</f>
        <v>3031824</v>
      </c>
      <c r="AJ689" s="1" t="str">
        <f>CONCATENATE(TEXT(DiaB[[#This Row],[Hora]],"00"),":",TEXT(DiaB[[#This Row],[Min]],"00"))</f>
        <v>18:24</v>
      </c>
      <c r="AK689" s="1" t="str">
        <f>IFERROR(VLOOKUP(DiaB[[#This Row],[CONCATENA]],Dades[[#All],[Columna1]:[LAT]],3,FALSE),"")</f>
        <v/>
      </c>
      <c r="AL689" s="1" t="str">
        <f>IFERROR(10^(DiaB[[#This Row],[LAT]]/10),"")</f>
        <v/>
      </c>
      <c r="BF689" s="1">
        <f>Resultats!C$37</f>
        <v>30</v>
      </c>
      <c r="BG689" s="1">
        <f>Resultats!E$37</f>
        <v>3</v>
      </c>
      <c r="BH689" s="1">
        <v>18</v>
      </c>
      <c r="BI689" s="1">
        <v>24</v>
      </c>
      <c r="BJ689" s="1" t="str">
        <f>CONCATENATE(DiaC[[#This Row],[Dia]],DiaC[[#This Row],[Mes]],DiaC[[#This Row],[Hora]],DiaC[[#This Row],[Min]])</f>
        <v>3031824</v>
      </c>
      <c r="BK689" s="1" t="str">
        <f>CONCATENATE(TEXT(DiaC[[#This Row],[Hora]],"00"),":",TEXT(DiaC[[#This Row],[Min]],"00"))</f>
        <v>18:24</v>
      </c>
      <c r="BL689" s="1" t="str">
        <f>IFERROR(VLOOKUP(DiaC[[#This Row],[CONCATENA]],Dades[[#All],[Columna1]:[LAT]],3,FALSE),"")</f>
        <v/>
      </c>
      <c r="BM689" s="1" t="str">
        <f>IFERROR(10^(DiaC[[#This Row],[LAT]]/10),"")</f>
        <v/>
      </c>
    </row>
    <row r="690" spans="4:65" x14ac:dyDescent="0.35">
      <c r="D690" s="1">
        <f>Resultats!C$7</f>
        <v>30</v>
      </c>
      <c r="E690" s="1">
        <f>Resultats!E$7</f>
        <v>3</v>
      </c>
      <c r="F690" s="1">
        <v>18</v>
      </c>
      <c r="G690" s="1">
        <v>25</v>
      </c>
      <c r="H690" s="1" t="str">
        <f>CONCATENATE(DiaA[[#This Row],[Dia]],DiaA[[#This Row],[Mes]],DiaA[[#This Row],[Hora]],DiaA[[#This Row],[Min]])</f>
        <v>3031825</v>
      </c>
      <c r="I690" s="1" t="str">
        <f>CONCATENATE(TEXT(DiaA[[#This Row],[Hora]],"00"),":",TEXT(DiaA[[#This Row],[Min]],"00"))</f>
        <v>18:25</v>
      </c>
      <c r="J690" s="1" t="str">
        <f>IFERROR(VLOOKUP(DiaA[[#This Row],[CONCATENA]],Dades[[#All],[Columna1]:[LAT]],3,FALSE),"")</f>
        <v/>
      </c>
      <c r="K690" s="1" t="str">
        <f>IFERROR(10^(DiaA[[#This Row],[LAT]]/10),"")</f>
        <v/>
      </c>
      <c r="AE690" s="1">
        <f>Resultats!C$22</f>
        <v>30</v>
      </c>
      <c r="AF690" s="1">
        <f>Resultats!E$22</f>
        <v>3</v>
      </c>
      <c r="AG690" s="1">
        <v>18</v>
      </c>
      <c r="AH690" s="1">
        <v>25</v>
      </c>
      <c r="AI690" s="1" t="str">
        <f>CONCATENATE(DiaB[[#This Row],[Dia]],DiaB[[#This Row],[Mes]],DiaB[[#This Row],[Hora]],DiaB[[#This Row],[Min]])</f>
        <v>3031825</v>
      </c>
      <c r="AJ690" s="1" t="str">
        <f>CONCATENATE(TEXT(DiaB[[#This Row],[Hora]],"00"),":",TEXT(DiaB[[#This Row],[Min]],"00"))</f>
        <v>18:25</v>
      </c>
      <c r="AK690" s="1" t="str">
        <f>IFERROR(VLOOKUP(DiaB[[#This Row],[CONCATENA]],Dades[[#All],[Columna1]:[LAT]],3,FALSE),"")</f>
        <v/>
      </c>
      <c r="AL690" s="1" t="str">
        <f>IFERROR(10^(DiaB[[#This Row],[LAT]]/10),"")</f>
        <v/>
      </c>
      <c r="BF690" s="1">
        <f>Resultats!C$37</f>
        <v>30</v>
      </c>
      <c r="BG690" s="1">
        <f>Resultats!E$37</f>
        <v>3</v>
      </c>
      <c r="BH690" s="1">
        <v>18</v>
      </c>
      <c r="BI690" s="1">
        <v>25</v>
      </c>
      <c r="BJ690" s="1" t="str">
        <f>CONCATENATE(DiaC[[#This Row],[Dia]],DiaC[[#This Row],[Mes]],DiaC[[#This Row],[Hora]],DiaC[[#This Row],[Min]])</f>
        <v>3031825</v>
      </c>
      <c r="BK690" s="1" t="str">
        <f>CONCATENATE(TEXT(DiaC[[#This Row],[Hora]],"00"),":",TEXT(DiaC[[#This Row],[Min]],"00"))</f>
        <v>18:25</v>
      </c>
      <c r="BL690" s="1" t="str">
        <f>IFERROR(VLOOKUP(DiaC[[#This Row],[CONCATENA]],Dades[[#All],[Columna1]:[LAT]],3,FALSE),"")</f>
        <v/>
      </c>
      <c r="BM690" s="1" t="str">
        <f>IFERROR(10^(DiaC[[#This Row],[LAT]]/10),"")</f>
        <v/>
      </c>
    </row>
    <row r="691" spans="4:65" x14ac:dyDescent="0.35">
      <c r="D691" s="1">
        <f>Resultats!C$7</f>
        <v>30</v>
      </c>
      <c r="E691" s="1">
        <f>Resultats!E$7</f>
        <v>3</v>
      </c>
      <c r="F691" s="1">
        <v>18</v>
      </c>
      <c r="G691" s="1">
        <v>26</v>
      </c>
      <c r="H691" s="1" t="str">
        <f>CONCATENATE(DiaA[[#This Row],[Dia]],DiaA[[#This Row],[Mes]],DiaA[[#This Row],[Hora]],DiaA[[#This Row],[Min]])</f>
        <v>3031826</v>
      </c>
      <c r="I691" s="1" t="str">
        <f>CONCATENATE(TEXT(DiaA[[#This Row],[Hora]],"00"),":",TEXT(DiaA[[#This Row],[Min]],"00"))</f>
        <v>18:26</v>
      </c>
      <c r="J691" s="1" t="str">
        <f>IFERROR(VLOOKUP(DiaA[[#This Row],[CONCATENA]],Dades[[#All],[Columna1]:[LAT]],3,FALSE),"")</f>
        <v/>
      </c>
      <c r="K691" s="1" t="str">
        <f>IFERROR(10^(DiaA[[#This Row],[LAT]]/10),"")</f>
        <v/>
      </c>
      <c r="AE691" s="1">
        <f>Resultats!C$22</f>
        <v>30</v>
      </c>
      <c r="AF691" s="1">
        <f>Resultats!E$22</f>
        <v>3</v>
      </c>
      <c r="AG691" s="1">
        <v>18</v>
      </c>
      <c r="AH691" s="1">
        <v>26</v>
      </c>
      <c r="AI691" s="1" t="str">
        <f>CONCATENATE(DiaB[[#This Row],[Dia]],DiaB[[#This Row],[Mes]],DiaB[[#This Row],[Hora]],DiaB[[#This Row],[Min]])</f>
        <v>3031826</v>
      </c>
      <c r="AJ691" s="1" t="str">
        <f>CONCATENATE(TEXT(DiaB[[#This Row],[Hora]],"00"),":",TEXT(DiaB[[#This Row],[Min]],"00"))</f>
        <v>18:26</v>
      </c>
      <c r="AK691" s="1" t="str">
        <f>IFERROR(VLOOKUP(DiaB[[#This Row],[CONCATENA]],Dades[[#All],[Columna1]:[LAT]],3,FALSE),"")</f>
        <v/>
      </c>
      <c r="AL691" s="1" t="str">
        <f>IFERROR(10^(DiaB[[#This Row],[LAT]]/10),"")</f>
        <v/>
      </c>
      <c r="BF691" s="1">
        <f>Resultats!C$37</f>
        <v>30</v>
      </c>
      <c r="BG691" s="1">
        <f>Resultats!E$37</f>
        <v>3</v>
      </c>
      <c r="BH691" s="1">
        <v>18</v>
      </c>
      <c r="BI691" s="1">
        <v>26</v>
      </c>
      <c r="BJ691" s="1" t="str">
        <f>CONCATENATE(DiaC[[#This Row],[Dia]],DiaC[[#This Row],[Mes]],DiaC[[#This Row],[Hora]],DiaC[[#This Row],[Min]])</f>
        <v>3031826</v>
      </c>
      <c r="BK691" s="1" t="str">
        <f>CONCATENATE(TEXT(DiaC[[#This Row],[Hora]],"00"),":",TEXT(DiaC[[#This Row],[Min]],"00"))</f>
        <v>18:26</v>
      </c>
      <c r="BL691" s="1" t="str">
        <f>IFERROR(VLOOKUP(DiaC[[#This Row],[CONCATENA]],Dades[[#All],[Columna1]:[LAT]],3,FALSE),"")</f>
        <v/>
      </c>
      <c r="BM691" s="1" t="str">
        <f>IFERROR(10^(DiaC[[#This Row],[LAT]]/10),"")</f>
        <v/>
      </c>
    </row>
    <row r="692" spans="4:65" x14ac:dyDescent="0.35">
      <c r="D692" s="1">
        <f>Resultats!C$7</f>
        <v>30</v>
      </c>
      <c r="E692" s="1">
        <f>Resultats!E$7</f>
        <v>3</v>
      </c>
      <c r="F692" s="1">
        <v>18</v>
      </c>
      <c r="G692" s="1">
        <v>27</v>
      </c>
      <c r="H692" s="1" t="str">
        <f>CONCATENATE(DiaA[[#This Row],[Dia]],DiaA[[#This Row],[Mes]],DiaA[[#This Row],[Hora]],DiaA[[#This Row],[Min]])</f>
        <v>3031827</v>
      </c>
      <c r="I692" s="1" t="str">
        <f>CONCATENATE(TEXT(DiaA[[#This Row],[Hora]],"00"),":",TEXT(DiaA[[#This Row],[Min]],"00"))</f>
        <v>18:27</v>
      </c>
      <c r="J692" s="1" t="str">
        <f>IFERROR(VLOOKUP(DiaA[[#This Row],[CONCATENA]],Dades[[#All],[Columna1]:[LAT]],3,FALSE),"")</f>
        <v/>
      </c>
      <c r="K692" s="1" t="str">
        <f>IFERROR(10^(DiaA[[#This Row],[LAT]]/10),"")</f>
        <v/>
      </c>
      <c r="AE692" s="1">
        <f>Resultats!C$22</f>
        <v>30</v>
      </c>
      <c r="AF692" s="1">
        <f>Resultats!E$22</f>
        <v>3</v>
      </c>
      <c r="AG692" s="1">
        <v>18</v>
      </c>
      <c r="AH692" s="1">
        <v>27</v>
      </c>
      <c r="AI692" s="1" t="str">
        <f>CONCATENATE(DiaB[[#This Row],[Dia]],DiaB[[#This Row],[Mes]],DiaB[[#This Row],[Hora]],DiaB[[#This Row],[Min]])</f>
        <v>3031827</v>
      </c>
      <c r="AJ692" s="1" t="str">
        <f>CONCATENATE(TEXT(DiaB[[#This Row],[Hora]],"00"),":",TEXT(DiaB[[#This Row],[Min]],"00"))</f>
        <v>18:27</v>
      </c>
      <c r="AK692" s="1" t="str">
        <f>IFERROR(VLOOKUP(DiaB[[#This Row],[CONCATENA]],Dades[[#All],[Columna1]:[LAT]],3,FALSE),"")</f>
        <v/>
      </c>
      <c r="AL692" s="1" t="str">
        <f>IFERROR(10^(DiaB[[#This Row],[LAT]]/10),"")</f>
        <v/>
      </c>
      <c r="BF692" s="1">
        <f>Resultats!C$37</f>
        <v>30</v>
      </c>
      <c r="BG692" s="1">
        <f>Resultats!E$37</f>
        <v>3</v>
      </c>
      <c r="BH692" s="1">
        <v>18</v>
      </c>
      <c r="BI692" s="1">
        <v>27</v>
      </c>
      <c r="BJ692" s="1" t="str">
        <f>CONCATENATE(DiaC[[#This Row],[Dia]],DiaC[[#This Row],[Mes]],DiaC[[#This Row],[Hora]],DiaC[[#This Row],[Min]])</f>
        <v>3031827</v>
      </c>
      <c r="BK692" s="1" t="str">
        <f>CONCATENATE(TEXT(DiaC[[#This Row],[Hora]],"00"),":",TEXT(DiaC[[#This Row],[Min]],"00"))</f>
        <v>18:27</v>
      </c>
      <c r="BL692" s="1" t="str">
        <f>IFERROR(VLOOKUP(DiaC[[#This Row],[CONCATENA]],Dades[[#All],[Columna1]:[LAT]],3,FALSE),"")</f>
        <v/>
      </c>
      <c r="BM692" s="1" t="str">
        <f>IFERROR(10^(DiaC[[#This Row],[LAT]]/10),"")</f>
        <v/>
      </c>
    </row>
    <row r="693" spans="4:65" x14ac:dyDescent="0.35">
      <c r="D693" s="1">
        <f>Resultats!C$7</f>
        <v>30</v>
      </c>
      <c r="E693" s="1">
        <f>Resultats!E$7</f>
        <v>3</v>
      </c>
      <c r="F693" s="1">
        <v>18</v>
      </c>
      <c r="G693" s="1">
        <v>28</v>
      </c>
      <c r="H693" s="1" t="str">
        <f>CONCATENATE(DiaA[[#This Row],[Dia]],DiaA[[#This Row],[Mes]],DiaA[[#This Row],[Hora]],DiaA[[#This Row],[Min]])</f>
        <v>3031828</v>
      </c>
      <c r="I693" s="1" t="str">
        <f>CONCATENATE(TEXT(DiaA[[#This Row],[Hora]],"00"),":",TEXT(DiaA[[#This Row],[Min]],"00"))</f>
        <v>18:28</v>
      </c>
      <c r="J693" s="1" t="str">
        <f>IFERROR(VLOOKUP(DiaA[[#This Row],[CONCATENA]],Dades[[#All],[Columna1]:[LAT]],3,FALSE),"")</f>
        <v/>
      </c>
      <c r="K693" s="1" t="str">
        <f>IFERROR(10^(DiaA[[#This Row],[LAT]]/10),"")</f>
        <v/>
      </c>
      <c r="AE693" s="1">
        <f>Resultats!C$22</f>
        <v>30</v>
      </c>
      <c r="AF693" s="1">
        <f>Resultats!E$22</f>
        <v>3</v>
      </c>
      <c r="AG693" s="1">
        <v>18</v>
      </c>
      <c r="AH693" s="1">
        <v>28</v>
      </c>
      <c r="AI693" s="1" t="str">
        <f>CONCATENATE(DiaB[[#This Row],[Dia]],DiaB[[#This Row],[Mes]],DiaB[[#This Row],[Hora]],DiaB[[#This Row],[Min]])</f>
        <v>3031828</v>
      </c>
      <c r="AJ693" s="1" t="str">
        <f>CONCATENATE(TEXT(DiaB[[#This Row],[Hora]],"00"),":",TEXT(DiaB[[#This Row],[Min]],"00"))</f>
        <v>18:28</v>
      </c>
      <c r="AK693" s="1" t="str">
        <f>IFERROR(VLOOKUP(DiaB[[#This Row],[CONCATENA]],Dades[[#All],[Columna1]:[LAT]],3,FALSE),"")</f>
        <v/>
      </c>
      <c r="AL693" s="1" t="str">
        <f>IFERROR(10^(DiaB[[#This Row],[LAT]]/10),"")</f>
        <v/>
      </c>
      <c r="BF693" s="1">
        <f>Resultats!C$37</f>
        <v>30</v>
      </c>
      <c r="BG693" s="1">
        <f>Resultats!E$37</f>
        <v>3</v>
      </c>
      <c r="BH693" s="1">
        <v>18</v>
      </c>
      <c r="BI693" s="1">
        <v>28</v>
      </c>
      <c r="BJ693" s="1" t="str">
        <f>CONCATENATE(DiaC[[#This Row],[Dia]],DiaC[[#This Row],[Mes]],DiaC[[#This Row],[Hora]],DiaC[[#This Row],[Min]])</f>
        <v>3031828</v>
      </c>
      <c r="BK693" s="1" t="str">
        <f>CONCATENATE(TEXT(DiaC[[#This Row],[Hora]],"00"),":",TEXT(DiaC[[#This Row],[Min]],"00"))</f>
        <v>18:28</v>
      </c>
      <c r="BL693" s="1" t="str">
        <f>IFERROR(VLOOKUP(DiaC[[#This Row],[CONCATENA]],Dades[[#All],[Columna1]:[LAT]],3,FALSE),"")</f>
        <v/>
      </c>
      <c r="BM693" s="1" t="str">
        <f>IFERROR(10^(DiaC[[#This Row],[LAT]]/10),"")</f>
        <v/>
      </c>
    </row>
    <row r="694" spans="4:65" x14ac:dyDescent="0.35">
      <c r="D694" s="1">
        <f>Resultats!C$7</f>
        <v>30</v>
      </c>
      <c r="E694" s="1">
        <f>Resultats!E$7</f>
        <v>3</v>
      </c>
      <c r="F694" s="1">
        <v>18</v>
      </c>
      <c r="G694" s="1">
        <v>29</v>
      </c>
      <c r="H694" s="1" t="str">
        <f>CONCATENATE(DiaA[[#This Row],[Dia]],DiaA[[#This Row],[Mes]],DiaA[[#This Row],[Hora]],DiaA[[#This Row],[Min]])</f>
        <v>3031829</v>
      </c>
      <c r="I694" s="1" t="str">
        <f>CONCATENATE(TEXT(DiaA[[#This Row],[Hora]],"00"),":",TEXT(DiaA[[#This Row],[Min]],"00"))</f>
        <v>18:29</v>
      </c>
      <c r="J694" s="1" t="str">
        <f>IFERROR(VLOOKUP(DiaA[[#This Row],[CONCATENA]],Dades[[#All],[Columna1]:[LAT]],3,FALSE),"")</f>
        <v/>
      </c>
      <c r="K694" s="1" t="str">
        <f>IFERROR(10^(DiaA[[#This Row],[LAT]]/10),"")</f>
        <v/>
      </c>
      <c r="AE694" s="1">
        <f>Resultats!C$22</f>
        <v>30</v>
      </c>
      <c r="AF694" s="1">
        <f>Resultats!E$22</f>
        <v>3</v>
      </c>
      <c r="AG694" s="1">
        <v>18</v>
      </c>
      <c r="AH694" s="1">
        <v>29</v>
      </c>
      <c r="AI694" s="1" t="str">
        <f>CONCATENATE(DiaB[[#This Row],[Dia]],DiaB[[#This Row],[Mes]],DiaB[[#This Row],[Hora]],DiaB[[#This Row],[Min]])</f>
        <v>3031829</v>
      </c>
      <c r="AJ694" s="1" t="str">
        <f>CONCATENATE(TEXT(DiaB[[#This Row],[Hora]],"00"),":",TEXT(DiaB[[#This Row],[Min]],"00"))</f>
        <v>18:29</v>
      </c>
      <c r="AK694" s="1" t="str">
        <f>IFERROR(VLOOKUP(DiaB[[#This Row],[CONCATENA]],Dades[[#All],[Columna1]:[LAT]],3,FALSE),"")</f>
        <v/>
      </c>
      <c r="AL694" s="1" t="str">
        <f>IFERROR(10^(DiaB[[#This Row],[LAT]]/10),"")</f>
        <v/>
      </c>
      <c r="BF694" s="1">
        <f>Resultats!C$37</f>
        <v>30</v>
      </c>
      <c r="BG694" s="1">
        <f>Resultats!E$37</f>
        <v>3</v>
      </c>
      <c r="BH694" s="1">
        <v>18</v>
      </c>
      <c r="BI694" s="1">
        <v>29</v>
      </c>
      <c r="BJ694" s="1" t="str">
        <f>CONCATENATE(DiaC[[#This Row],[Dia]],DiaC[[#This Row],[Mes]],DiaC[[#This Row],[Hora]],DiaC[[#This Row],[Min]])</f>
        <v>3031829</v>
      </c>
      <c r="BK694" s="1" t="str">
        <f>CONCATENATE(TEXT(DiaC[[#This Row],[Hora]],"00"),":",TEXT(DiaC[[#This Row],[Min]],"00"))</f>
        <v>18:29</v>
      </c>
      <c r="BL694" s="1" t="str">
        <f>IFERROR(VLOOKUP(DiaC[[#This Row],[CONCATENA]],Dades[[#All],[Columna1]:[LAT]],3,FALSE),"")</f>
        <v/>
      </c>
      <c r="BM694" s="1" t="str">
        <f>IFERROR(10^(DiaC[[#This Row],[LAT]]/10),"")</f>
        <v/>
      </c>
    </row>
    <row r="695" spans="4:65" x14ac:dyDescent="0.35">
      <c r="D695" s="1">
        <f>Resultats!C$7</f>
        <v>30</v>
      </c>
      <c r="E695" s="1">
        <f>Resultats!E$7</f>
        <v>3</v>
      </c>
      <c r="F695" s="1">
        <v>18</v>
      </c>
      <c r="G695" s="1">
        <v>30</v>
      </c>
      <c r="H695" s="1" t="str">
        <f>CONCATENATE(DiaA[[#This Row],[Dia]],DiaA[[#This Row],[Mes]],DiaA[[#This Row],[Hora]],DiaA[[#This Row],[Min]])</f>
        <v>3031830</v>
      </c>
      <c r="I695" s="1" t="str">
        <f>CONCATENATE(TEXT(DiaA[[#This Row],[Hora]],"00"),":",TEXT(DiaA[[#This Row],[Min]],"00"))</f>
        <v>18:30</v>
      </c>
      <c r="J695" s="1" t="str">
        <f>IFERROR(VLOOKUP(DiaA[[#This Row],[CONCATENA]],Dades[[#All],[Columna1]:[LAT]],3,FALSE),"")</f>
        <v/>
      </c>
      <c r="K695" s="1" t="str">
        <f>IFERROR(10^(DiaA[[#This Row],[LAT]]/10),"")</f>
        <v/>
      </c>
      <c r="AE695" s="1">
        <f>Resultats!C$22</f>
        <v>30</v>
      </c>
      <c r="AF695" s="1">
        <f>Resultats!E$22</f>
        <v>3</v>
      </c>
      <c r="AG695" s="1">
        <v>18</v>
      </c>
      <c r="AH695" s="1">
        <v>30</v>
      </c>
      <c r="AI695" s="1" t="str">
        <f>CONCATENATE(DiaB[[#This Row],[Dia]],DiaB[[#This Row],[Mes]],DiaB[[#This Row],[Hora]],DiaB[[#This Row],[Min]])</f>
        <v>3031830</v>
      </c>
      <c r="AJ695" s="1" t="str">
        <f>CONCATENATE(TEXT(DiaB[[#This Row],[Hora]],"00"),":",TEXT(DiaB[[#This Row],[Min]],"00"))</f>
        <v>18:30</v>
      </c>
      <c r="AK695" s="1" t="str">
        <f>IFERROR(VLOOKUP(DiaB[[#This Row],[CONCATENA]],Dades[[#All],[Columna1]:[LAT]],3,FALSE),"")</f>
        <v/>
      </c>
      <c r="AL695" s="1" t="str">
        <f>IFERROR(10^(DiaB[[#This Row],[LAT]]/10),"")</f>
        <v/>
      </c>
      <c r="BF695" s="1">
        <f>Resultats!C$37</f>
        <v>30</v>
      </c>
      <c r="BG695" s="1">
        <f>Resultats!E$37</f>
        <v>3</v>
      </c>
      <c r="BH695" s="1">
        <v>18</v>
      </c>
      <c r="BI695" s="1">
        <v>30</v>
      </c>
      <c r="BJ695" s="1" t="str">
        <f>CONCATENATE(DiaC[[#This Row],[Dia]],DiaC[[#This Row],[Mes]],DiaC[[#This Row],[Hora]],DiaC[[#This Row],[Min]])</f>
        <v>3031830</v>
      </c>
      <c r="BK695" s="1" t="str">
        <f>CONCATENATE(TEXT(DiaC[[#This Row],[Hora]],"00"),":",TEXT(DiaC[[#This Row],[Min]],"00"))</f>
        <v>18:30</v>
      </c>
      <c r="BL695" s="1" t="str">
        <f>IFERROR(VLOOKUP(DiaC[[#This Row],[CONCATENA]],Dades[[#All],[Columna1]:[LAT]],3,FALSE),"")</f>
        <v/>
      </c>
      <c r="BM695" s="1" t="str">
        <f>IFERROR(10^(DiaC[[#This Row],[LAT]]/10),"")</f>
        <v/>
      </c>
    </row>
    <row r="696" spans="4:65" x14ac:dyDescent="0.35">
      <c r="D696" s="1">
        <f>Resultats!C$7</f>
        <v>30</v>
      </c>
      <c r="E696" s="1">
        <f>Resultats!E$7</f>
        <v>3</v>
      </c>
      <c r="F696" s="1">
        <v>18</v>
      </c>
      <c r="G696" s="1">
        <v>31</v>
      </c>
      <c r="H696" s="1" t="str">
        <f>CONCATENATE(DiaA[[#This Row],[Dia]],DiaA[[#This Row],[Mes]],DiaA[[#This Row],[Hora]],DiaA[[#This Row],[Min]])</f>
        <v>3031831</v>
      </c>
      <c r="I696" s="1" t="str">
        <f>CONCATENATE(TEXT(DiaA[[#This Row],[Hora]],"00"),":",TEXT(DiaA[[#This Row],[Min]],"00"))</f>
        <v>18:31</v>
      </c>
      <c r="J696" s="1" t="str">
        <f>IFERROR(VLOOKUP(DiaA[[#This Row],[CONCATENA]],Dades[[#All],[Columna1]:[LAT]],3,FALSE),"")</f>
        <v/>
      </c>
      <c r="K696" s="1" t="str">
        <f>IFERROR(10^(DiaA[[#This Row],[LAT]]/10),"")</f>
        <v/>
      </c>
      <c r="AE696" s="1">
        <f>Resultats!C$22</f>
        <v>30</v>
      </c>
      <c r="AF696" s="1">
        <f>Resultats!E$22</f>
        <v>3</v>
      </c>
      <c r="AG696" s="1">
        <v>18</v>
      </c>
      <c r="AH696" s="1">
        <v>31</v>
      </c>
      <c r="AI696" s="1" t="str">
        <f>CONCATENATE(DiaB[[#This Row],[Dia]],DiaB[[#This Row],[Mes]],DiaB[[#This Row],[Hora]],DiaB[[#This Row],[Min]])</f>
        <v>3031831</v>
      </c>
      <c r="AJ696" s="1" t="str">
        <f>CONCATENATE(TEXT(DiaB[[#This Row],[Hora]],"00"),":",TEXT(DiaB[[#This Row],[Min]],"00"))</f>
        <v>18:31</v>
      </c>
      <c r="AK696" s="1" t="str">
        <f>IFERROR(VLOOKUP(DiaB[[#This Row],[CONCATENA]],Dades[[#All],[Columna1]:[LAT]],3,FALSE),"")</f>
        <v/>
      </c>
      <c r="AL696" s="1" t="str">
        <f>IFERROR(10^(DiaB[[#This Row],[LAT]]/10),"")</f>
        <v/>
      </c>
      <c r="BF696" s="1">
        <f>Resultats!C$37</f>
        <v>30</v>
      </c>
      <c r="BG696" s="1">
        <f>Resultats!E$37</f>
        <v>3</v>
      </c>
      <c r="BH696" s="1">
        <v>18</v>
      </c>
      <c r="BI696" s="1">
        <v>31</v>
      </c>
      <c r="BJ696" s="1" t="str">
        <f>CONCATENATE(DiaC[[#This Row],[Dia]],DiaC[[#This Row],[Mes]],DiaC[[#This Row],[Hora]],DiaC[[#This Row],[Min]])</f>
        <v>3031831</v>
      </c>
      <c r="BK696" s="1" t="str">
        <f>CONCATENATE(TEXT(DiaC[[#This Row],[Hora]],"00"),":",TEXT(DiaC[[#This Row],[Min]],"00"))</f>
        <v>18:31</v>
      </c>
      <c r="BL696" s="1" t="str">
        <f>IFERROR(VLOOKUP(DiaC[[#This Row],[CONCATENA]],Dades[[#All],[Columna1]:[LAT]],3,FALSE),"")</f>
        <v/>
      </c>
      <c r="BM696" s="1" t="str">
        <f>IFERROR(10^(DiaC[[#This Row],[LAT]]/10),"")</f>
        <v/>
      </c>
    </row>
    <row r="697" spans="4:65" x14ac:dyDescent="0.35">
      <c r="D697" s="1">
        <f>Resultats!C$7</f>
        <v>30</v>
      </c>
      <c r="E697" s="1">
        <f>Resultats!E$7</f>
        <v>3</v>
      </c>
      <c r="F697" s="1">
        <v>18</v>
      </c>
      <c r="G697" s="1">
        <v>32</v>
      </c>
      <c r="H697" s="1" t="str">
        <f>CONCATENATE(DiaA[[#This Row],[Dia]],DiaA[[#This Row],[Mes]],DiaA[[#This Row],[Hora]],DiaA[[#This Row],[Min]])</f>
        <v>3031832</v>
      </c>
      <c r="I697" s="1" t="str">
        <f>CONCATENATE(TEXT(DiaA[[#This Row],[Hora]],"00"),":",TEXT(DiaA[[#This Row],[Min]],"00"))</f>
        <v>18:32</v>
      </c>
      <c r="J697" s="1" t="str">
        <f>IFERROR(VLOOKUP(DiaA[[#This Row],[CONCATENA]],Dades[[#All],[Columna1]:[LAT]],3,FALSE),"")</f>
        <v/>
      </c>
      <c r="K697" s="1" t="str">
        <f>IFERROR(10^(DiaA[[#This Row],[LAT]]/10),"")</f>
        <v/>
      </c>
      <c r="AE697" s="1">
        <f>Resultats!C$22</f>
        <v>30</v>
      </c>
      <c r="AF697" s="1">
        <f>Resultats!E$22</f>
        <v>3</v>
      </c>
      <c r="AG697" s="1">
        <v>18</v>
      </c>
      <c r="AH697" s="1">
        <v>32</v>
      </c>
      <c r="AI697" s="1" t="str">
        <f>CONCATENATE(DiaB[[#This Row],[Dia]],DiaB[[#This Row],[Mes]],DiaB[[#This Row],[Hora]],DiaB[[#This Row],[Min]])</f>
        <v>3031832</v>
      </c>
      <c r="AJ697" s="1" t="str">
        <f>CONCATENATE(TEXT(DiaB[[#This Row],[Hora]],"00"),":",TEXT(DiaB[[#This Row],[Min]],"00"))</f>
        <v>18:32</v>
      </c>
      <c r="AK697" s="1" t="str">
        <f>IFERROR(VLOOKUP(DiaB[[#This Row],[CONCATENA]],Dades[[#All],[Columna1]:[LAT]],3,FALSE),"")</f>
        <v/>
      </c>
      <c r="AL697" s="1" t="str">
        <f>IFERROR(10^(DiaB[[#This Row],[LAT]]/10),"")</f>
        <v/>
      </c>
      <c r="BF697" s="1">
        <f>Resultats!C$37</f>
        <v>30</v>
      </c>
      <c r="BG697" s="1">
        <f>Resultats!E$37</f>
        <v>3</v>
      </c>
      <c r="BH697" s="1">
        <v>18</v>
      </c>
      <c r="BI697" s="1">
        <v>32</v>
      </c>
      <c r="BJ697" s="1" t="str">
        <f>CONCATENATE(DiaC[[#This Row],[Dia]],DiaC[[#This Row],[Mes]],DiaC[[#This Row],[Hora]],DiaC[[#This Row],[Min]])</f>
        <v>3031832</v>
      </c>
      <c r="BK697" s="1" t="str">
        <f>CONCATENATE(TEXT(DiaC[[#This Row],[Hora]],"00"),":",TEXT(DiaC[[#This Row],[Min]],"00"))</f>
        <v>18:32</v>
      </c>
      <c r="BL697" s="1" t="str">
        <f>IFERROR(VLOOKUP(DiaC[[#This Row],[CONCATENA]],Dades[[#All],[Columna1]:[LAT]],3,FALSE),"")</f>
        <v/>
      </c>
      <c r="BM697" s="1" t="str">
        <f>IFERROR(10^(DiaC[[#This Row],[LAT]]/10),"")</f>
        <v/>
      </c>
    </row>
    <row r="698" spans="4:65" x14ac:dyDescent="0.35">
      <c r="D698" s="1">
        <f>Resultats!C$7</f>
        <v>30</v>
      </c>
      <c r="E698" s="1">
        <f>Resultats!E$7</f>
        <v>3</v>
      </c>
      <c r="F698" s="1">
        <v>18</v>
      </c>
      <c r="G698" s="1">
        <v>33</v>
      </c>
      <c r="H698" s="1" t="str">
        <f>CONCATENATE(DiaA[[#This Row],[Dia]],DiaA[[#This Row],[Mes]],DiaA[[#This Row],[Hora]],DiaA[[#This Row],[Min]])</f>
        <v>3031833</v>
      </c>
      <c r="I698" s="1" t="str">
        <f>CONCATENATE(TEXT(DiaA[[#This Row],[Hora]],"00"),":",TEXT(DiaA[[#This Row],[Min]],"00"))</f>
        <v>18:33</v>
      </c>
      <c r="J698" s="1" t="str">
        <f>IFERROR(VLOOKUP(DiaA[[#This Row],[CONCATENA]],Dades[[#All],[Columna1]:[LAT]],3,FALSE),"")</f>
        <v/>
      </c>
      <c r="K698" s="1" t="str">
        <f>IFERROR(10^(DiaA[[#This Row],[LAT]]/10),"")</f>
        <v/>
      </c>
      <c r="AE698" s="1">
        <f>Resultats!C$22</f>
        <v>30</v>
      </c>
      <c r="AF698" s="1">
        <f>Resultats!E$22</f>
        <v>3</v>
      </c>
      <c r="AG698" s="1">
        <v>18</v>
      </c>
      <c r="AH698" s="1">
        <v>33</v>
      </c>
      <c r="AI698" s="1" t="str">
        <f>CONCATENATE(DiaB[[#This Row],[Dia]],DiaB[[#This Row],[Mes]],DiaB[[#This Row],[Hora]],DiaB[[#This Row],[Min]])</f>
        <v>3031833</v>
      </c>
      <c r="AJ698" s="1" t="str">
        <f>CONCATENATE(TEXT(DiaB[[#This Row],[Hora]],"00"),":",TEXT(DiaB[[#This Row],[Min]],"00"))</f>
        <v>18:33</v>
      </c>
      <c r="AK698" s="1" t="str">
        <f>IFERROR(VLOOKUP(DiaB[[#This Row],[CONCATENA]],Dades[[#All],[Columna1]:[LAT]],3,FALSE),"")</f>
        <v/>
      </c>
      <c r="AL698" s="1" t="str">
        <f>IFERROR(10^(DiaB[[#This Row],[LAT]]/10),"")</f>
        <v/>
      </c>
      <c r="BF698" s="1">
        <f>Resultats!C$37</f>
        <v>30</v>
      </c>
      <c r="BG698" s="1">
        <f>Resultats!E$37</f>
        <v>3</v>
      </c>
      <c r="BH698" s="1">
        <v>18</v>
      </c>
      <c r="BI698" s="1">
        <v>33</v>
      </c>
      <c r="BJ698" s="1" t="str">
        <f>CONCATENATE(DiaC[[#This Row],[Dia]],DiaC[[#This Row],[Mes]],DiaC[[#This Row],[Hora]],DiaC[[#This Row],[Min]])</f>
        <v>3031833</v>
      </c>
      <c r="BK698" s="1" t="str">
        <f>CONCATENATE(TEXT(DiaC[[#This Row],[Hora]],"00"),":",TEXT(DiaC[[#This Row],[Min]],"00"))</f>
        <v>18:33</v>
      </c>
      <c r="BL698" s="1" t="str">
        <f>IFERROR(VLOOKUP(DiaC[[#This Row],[CONCATENA]],Dades[[#All],[Columna1]:[LAT]],3,FALSE),"")</f>
        <v/>
      </c>
      <c r="BM698" s="1" t="str">
        <f>IFERROR(10^(DiaC[[#This Row],[LAT]]/10),"")</f>
        <v/>
      </c>
    </row>
    <row r="699" spans="4:65" x14ac:dyDescent="0.35">
      <c r="D699" s="1">
        <f>Resultats!C$7</f>
        <v>30</v>
      </c>
      <c r="E699" s="1">
        <f>Resultats!E$7</f>
        <v>3</v>
      </c>
      <c r="F699" s="1">
        <v>18</v>
      </c>
      <c r="G699" s="1">
        <v>34</v>
      </c>
      <c r="H699" s="1" t="str">
        <f>CONCATENATE(DiaA[[#This Row],[Dia]],DiaA[[#This Row],[Mes]],DiaA[[#This Row],[Hora]],DiaA[[#This Row],[Min]])</f>
        <v>3031834</v>
      </c>
      <c r="I699" s="1" t="str">
        <f>CONCATENATE(TEXT(DiaA[[#This Row],[Hora]],"00"),":",TEXT(DiaA[[#This Row],[Min]],"00"))</f>
        <v>18:34</v>
      </c>
      <c r="J699" s="1" t="str">
        <f>IFERROR(VLOOKUP(DiaA[[#This Row],[CONCATENA]],Dades[[#All],[Columna1]:[LAT]],3,FALSE),"")</f>
        <v/>
      </c>
      <c r="K699" s="1" t="str">
        <f>IFERROR(10^(DiaA[[#This Row],[LAT]]/10),"")</f>
        <v/>
      </c>
      <c r="AE699" s="1">
        <f>Resultats!C$22</f>
        <v>30</v>
      </c>
      <c r="AF699" s="1">
        <f>Resultats!E$22</f>
        <v>3</v>
      </c>
      <c r="AG699" s="1">
        <v>18</v>
      </c>
      <c r="AH699" s="1">
        <v>34</v>
      </c>
      <c r="AI699" s="1" t="str">
        <f>CONCATENATE(DiaB[[#This Row],[Dia]],DiaB[[#This Row],[Mes]],DiaB[[#This Row],[Hora]],DiaB[[#This Row],[Min]])</f>
        <v>3031834</v>
      </c>
      <c r="AJ699" s="1" t="str">
        <f>CONCATENATE(TEXT(DiaB[[#This Row],[Hora]],"00"),":",TEXT(DiaB[[#This Row],[Min]],"00"))</f>
        <v>18:34</v>
      </c>
      <c r="AK699" s="1" t="str">
        <f>IFERROR(VLOOKUP(DiaB[[#This Row],[CONCATENA]],Dades[[#All],[Columna1]:[LAT]],3,FALSE),"")</f>
        <v/>
      </c>
      <c r="AL699" s="1" t="str">
        <f>IFERROR(10^(DiaB[[#This Row],[LAT]]/10),"")</f>
        <v/>
      </c>
      <c r="BF699" s="1">
        <f>Resultats!C$37</f>
        <v>30</v>
      </c>
      <c r="BG699" s="1">
        <f>Resultats!E$37</f>
        <v>3</v>
      </c>
      <c r="BH699" s="1">
        <v>18</v>
      </c>
      <c r="BI699" s="1">
        <v>34</v>
      </c>
      <c r="BJ699" s="1" t="str">
        <f>CONCATENATE(DiaC[[#This Row],[Dia]],DiaC[[#This Row],[Mes]],DiaC[[#This Row],[Hora]],DiaC[[#This Row],[Min]])</f>
        <v>3031834</v>
      </c>
      <c r="BK699" s="1" t="str">
        <f>CONCATENATE(TEXT(DiaC[[#This Row],[Hora]],"00"),":",TEXT(DiaC[[#This Row],[Min]],"00"))</f>
        <v>18:34</v>
      </c>
      <c r="BL699" s="1" t="str">
        <f>IFERROR(VLOOKUP(DiaC[[#This Row],[CONCATENA]],Dades[[#All],[Columna1]:[LAT]],3,FALSE),"")</f>
        <v/>
      </c>
      <c r="BM699" s="1" t="str">
        <f>IFERROR(10^(DiaC[[#This Row],[LAT]]/10),"")</f>
        <v/>
      </c>
    </row>
    <row r="700" spans="4:65" x14ac:dyDescent="0.35">
      <c r="D700" s="1">
        <f>Resultats!C$7</f>
        <v>30</v>
      </c>
      <c r="E700" s="1">
        <f>Resultats!E$7</f>
        <v>3</v>
      </c>
      <c r="F700" s="1">
        <v>18</v>
      </c>
      <c r="G700" s="1">
        <v>35</v>
      </c>
      <c r="H700" s="1" t="str">
        <f>CONCATENATE(DiaA[[#This Row],[Dia]],DiaA[[#This Row],[Mes]],DiaA[[#This Row],[Hora]],DiaA[[#This Row],[Min]])</f>
        <v>3031835</v>
      </c>
      <c r="I700" s="1" t="str">
        <f>CONCATENATE(TEXT(DiaA[[#This Row],[Hora]],"00"),":",TEXT(DiaA[[#This Row],[Min]],"00"))</f>
        <v>18:35</v>
      </c>
      <c r="J700" s="1" t="str">
        <f>IFERROR(VLOOKUP(DiaA[[#This Row],[CONCATENA]],Dades[[#All],[Columna1]:[LAT]],3,FALSE),"")</f>
        <v/>
      </c>
      <c r="K700" s="1" t="str">
        <f>IFERROR(10^(DiaA[[#This Row],[LAT]]/10),"")</f>
        <v/>
      </c>
      <c r="AE700" s="1">
        <f>Resultats!C$22</f>
        <v>30</v>
      </c>
      <c r="AF700" s="1">
        <f>Resultats!E$22</f>
        <v>3</v>
      </c>
      <c r="AG700" s="1">
        <v>18</v>
      </c>
      <c r="AH700" s="1">
        <v>35</v>
      </c>
      <c r="AI700" s="1" t="str">
        <f>CONCATENATE(DiaB[[#This Row],[Dia]],DiaB[[#This Row],[Mes]],DiaB[[#This Row],[Hora]],DiaB[[#This Row],[Min]])</f>
        <v>3031835</v>
      </c>
      <c r="AJ700" s="1" t="str">
        <f>CONCATENATE(TEXT(DiaB[[#This Row],[Hora]],"00"),":",TEXT(DiaB[[#This Row],[Min]],"00"))</f>
        <v>18:35</v>
      </c>
      <c r="AK700" s="1" t="str">
        <f>IFERROR(VLOOKUP(DiaB[[#This Row],[CONCATENA]],Dades[[#All],[Columna1]:[LAT]],3,FALSE),"")</f>
        <v/>
      </c>
      <c r="AL700" s="1" t="str">
        <f>IFERROR(10^(DiaB[[#This Row],[LAT]]/10),"")</f>
        <v/>
      </c>
      <c r="BF700" s="1">
        <f>Resultats!C$37</f>
        <v>30</v>
      </c>
      <c r="BG700" s="1">
        <f>Resultats!E$37</f>
        <v>3</v>
      </c>
      <c r="BH700" s="1">
        <v>18</v>
      </c>
      <c r="BI700" s="1">
        <v>35</v>
      </c>
      <c r="BJ700" s="1" t="str">
        <f>CONCATENATE(DiaC[[#This Row],[Dia]],DiaC[[#This Row],[Mes]],DiaC[[#This Row],[Hora]],DiaC[[#This Row],[Min]])</f>
        <v>3031835</v>
      </c>
      <c r="BK700" s="1" t="str">
        <f>CONCATENATE(TEXT(DiaC[[#This Row],[Hora]],"00"),":",TEXT(DiaC[[#This Row],[Min]],"00"))</f>
        <v>18:35</v>
      </c>
      <c r="BL700" s="1" t="str">
        <f>IFERROR(VLOOKUP(DiaC[[#This Row],[CONCATENA]],Dades[[#All],[Columna1]:[LAT]],3,FALSE),"")</f>
        <v/>
      </c>
      <c r="BM700" s="1" t="str">
        <f>IFERROR(10^(DiaC[[#This Row],[LAT]]/10),"")</f>
        <v/>
      </c>
    </row>
    <row r="701" spans="4:65" x14ac:dyDescent="0.35">
      <c r="D701" s="1">
        <f>Resultats!C$7</f>
        <v>30</v>
      </c>
      <c r="E701" s="1">
        <f>Resultats!E$7</f>
        <v>3</v>
      </c>
      <c r="F701" s="1">
        <v>18</v>
      </c>
      <c r="G701" s="1">
        <v>36</v>
      </c>
      <c r="H701" s="1" t="str">
        <f>CONCATENATE(DiaA[[#This Row],[Dia]],DiaA[[#This Row],[Mes]],DiaA[[#This Row],[Hora]],DiaA[[#This Row],[Min]])</f>
        <v>3031836</v>
      </c>
      <c r="I701" s="1" t="str">
        <f>CONCATENATE(TEXT(DiaA[[#This Row],[Hora]],"00"),":",TEXT(DiaA[[#This Row],[Min]],"00"))</f>
        <v>18:36</v>
      </c>
      <c r="J701" s="1" t="str">
        <f>IFERROR(VLOOKUP(DiaA[[#This Row],[CONCATENA]],Dades[[#All],[Columna1]:[LAT]],3,FALSE),"")</f>
        <v/>
      </c>
      <c r="K701" s="1" t="str">
        <f>IFERROR(10^(DiaA[[#This Row],[LAT]]/10),"")</f>
        <v/>
      </c>
      <c r="AE701" s="1">
        <f>Resultats!C$22</f>
        <v>30</v>
      </c>
      <c r="AF701" s="1">
        <f>Resultats!E$22</f>
        <v>3</v>
      </c>
      <c r="AG701" s="1">
        <v>18</v>
      </c>
      <c r="AH701" s="1">
        <v>36</v>
      </c>
      <c r="AI701" s="1" t="str">
        <f>CONCATENATE(DiaB[[#This Row],[Dia]],DiaB[[#This Row],[Mes]],DiaB[[#This Row],[Hora]],DiaB[[#This Row],[Min]])</f>
        <v>3031836</v>
      </c>
      <c r="AJ701" s="1" t="str">
        <f>CONCATENATE(TEXT(DiaB[[#This Row],[Hora]],"00"),":",TEXT(DiaB[[#This Row],[Min]],"00"))</f>
        <v>18:36</v>
      </c>
      <c r="AK701" s="1" t="str">
        <f>IFERROR(VLOOKUP(DiaB[[#This Row],[CONCATENA]],Dades[[#All],[Columna1]:[LAT]],3,FALSE),"")</f>
        <v/>
      </c>
      <c r="AL701" s="1" t="str">
        <f>IFERROR(10^(DiaB[[#This Row],[LAT]]/10),"")</f>
        <v/>
      </c>
      <c r="BF701" s="1">
        <f>Resultats!C$37</f>
        <v>30</v>
      </c>
      <c r="BG701" s="1">
        <f>Resultats!E$37</f>
        <v>3</v>
      </c>
      <c r="BH701" s="1">
        <v>18</v>
      </c>
      <c r="BI701" s="1">
        <v>36</v>
      </c>
      <c r="BJ701" s="1" t="str">
        <f>CONCATENATE(DiaC[[#This Row],[Dia]],DiaC[[#This Row],[Mes]],DiaC[[#This Row],[Hora]],DiaC[[#This Row],[Min]])</f>
        <v>3031836</v>
      </c>
      <c r="BK701" s="1" t="str">
        <f>CONCATENATE(TEXT(DiaC[[#This Row],[Hora]],"00"),":",TEXT(DiaC[[#This Row],[Min]],"00"))</f>
        <v>18:36</v>
      </c>
      <c r="BL701" s="1" t="str">
        <f>IFERROR(VLOOKUP(DiaC[[#This Row],[CONCATENA]],Dades[[#All],[Columna1]:[LAT]],3,FALSE),"")</f>
        <v/>
      </c>
      <c r="BM701" s="1" t="str">
        <f>IFERROR(10^(DiaC[[#This Row],[LAT]]/10),"")</f>
        <v/>
      </c>
    </row>
    <row r="702" spans="4:65" x14ac:dyDescent="0.35">
      <c r="D702" s="1">
        <f>Resultats!C$7</f>
        <v>30</v>
      </c>
      <c r="E702" s="1">
        <f>Resultats!E$7</f>
        <v>3</v>
      </c>
      <c r="F702" s="1">
        <v>18</v>
      </c>
      <c r="G702" s="1">
        <v>37</v>
      </c>
      <c r="H702" s="1" t="str">
        <f>CONCATENATE(DiaA[[#This Row],[Dia]],DiaA[[#This Row],[Mes]],DiaA[[#This Row],[Hora]],DiaA[[#This Row],[Min]])</f>
        <v>3031837</v>
      </c>
      <c r="I702" s="1" t="str">
        <f>CONCATENATE(TEXT(DiaA[[#This Row],[Hora]],"00"),":",TEXT(DiaA[[#This Row],[Min]],"00"))</f>
        <v>18:37</v>
      </c>
      <c r="J702" s="1" t="str">
        <f>IFERROR(VLOOKUP(DiaA[[#This Row],[CONCATENA]],Dades[[#All],[Columna1]:[LAT]],3,FALSE),"")</f>
        <v/>
      </c>
      <c r="K702" s="1" t="str">
        <f>IFERROR(10^(DiaA[[#This Row],[LAT]]/10),"")</f>
        <v/>
      </c>
      <c r="AE702" s="1">
        <f>Resultats!C$22</f>
        <v>30</v>
      </c>
      <c r="AF702" s="1">
        <f>Resultats!E$22</f>
        <v>3</v>
      </c>
      <c r="AG702" s="1">
        <v>18</v>
      </c>
      <c r="AH702" s="1">
        <v>37</v>
      </c>
      <c r="AI702" s="1" t="str">
        <f>CONCATENATE(DiaB[[#This Row],[Dia]],DiaB[[#This Row],[Mes]],DiaB[[#This Row],[Hora]],DiaB[[#This Row],[Min]])</f>
        <v>3031837</v>
      </c>
      <c r="AJ702" s="1" t="str">
        <f>CONCATENATE(TEXT(DiaB[[#This Row],[Hora]],"00"),":",TEXT(DiaB[[#This Row],[Min]],"00"))</f>
        <v>18:37</v>
      </c>
      <c r="AK702" s="1" t="str">
        <f>IFERROR(VLOOKUP(DiaB[[#This Row],[CONCATENA]],Dades[[#All],[Columna1]:[LAT]],3,FALSE),"")</f>
        <v/>
      </c>
      <c r="AL702" s="1" t="str">
        <f>IFERROR(10^(DiaB[[#This Row],[LAT]]/10),"")</f>
        <v/>
      </c>
      <c r="BF702" s="1">
        <f>Resultats!C$37</f>
        <v>30</v>
      </c>
      <c r="BG702" s="1">
        <f>Resultats!E$37</f>
        <v>3</v>
      </c>
      <c r="BH702" s="1">
        <v>18</v>
      </c>
      <c r="BI702" s="1">
        <v>37</v>
      </c>
      <c r="BJ702" s="1" t="str">
        <f>CONCATENATE(DiaC[[#This Row],[Dia]],DiaC[[#This Row],[Mes]],DiaC[[#This Row],[Hora]],DiaC[[#This Row],[Min]])</f>
        <v>3031837</v>
      </c>
      <c r="BK702" s="1" t="str">
        <f>CONCATENATE(TEXT(DiaC[[#This Row],[Hora]],"00"),":",TEXT(DiaC[[#This Row],[Min]],"00"))</f>
        <v>18:37</v>
      </c>
      <c r="BL702" s="1" t="str">
        <f>IFERROR(VLOOKUP(DiaC[[#This Row],[CONCATENA]],Dades[[#All],[Columna1]:[LAT]],3,FALSE),"")</f>
        <v/>
      </c>
      <c r="BM702" s="1" t="str">
        <f>IFERROR(10^(DiaC[[#This Row],[LAT]]/10),"")</f>
        <v/>
      </c>
    </row>
    <row r="703" spans="4:65" x14ac:dyDescent="0.35">
      <c r="D703" s="1">
        <f>Resultats!C$7</f>
        <v>30</v>
      </c>
      <c r="E703" s="1">
        <f>Resultats!E$7</f>
        <v>3</v>
      </c>
      <c r="F703" s="1">
        <v>18</v>
      </c>
      <c r="G703" s="1">
        <v>38</v>
      </c>
      <c r="H703" s="1" t="str">
        <f>CONCATENATE(DiaA[[#This Row],[Dia]],DiaA[[#This Row],[Mes]],DiaA[[#This Row],[Hora]],DiaA[[#This Row],[Min]])</f>
        <v>3031838</v>
      </c>
      <c r="I703" s="1" t="str">
        <f>CONCATENATE(TEXT(DiaA[[#This Row],[Hora]],"00"),":",TEXT(DiaA[[#This Row],[Min]],"00"))</f>
        <v>18:38</v>
      </c>
      <c r="J703" s="1" t="str">
        <f>IFERROR(VLOOKUP(DiaA[[#This Row],[CONCATENA]],Dades[[#All],[Columna1]:[LAT]],3,FALSE),"")</f>
        <v/>
      </c>
      <c r="K703" s="1" t="str">
        <f>IFERROR(10^(DiaA[[#This Row],[LAT]]/10),"")</f>
        <v/>
      </c>
      <c r="AE703" s="1">
        <f>Resultats!C$22</f>
        <v>30</v>
      </c>
      <c r="AF703" s="1">
        <f>Resultats!E$22</f>
        <v>3</v>
      </c>
      <c r="AG703" s="1">
        <v>18</v>
      </c>
      <c r="AH703" s="1">
        <v>38</v>
      </c>
      <c r="AI703" s="1" t="str">
        <f>CONCATENATE(DiaB[[#This Row],[Dia]],DiaB[[#This Row],[Mes]],DiaB[[#This Row],[Hora]],DiaB[[#This Row],[Min]])</f>
        <v>3031838</v>
      </c>
      <c r="AJ703" s="1" t="str">
        <f>CONCATENATE(TEXT(DiaB[[#This Row],[Hora]],"00"),":",TEXT(DiaB[[#This Row],[Min]],"00"))</f>
        <v>18:38</v>
      </c>
      <c r="AK703" s="1" t="str">
        <f>IFERROR(VLOOKUP(DiaB[[#This Row],[CONCATENA]],Dades[[#All],[Columna1]:[LAT]],3,FALSE),"")</f>
        <v/>
      </c>
      <c r="AL703" s="1" t="str">
        <f>IFERROR(10^(DiaB[[#This Row],[LAT]]/10),"")</f>
        <v/>
      </c>
      <c r="BF703" s="1">
        <f>Resultats!C$37</f>
        <v>30</v>
      </c>
      <c r="BG703" s="1">
        <f>Resultats!E$37</f>
        <v>3</v>
      </c>
      <c r="BH703" s="1">
        <v>18</v>
      </c>
      <c r="BI703" s="1">
        <v>38</v>
      </c>
      <c r="BJ703" s="1" t="str">
        <f>CONCATENATE(DiaC[[#This Row],[Dia]],DiaC[[#This Row],[Mes]],DiaC[[#This Row],[Hora]],DiaC[[#This Row],[Min]])</f>
        <v>3031838</v>
      </c>
      <c r="BK703" s="1" t="str">
        <f>CONCATENATE(TEXT(DiaC[[#This Row],[Hora]],"00"),":",TEXT(DiaC[[#This Row],[Min]],"00"))</f>
        <v>18:38</v>
      </c>
      <c r="BL703" s="1" t="str">
        <f>IFERROR(VLOOKUP(DiaC[[#This Row],[CONCATENA]],Dades[[#All],[Columna1]:[LAT]],3,FALSE),"")</f>
        <v/>
      </c>
      <c r="BM703" s="1" t="str">
        <f>IFERROR(10^(DiaC[[#This Row],[LAT]]/10),"")</f>
        <v/>
      </c>
    </row>
    <row r="704" spans="4:65" x14ac:dyDescent="0.35">
      <c r="D704" s="1">
        <f>Resultats!C$7</f>
        <v>30</v>
      </c>
      <c r="E704" s="1">
        <f>Resultats!E$7</f>
        <v>3</v>
      </c>
      <c r="F704" s="1">
        <v>18</v>
      </c>
      <c r="G704" s="1">
        <v>39</v>
      </c>
      <c r="H704" s="1" t="str">
        <f>CONCATENATE(DiaA[[#This Row],[Dia]],DiaA[[#This Row],[Mes]],DiaA[[#This Row],[Hora]],DiaA[[#This Row],[Min]])</f>
        <v>3031839</v>
      </c>
      <c r="I704" s="1" t="str">
        <f>CONCATENATE(TEXT(DiaA[[#This Row],[Hora]],"00"),":",TEXT(DiaA[[#This Row],[Min]],"00"))</f>
        <v>18:39</v>
      </c>
      <c r="J704" s="1" t="str">
        <f>IFERROR(VLOOKUP(DiaA[[#This Row],[CONCATENA]],Dades[[#All],[Columna1]:[LAT]],3,FALSE),"")</f>
        <v/>
      </c>
      <c r="K704" s="1" t="str">
        <f>IFERROR(10^(DiaA[[#This Row],[LAT]]/10),"")</f>
        <v/>
      </c>
      <c r="AE704" s="1">
        <f>Resultats!C$22</f>
        <v>30</v>
      </c>
      <c r="AF704" s="1">
        <f>Resultats!E$22</f>
        <v>3</v>
      </c>
      <c r="AG704" s="1">
        <v>18</v>
      </c>
      <c r="AH704" s="1">
        <v>39</v>
      </c>
      <c r="AI704" s="1" t="str">
        <f>CONCATENATE(DiaB[[#This Row],[Dia]],DiaB[[#This Row],[Mes]],DiaB[[#This Row],[Hora]],DiaB[[#This Row],[Min]])</f>
        <v>3031839</v>
      </c>
      <c r="AJ704" s="1" t="str">
        <f>CONCATENATE(TEXT(DiaB[[#This Row],[Hora]],"00"),":",TEXT(DiaB[[#This Row],[Min]],"00"))</f>
        <v>18:39</v>
      </c>
      <c r="AK704" s="1" t="str">
        <f>IFERROR(VLOOKUP(DiaB[[#This Row],[CONCATENA]],Dades[[#All],[Columna1]:[LAT]],3,FALSE),"")</f>
        <v/>
      </c>
      <c r="AL704" s="1" t="str">
        <f>IFERROR(10^(DiaB[[#This Row],[LAT]]/10),"")</f>
        <v/>
      </c>
      <c r="BF704" s="1">
        <f>Resultats!C$37</f>
        <v>30</v>
      </c>
      <c r="BG704" s="1">
        <f>Resultats!E$37</f>
        <v>3</v>
      </c>
      <c r="BH704" s="1">
        <v>18</v>
      </c>
      <c r="BI704" s="1">
        <v>39</v>
      </c>
      <c r="BJ704" s="1" t="str">
        <f>CONCATENATE(DiaC[[#This Row],[Dia]],DiaC[[#This Row],[Mes]],DiaC[[#This Row],[Hora]],DiaC[[#This Row],[Min]])</f>
        <v>3031839</v>
      </c>
      <c r="BK704" s="1" t="str">
        <f>CONCATENATE(TEXT(DiaC[[#This Row],[Hora]],"00"),":",TEXT(DiaC[[#This Row],[Min]],"00"))</f>
        <v>18:39</v>
      </c>
      <c r="BL704" s="1" t="str">
        <f>IFERROR(VLOOKUP(DiaC[[#This Row],[CONCATENA]],Dades[[#All],[Columna1]:[LAT]],3,FALSE),"")</f>
        <v/>
      </c>
      <c r="BM704" s="1" t="str">
        <f>IFERROR(10^(DiaC[[#This Row],[LAT]]/10),"")</f>
        <v/>
      </c>
    </row>
    <row r="705" spans="4:65" x14ac:dyDescent="0.35">
      <c r="D705" s="1">
        <f>Resultats!C$7</f>
        <v>30</v>
      </c>
      <c r="E705" s="1">
        <f>Resultats!E$7</f>
        <v>3</v>
      </c>
      <c r="F705" s="1">
        <v>18</v>
      </c>
      <c r="G705" s="1">
        <v>40</v>
      </c>
      <c r="H705" s="1" t="str">
        <f>CONCATENATE(DiaA[[#This Row],[Dia]],DiaA[[#This Row],[Mes]],DiaA[[#This Row],[Hora]],DiaA[[#This Row],[Min]])</f>
        <v>3031840</v>
      </c>
      <c r="I705" s="1" t="str">
        <f>CONCATENATE(TEXT(DiaA[[#This Row],[Hora]],"00"),":",TEXT(DiaA[[#This Row],[Min]],"00"))</f>
        <v>18:40</v>
      </c>
      <c r="J705" s="1" t="str">
        <f>IFERROR(VLOOKUP(DiaA[[#This Row],[CONCATENA]],Dades[[#All],[Columna1]:[LAT]],3,FALSE),"")</f>
        <v/>
      </c>
      <c r="K705" s="1" t="str">
        <f>IFERROR(10^(DiaA[[#This Row],[LAT]]/10),"")</f>
        <v/>
      </c>
      <c r="AE705" s="1">
        <f>Resultats!C$22</f>
        <v>30</v>
      </c>
      <c r="AF705" s="1">
        <f>Resultats!E$22</f>
        <v>3</v>
      </c>
      <c r="AG705" s="1">
        <v>18</v>
      </c>
      <c r="AH705" s="1">
        <v>40</v>
      </c>
      <c r="AI705" s="1" t="str">
        <f>CONCATENATE(DiaB[[#This Row],[Dia]],DiaB[[#This Row],[Mes]],DiaB[[#This Row],[Hora]],DiaB[[#This Row],[Min]])</f>
        <v>3031840</v>
      </c>
      <c r="AJ705" s="1" t="str">
        <f>CONCATENATE(TEXT(DiaB[[#This Row],[Hora]],"00"),":",TEXT(DiaB[[#This Row],[Min]],"00"))</f>
        <v>18:40</v>
      </c>
      <c r="AK705" s="1" t="str">
        <f>IFERROR(VLOOKUP(DiaB[[#This Row],[CONCATENA]],Dades[[#All],[Columna1]:[LAT]],3,FALSE),"")</f>
        <v/>
      </c>
      <c r="AL705" s="1" t="str">
        <f>IFERROR(10^(DiaB[[#This Row],[LAT]]/10),"")</f>
        <v/>
      </c>
      <c r="BF705" s="1">
        <f>Resultats!C$37</f>
        <v>30</v>
      </c>
      <c r="BG705" s="1">
        <f>Resultats!E$37</f>
        <v>3</v>
      </c>
      <c r="BH705" s="1">
        <v>18</v>
      </c>
      <c r="BI705" s="1">
        <v>40</v>
      </c>
      <c r="BJ705" s="1" t="str">
        <f>CONCATENATE(DiaC[[#This Row],[Dia]],DiaC[[#This Row],[Mes]],DiaC[[#This Row],[Hora]],DiaC[[#This Row],[Min]])</f>
        <v>3031840</v>
      </c>
      <c r="BK705" s="1" t="str">
        <f>CONCATENATE(TEXT(DiaC[[#This Row],[Hora]],"00"),":",TEXT(DiaC[[#This Row],[Min]],"00"))</f>
        <v>18:40</v>
      </c>
      <c r="BL705" s="1" t="str">
        <f>IFERROR(VLOOKUP(DiaC[[#This Row],[CONCATENA]],Dades[[#All],[Columna1]:[LAT]],3,FALSE),"")</f>
        <v/>
      </c>
      <c r="BM705" s="1" t="str">
        <f>IFERROR(10^(DiaC[[#This Row],[LAT]]/10),"")</f>
        <v/>
      </c>
    </row>
    <row r="706" spans="4:65" x14ac:dyDescent="0.35">
      <c r="D706" s="1">
        <f>Resultats!C$7</f>
        <v>30</v>
      </c>
      <c r="E706" s="1">
        <f>Resultats!E$7</f>
        <v>3</v>
      </c>
      <c r="F706" s="1">
        <v>18</v>
      </c>
      <c r="G706" s="1">
        <v>41</v>
      </c>
      <c r="H706" s="1" t="str">
        <f>CONCATENATE(DiaA[[#This Row],[Dia]],DiaA[[#This Row],[Mes]],DiaA[[#This Row],[Hora]],DiaA[[#This Row],[Min]])</f>
        <v>3031841</v>
      </c>
      <c r="I706" s="1" t="str">
        <f>CONCATENATE(TEXT(DiaA[[#This Row],[Hora]],"00"),":",TEXT(DiaA[[#This Row],[Min]],"00"))</f>
        <v>18:41</v>
      </c>
      <c r="J706" s="1" t="str">
        <f>IFERROR(VLOOKUP(DiaA[[#This Row],[CONCATENA]],Dades[[#All],[Columna1]:[LAT]],3,FALSE),"")</f>
        <v/>
      </c>
      <c r="K706" s="1" t="str">
        <f>IFERROR(10^(DiaA[[#This Row],[LAT]]/10),"")</f>
        <v/>
      </c>
      <c r="AE706" s="1">
        <f>Resultats!C$22</f>
        <v>30</v>
      </c>
      <c r="AF706" s="1">
        <f>Resultats!E$22</f>
        <v>3</v>
      </c>
      <c r="AG706" s="1">
        <v>18</v>
      </c>
      <c r="AH706" s="1">
        <v>41</v>
      </c>
      <c r="AI706" s="1" t="str">
        <f>CONCATENATE(DiaB[[#This Row],[Dia]],DiaB[[#This Row],[Mes]],DiaB[[#This Row],[Hora]],DiaB[[#This Row],[Min]])</f>
        <v>3031841</v>
      </c>
      <c r="AJ706" s="1" t="str">
        <f>CONCATENATE(TEXT(DiaB[[#This Row],[Hora]],"00"),":",TEXT(DiaB[[#This Row],[Min]],"00"))</f>
        <v>18:41</v>
      </c>
      <c r="AK706" s="1" t="str">
        <f>IFERROR(VLOOKUP(DiaB[[#This Row],[CONCATENA]],Dades[[#All],[Columna1]:[LAT]],3,FALSE),"")</f>
        <v/>
      </c>
      <c r="AL706" s="1" t="str">
        <f>IFERROR(10^(DiaB[[#This Row],[LAT]]/10),"")</f>
        <v/>
      </c>
      <c r="BF706" s="1">
        <f>Resultats!C$37</f>
        <v>30</v>
      </c>
      <c r="BG706" s="1">
        <f>Resultats!E$37</f>
        <v>3</v>
      </c>
      <c r="BH706" s="1">
        <v>18</v>
      </c>
      <c r="BI706" s="1">
        <v>41</v>
      </c>
      <c r="BJ706" s="1" t="str">
        <f>CONCATENATE(DiaC[[#This Row],[Dia]],DiaC[[#This Row],[Mes]],DiaC[[#This Row],[Hora]],DiaC[[#This Row],[Min]])</f>
        <v>3031841</v>
      </c>
      <c r="BK706" s="1" t="str">
        <f>CONCATENATE(TEXT(DiaC[[#This Row],[Hora]],"00"),":",TEXT(DiaC[[#This Row],[Min]],"00"))</f>
        <v>18:41</v>
      </c>
      <c r="BL706" s="1" t="str">
        <f>IFERROR(VLOOKUP(DiaC[[#This Row],[CONCATENA]],Dades[[#All],[Columna1]:[LAT]],3,FALSE),"")</f>
        <v/>
      </c>
      <c r="BM706" s="1" t="str">
        <f>IFERROR(10^(DiaC[[#This Row],[LAT]]/10),"")</f>
        <v/>
      </c>
    </row>
    <row r="707" spans="4:65" x14ac:dyDescent="0.35">
      <c r="D707" s="1">
        <f>Resultats!C$7</f>
        <v>30</v>
      </c>
      <c r="E707" s="1">
        <f>Resultats!E$7</f>
        <v>3</v>
      </c>
      <c r="F707" s="1">
        <v>18</v>
      </c>
      <c r="G707" s="1">
        <v>42</v>
      </c>
      <c r="H707" s="1" t="str">
        <f>CONCATENATE(DiaA[[#This Row],[Dia]],DiaA[[#This Row],[Mes]],DiaA[[#This Row],[Hora]],DiaA[[#This Row],[Min]])</f>
        <v>3031842</v>
      </c>
      <c r="I707" s="1" t="str">
        <f>CONCATENATE(TEXT(DiaA[[#This Row],[Hora]],"00"),":",TEXT(DiaA[[#This Row],[Min]],"00"))</f>
        <v>18:42</v>
      </c>
      <c r="J707" s="1" t="str">
        <f>IFERROR(VLOOKUP(DiaA[[#This Row],[CONCATENA]],Dades[[#All],[Columna1]:[LAT]],3,FALSE),"")</f>
        <v/>
      </c>
      <c r="K707" s="1" t="str">
        <f>IFERROR(10^(DiaA[[#This Row],[LAT]]/10),"")</f>
        <v/>
      </c>
      <c r="AE707" s="1">
        <f>Resultats!C$22</f>
        <v>30</v>
      </c>
      <c r="AF707" s="1">
        <f>Resultats!E$22</f>
        <v>3</v>
      </c>
      <c r="AG707" s="1">
        <v>18</v>
      </c>
      <c r="AH707" s="1">
        <v>42</v>
      </c>
      <c r="AI707" s="1" t="str">
        <f>CONCATENATE(DiaB[[#This Row],[Dia]],DiaB[[#This Row],[Mes]],DiaB[[#This Row],[Hora]],DiaB[[#This Row],[Min]])</f>
        <v>3031842</v>
      </c>
      <c r="AJ707" s="1" t="str">
        <f>CONCATENATE(TEXT(DiaB[[#This Row],[Hora]],"00"),":",TEXT(DiaB[[#This Row],[Min]],"00"))</f>
        <v>18:42</v>
      </c>
      <c r="AK707" s="1" t="str">
        <f>IFERROR(VLOOKUP(DiaB[[#This Row],[CONCATENA]],Dades[[#All],[Columna1]:[LAT]],3,FALSE),"")</f>
        <v/>
      </c>
      <c r="AL707" s="1" t="str">
        <f>IFERROR(10^(DiaB[[#This Row],[LAT]]/10),"")</f>
        <v/>
      </c>
      <c r="BF707" s="1">
        <f>Resultats!C$37</f>
        <v>30</v>
      </c>
      <c r="BG707" s="1">
        <f>Resultats!E$37</f>
        <v>3</v>
      </c>
      <c r="BH707" s="1">
        <v>18</v>
      </c>
      <c r="BI707" s="1">
        <v>42</v>
      </c>
      <c r="BJ707" s="1" t="str">
        <f>CONCATENATE(DiaC[[#This Row],[Dia]],DiaC[[#This Row],[Mes]],DiaC[[#This Row],[Hora]],DiaC[[#This Row],[Min]])</f>
        <v>3031842</v>
      </c>
      <c r="BK707" s="1" t="str">
        <f>CONCATENATE(TEXT(DiaC[[#This Row],[Hora]],"00"),":",TEXT(DiaC[[#This Row],[Min]],"00"))</f>
        <v>18:42</v>
      </c>
      <c r="BL707" s="1" t="str">
        <f>IFERROR(VLOOKUP(DiaC[[#This Row],[CONCATENA]],Dades[[#All],[Columna1]:[LAT]],3,FALSE),"")</f>
        <v/>
      </c>
      <c r="BM707" s="1" t="str">
        <f>IFERROR(10^(DiaC[[#This Row],[LAT]]/10),"")</f>
        <v/>
      </c>
    </row>
    <row r="708" spans="4:65" x14ac:dyDescent="0.35">
      <c r="D708" s="1">
        <f>Resultats!C$7</f>
        <v>30</v>
      </c>
      <c r="E708" s="1">
        <f>Resultats!E$7</f>
        <v>3</v>
      </c>
      <c r="F708" s="1">
        <v>18</v>
      </c>
      <c r="G708" s="1">
        <v>43</v>
      </c>
      <c r="H708" s="1" t="str">
        <f>CONCATENATE(DiaA[[#This Row],[Dia]],DiaA[[#This Row],[Mes]],DiaA[[#This Row],[Hora]],DiaA[[#This Row],[Min]])</f>
        <v>3031843</v>
      </c>
      <c r="I708" s="1" t="str">
        <f>CONCATENATE(TEXT(DiaA[[#This Row],[Hora]],"00"),":",TEXT(DiaA[[#This Row],[Min]],"00"))</f>
        <v>18:43</v>
      </c>
      <c r="J708" s="1" t="str">
        <f>IFERROR(VLOOKUP(DiaA[[#This Row],[CONCATENA]],Dades[[#All],[Columna1]:[LAT]],3,FALSE),"")</f>
        <v/>
      </c>
      <c r="K708" s="1" t="str">
        <f>IFERROR(10^(DiaA[[#This Row],[LAT]]/10),"")</f>
        <v/>
      </c>
      <c r="AE708" s="1">
        <f>Resultats!C$22</f>
        <v>30</v>
      </c>
      <c r="AF708" s="1">
        <f>Resultats!E$22</f>
        <v>3</v>
      </c>
      <c r="AG708" s="1">
        <v>18</v>
      </c>
      <c r="AH708" s="1">
        <v>43</v>
      </c>
      <c r="AI708" s="1" t="str">
        <f>CONCATENATE(DiaB[[#This Row],[Dia]],DiaB[[#This Row],[Mes]],DiaB[[#This Row],[Hora]],DiaB[[#This Row],[Min]])</f>
        <v>3031843</v>
      </c>
      <c r="AJ708" s="1" t="str">
        <f>CONCATENATE(TEXT(DiaB[[#This Row],[Hora]],"00"),":",TEXT(DiaB[[#This Row],[Min]],"00"))</f>
        <v>18:43</v>
      </c>
      <c r="AK708" s="1" t="str">
        <f>IFERROR(VLOOKUP(DiaB[[#This Row],[CONCATENA]],Dades[[#All],[Columna1]:[LAT]],3,FALSE),"")</f>
        <v/>
      </c>
      <c r="AL708" s="1" t="str">
        <f>IFERROR(10^(DiaB[[#This Row],[LAT]]/10),"")</f>
        <v/>
      </c>
      <c r="BF708" s="1">
        <f>Resultats!C$37</f>
        <v>30</v>
      </c>
      <c r="BG708" s="1">
        <f>Resultats!E$37</f>
        <v>3</v>
      </c>
      <c r="BH708" s="1">
        <v>18</v>
      </c>
      <c r="BI708" s="1">
        <v>43</v>
      </c>
      <c r="BJ708" s="1" t="str">
        <f>CONCATENATE(DiaC[[#This Row],[Dia]],DiaC[[#This Row],[Mes]],DiaC[[#This Row],[Hora]],DiaC[[#This Row],[Min]])</f>
        <v>3031843</v>
      </c>
      <c r="BK708" s="1" t="str">
        <f>CONCATENATE(TEXT(DiaC[[#This Row],[Hora]],"00"),":",TEXT(DiaC[[#This Row],[Min]],"00"))</f>
        <v>18:43</v>
      </c>
      <c r="BL708" s="1" t="str">
        <f>IFERROR(VLOOKUP(DiaC[[#This Row],[CONCATENA]],Dades[[#All],[Columna1]:[LAT]],3,FALSE),"")</f>
        <v/>
      </c>
      <c r="BM708" s="1" t="str">
        <f>IFERROR(10^(DiaC[[#This Row],[LAT]]/10),"")</f>
        <v/>
      </c>
    </row>
    <row r="709" spans="4:65" x14ac:dyDescent="0.35">
      <c r="D709" s="1">
        <f>Resultats!C$7</f>
        <v>30</v>
      </c>
      <c r="E709" s="1">
        <f>Resultats!E$7</f>
        <v>3</v>
      </c>
      <c r="F709" s="1">
        <v>18</v>
      </c>
      <c r="G709" s="1">
        <v>44</v>
      </c>
      <c r="H709" s="1" t="str">
        <f>CONCATENATE(DiaA[[#This Row],[Dia]],DiaA[[#This Row],[Mes]],DiaA[[#This Row],[Hora]],DiaA[[#This Row],[Min]])</f>
        <v>3031844</v>
      </c>
      <c r="I709" s="1" t="str">
        <f>CONCATENATE(TEXT(DiaA[[#This Row],[Hora]],"00"),":",TEXT(DiaA[[#This Row],[Min]],"00"))</f>
        <v>18:44</v>
      </c>
      <c r="J709" s="1" t="str">
        <f>IFERROR(VLOOKUP(DiaA[[#This Row],[CONCATENA]],Dades[[#All],[Columna1]:[LAT]],3,FALSE),"")</f>
        <v/>
      </c>
      <c r="K709" s="1" t="str">
        <f>IFERROR(10^(DiaA[[#This Row],[LAT]]/10),"")</f>
        <v/>
      </c>
      <c r="AE709" s="1">
        <f>Resultats!C$22</f>
        <v>30</v>
      </c>
      <c r="AF709" s="1">
        <f>Resultats!E$22</f>
        <v>3</v>
      </c>
      <c r="AG709" s="1">
        <v>18</v>
      </c>
      <c r="AH709" s="1">
        <v>44</v>
      </c>
      <c r="AI709" s="1" t="str">
        <f>CONCATENATE(DiaB[[#This Row],[Dia]],DiaB[[#This Row],[Mes]],DiaB[[#This Row],[Hora]],DiaB[[#This Row],[Min]])</f>
        <v>3031844</v>
      </c>
      <c r="AJ709" s="1" t="str">
        <f>CONCATENATE(TEXT(DiaB[[#This Row],[Hora]],"00"),":",TEXT(DiaB[[#This Row],[Min]],"00"))</f>
        <v>18:44</v>
      </c>
      <c r="AK709" s="1" t="str">
        <f>IFERROR(VLOOKUP(DiaB[[#This Row],[CONCATENA]],Dades[[#All],[Columna1]:[LAT]],3,FALSE),"")</f>
        <v/>
      </c>
      <c r="AL709" s="1" t="str">
        <f>IFERROR(10^(DiaB[[#This Row],[LAT]]/10),"")</f>
        <v/>
      </c>
      <c r="BF709" s="1">
        <f>Resultats!C$37</f>
        <v>30</v>
      </c>
      <c r="BG709" s="1">
        <f>Resultats!E$37</f>
        <v>3</v>
      </c>
      <c r="BH709" s="1">
        <v>18</v>
      </c>
      <c r="BI709" s="1">
        <v>44</v>
      </c>
      <c r="BJ709" s="1" t="str">
        <f>CONCATENATE(DiaC[[#This Row],[Dia]],DiaC[[#This Row],[Mes]],DiaC[[#This Row],[Hora]],DiaC[[#This Row],[Min]])</f>
        <v>3031844</v>
      </c>
      <c r="BK709" s="1" t="str">
        <f>CONCATENATE(TEXT(DiaC[[#This Row],[Hora]],"00"),":",TEXT(DiaC[[#This Row],[Min]],"00"))</f>
        <v>18:44</v>
      </c>
      <c r="BL709" s="1" t="str">
        <f>IFERROR(VLOOKUP(DiaC[[#This Row],[CONCATENA]],Dades[[#All],[Columna1]:[LAT]],3,FALSE),"")</f>
        <v/>
      </c>
      <c r="BM709" s="1" t="str">
        <f>IFERROR(10^(DiaC[[#This Row],[LAT]]/10),"")</f>
        <v/>
      </c>
    </row>
    <row r="710" spans="4:65" x14ac:dyDescent="0.35">
      <c r="D710" s="1">
        <f>Resultats!C$7</f>
        <v>30</v>
      </c>
      <c r="E710" s="1">
        <f>Resultats!E$7</f>
        <v>3</v>
      </c>
      <c r="F710" s="1">
        <v>18</v>
      </c>
      <c r="G710" s="1">
        <v>45</v>
      </c>
      <c r="H710" s="1" t="str">
        <f>CONCATENATE(DiaA[[#This Row],[Dia]],DiaA[[#This Row],[Mes]],DiaA[[#This Row],[Hora]],DiaA[[#This Row],[Min]])</f>
        <v>3031845</v>
      </c>
      <c r="I710" s="1" t="str">
        <f>CONCATENATE(TEXT(DiaA[[#This Row],[Hora]],"00"),":",TEXT(DiaA[[#This Row],[Min]],"00"))</f>
        <v>18:45</v>
      </c>
      <c r="J710" s="1" t="str">
        <f>IFERROR(VLOOKUP(DiaA[[#This Row],[CONCATENA]],Dades[[#All],[Columna1]:[LAT]],3,FALSE),"")</f>
        <v/>
      </c>
      <c r="K710" s="1" t="str">
        <f>IFERROR(10^(DiaA[[#This Row],[LAT]]/10),"")</f>
        <v/>
      </c>
      <c r="AE710" s="1">
        <f>Resultats!C$22</f>
        <v>30</v>
      </c>
      <c r="AF710" s="1">
        <f>Resultats!E$22</f>
        <v>3</v>
      </c>
      <c r="AG710" s="1">
        <v>18</v>
      </c>
      <c r="AH710" s="1">
        <v>45</v>
      </c>
      <c r="AI710" s="1" t="str">
        <f>CONCATENATE(DiaB[[#This Row],[Dia]],DiaB[[#This Row],[Mes]],DiaB[[#This Row],[Hora]],DiaB[[#This Row],[Min]])</f>
        <v>3031845</v>
      </c>
      <c r="AJ710" s="1" t="str">
        <f>CONCATENATE(TEXT(DiaB[[#This Row],[Hora]],"00"),":",TEXT(DiaB[[#This Row],[Min]],"00"))</f>
        <v>18:45</v>
      </c>
      <c r="AK710" s="1" t="str">
        <f>IFERROR(VLOOKUP(DiaB[[#This Row],[CONCATENA]],Dades[[#All],[Columna1]:[LAT]],3,FALSE),"")</f>
        <v/>
      </c>
      <c r="AL710" s="1" t="str">
        <f>IFERROR(10^(DiaB[[#This Row],[LAT]]/10),"")</f>
        <v/>
      </c>
      <c r="BF710" s="1">
        <f>Resultats!C$37</f>
        <v>30</v>
      </c>
      <c r="BG710" s="1">
        <f>Resultats!E$37</f>
        <v>3</v>
      </c>
      <c r="BH710" s="1">
        <v>18</v>
      </c>
      <c r="BI710" s="1">
        <v>45</v>
      </c>
      <c r="BJ710" s="1" t="str">
        <f>CONCATENATE(DiaC[[#This Row],[Dia]],DiaC[[#This Row],[Mes]],DiaC[[#This Row],[Hora]],DiaC[[#This Row],[Min]])</f>
        <v>3031845</v>
      </c>
      <c r="BK710" s="1" t="str">
        <f>CONCATENATE(TEXT(DiaC[[#This Row],[Hora]],"00"),":",TEXT(DiaC[[#This Row],[Min]],"00"))</f>
        <v>18:45</v>
      </c>
      <c r="BL710" s="1" t="str">
        <f>IFERROR(VLOOKUP(DiaC[[#This Row],[CONCATENA]],Dades[[#All],[Columna1]:[LAT]],3,FALSE),"")</f>
        <v/>
      </c>
      <c r="BM710" s="1" t="str">
        <f>IFERROR(10^(DiaC[[#This Row],[LAT]]/10),"")</f>
        <v/>
      </c>
    </row>
    <row r="711" spans="4:65" x14ac:dyDescent="0.35">
      <c r="D711" s="1">
        <f>Resultats!C$7</f>
        <v>30</v>
      </c>
      <c r="E711" s="1">
        <f>Resultats!E$7</f>
        <v>3</v>
      </c>
      <c r="F711" s="1">
        <v>18</v>
      </c>
      <c r="G711" s="1">
        <v>46</v>
      </c>
      <c r="H711" s="1" t="str">
        <f>CONCATENATE(DiaA[[#This Row],[Dia]],DiaA[[#This Row],[Mes]],DiaA[[#This Row],[Hora]],DiaA[[#This Row],[Min]])</f>
        <v>3031846</v>
      </c>
      <c r="I711" s="1" t="str">
        <f>CONCATENATE(TEXT(DiaA[[#This Row],[Hora]],"00"),":",TEXT(DiaA[[#This Row],[Min]],"00"))</f>
        <v>18:46</v>
      </c>
      <c r="J711" s="1" t="str">
        <f>IFERROR(VLOOKUP(DiaA[[#This Row],[CONCATENA]],Dades[[#All],[Columna1]:[LAT]],3,FALSE),"")</f>
        <v/>
      </c>
      <c r="K711" s="1" t="str">
        <f>IFERROR(10^(DiaA[[#This Row],[LAT]]/10),"")</f>
        <v/>
      </c>
      <c r="AE711" s="1">
        <f>Resultats!C$22</f>
        <v>30</v>
      </c>
      <c r="AF711" s="1">
        <f>Resultats!E$22</f>
        <v>3</v>
      </c>
      <c r="AG711" s="1">
        <v>18</v>
      </c>
      <c r="AH711" s="1">
        <v>46</v>
      </c>
      <c r="AI711" s="1" t="str">
        <f>CONCATENATE(DiaB[[#This Row],[Dia]],DiaB[[#This Row],[Mes]],DiaB[[#This Row],[Hora]],DiaB[[#This Row],[Min]])</f>
        <v>3031846</v>
      </c>
      <c r="AJ711" s="1" t="str">
        <f>CONCATENATE(TEXT(DiaB[[#This Row],[Hora]],"00"),":",TEXT(DiaB[[#This Row],[Min]],"00"))</f>
        <v>18:46</v>
      </c>
      <c r="AK711" s="1" t="str">
        <f>IFERROR(VLOOKUP(DiaB[[#This Row],[CONCATENA]],Dades[[#All],[Columna1]:[LAT]],3,FALSE),"")</f>
        <v/>
      </c>
      <c r="AL711" s="1" t="str">
        <f>IFERROR(10^(DiaB[[#This Row],[LAT]]/10),"")</f>
        <v/>
      </c>
      <c r="BF711" s="1">
        <f>Resultats!C$37</f>
        <v>30</v>
      </c>
      <c r="BG711" s="1">
        <f>Resultats!E$37</f>
        <v>3</v>
      </c>
      <c r="BH711" s="1">
        <v>18</v>
      </c>
      <c r="BI711" s="1">
        <v>46</v>
      </c>
      <c r="BJ711" s="1" t="str">
        <f>CONCATENATE(DiaC[[#This Row],[Dia]],DiaC[[#This Row],[Mes]],DiaC[[#This Row],[Hora]],DiaC[[#This Row],[Min]])</f>
        <v>3031846</v>
      </c>
      <c r="BK711" s="1" t="str">
        <f>CONCATENATE(TEXT(DiaC[[#This Row],[Hora]],"00"),":",TEXT(DiaC[[#This Row],[Min]],"00"))</f>
        <v>18:46</v>
      </c>
      <c r="BL711" s="1" t="str">
        <f>IFERROR(VLOOKUP(DiaC[[#This Row],[CONCATENA]],Dades[[#All],[Columna1]:[LAT]],3,FALSE),"")</f>
        <v/>
      </c>
      <c r="BM711" s="1" t="str">
        <f>IFERROR(10^(DiaC[[#This Row],[LAT]]/10),"")</f>
        <v/>
      </c>
    </row>
    <row r="712" spans="4:65" x14ac:dyDescent="0.35">
      <c r="D712" s="1">
        <f>Resultats!C$7</f>
        <v>30</v>
      </c>
      <c r="E712" s="1">
        <f>Resultats!E$7</f>
        <v>3</v>
      </c>
      <c r="F712" s="1">
        <v>18</v>
      </c>
      <c r="G712" s="1">
        <v>47</v>
      </c>
      <c r="H712" s="1" t="str">
        <f>CONCATENATE(DiaA[[#This Row],[Dia]],DiaA[[#This Row],[Mes]],DiaA[[#This Row],[Hora]],DiaA[[#This Row],[Min]])</f>
        <v>3031847</v>
      </c>
      <c r="I712" s="1" t="str">
        <f>CONCATENATE(TEXT(DiaA[[#This Row],[Hora]],"00"),":",TEXT(DiaA[[#This Row],[Min]],"00"))</f>
        <v>18:47</v>
      </c>
      <c r="J712" s="1" t="str">
        <f>IFERROR(VLOOKUP(DiaA[[#This Row],[CONCATENA]],Dades[[#All],[Columna1]:[LAT]],3,FALSE),"")</f>
        <v/>
      </c>
      <c r="K712" s="1" t="str">
        <f>IFERROR(10^(DiaA[[#This Row],[LAT]]/10),"")</f>
        <v/>
      </c>
      <c r="AE712" s="1">
        <f>Resultats!C$22</f>
        <v>30</v>
      </c>
      <c r="AF712" s="1">
        <f>Resultats!E$22</f>
        <v>3</v>
      </c>
      <c r="AG712" s="1">
        <v>18</v>
      </c>
      <c r="AH712" s="1">
        <v>47</v>
      </c>
      <c r="AI712" s="1" t="str">
        <f>CONCATENATE(DiaB[[#This Row],[Dia]],DiaB[[#This Row],[Mes]],DiaB[[#This Row],[Hora]],DiaB[[#This Row],[Min]])</f>
        <v>3031847</v>
      </c>
      <c r="AJ712" s="1" t="str">
        <f>CONCATENATE(TEXT(DiaB[[#This Row],[Hora]],"00"),":",TEXT(DiaB[[#This Row],[Min]],"00"))</f>
        <v>18:47</v>
      </c>
      <c r="AK712" s="1" t="str">
        <f>IFERROR(VLOOKUP(DiaB[[#This Row],[CONCATENA]],Dades[[#All],[Columna1]:[LAT]],3,FALSE),"")</f>
        <v/>
      </c>
      <c r="AL712" s="1" t="str">
        <f>IFERROR(10^(DiaB[[#This Row],[LAT]]/10),"")</f>
        <v/>
      </c>
      <c r="BF712" s="1">
        <f>Resultats!C$37</f>
        <v>30</v>
      </c>
      <c r="BG712" s="1">
        <f>Resultats!E$37</f>
        <v>3</v>
      </c>
      <c r="BH712" s="1">
        <v>18</v>
      </c>
      <c r="BI712" s="1">
        <v>47</v>
      </c>
      <c r="BJ712" s="1" t="str">
        <f>CONCATENATE(DiaC[[#This Row],[Dia]],DiaC[[#This Row],[Mes]],DiaC[[#This Row],[Hora]],DiaC[[#This Row],[Min]])</f>
        <v>3031847</v>
      </c>
      <c r="BK712" s="1" t="str">
        <f>CONCATENATE(TEXT(DiaC[[#This Row],[Hora]],"00"),":",TEXT(DiaC[[#This Row],[Min]],"00"))</f>
        <v>18:47</v>
      </c>
      <c r="BL712" s="1" t="str">
        <f>IFERROR(VLOOKUP(DiaC[[#This Row],[CONCATENA]],Dades[[#All],[Columna1]:[LAT]],3,FALSE),"")</f>
        <v/>
      </c>
      <c r="BM712" s="1" t="str">
        <f>IFERROR(10^(DiaC[[#This Row],[LAT]]/10),"")</f>
        <v/>
      </c>
    </row>
    <row r="713" spans="4:65" x14ac:dyDescent="0.35">
      <c r="D713" s="1">
        <f>Resultats!C$7</f>
        <v>30</v>
      </c>
      <c r="E713" s="1">
        <f>Resultats!E$7</f>
        <v>3</v>
      </c>
      <c r="F713" s="1">
        <v>18</v>
      </c>
      <c r="G713" s="1">
        <v>48</v>
      </c>
      <c r="H713" s="1" t="str">
        <f>CONCATENATE(DiaA[[#This Row],[Dia]],DiaA[[#This Row],[Mes]],DiaA[[#This Row],[Hora]],DiaA[[#This Row],[Min]])</f>
        <v>3031848</v>
      </c>
      <c r="I713" s="1" t="str">
        <f>CONCATENATE(TEXT(DiaA[[#This Row],[Hora]],"00"),":",TEXT(DiaA[[#This Row],[Min]],"00"))</f>
        <v>18:48</v>
      </c>
      <c r="J713" s="1" t="str">
        <f>IFERROR(VLOOKUP(DiaA[[#This Row],[CONCATENA]],Dades[[#All],[Columna1]:[LAT]],3,FALSE),"")</f>
        <v/>
      </c>
      <c r="K713" s="1" t="str">
        <f>IFERROR(10^(DiaA[[#This Row],[LAT]]/10),"")</f>
        <v/>
      </c>
      <c r="AE713" s="1">
        <f>Resultats!C$22</f>
        <v>30</v>
      </c>
      <c r="AF713" s="1">
        <f>Resultats!E$22</f>
        <v>3</v>
      </c>
      <c r="AG713" s="1">
        <v>18</v>
      </c>
      <c r="AH713" s="1">
        <v>48</v>
      </c>
      <c r="AI713" s="1" t="str">
        <f>CONCATENATE(DiaB[[#This Row],[Dia]],DiaB[[#This Row],[Mes]],DiaB[[#This Row],[Hora]],DiaB[[#This Row],[Min]])</f>
        <v>3031848</v>
      </c>
      <c r="AJ713" s="1" t="str">
        <f>CONCATENATE(TEXT(DiaB[[#This Row],[Hora]],"00"),":",TEXT(DiaB[[#This Row],[Min]],"00"))</f>
        <v>18:48</v>
      </c>
      <c r="AK713" s="1" t="str">
        <f>IFERROR(VLOOKUP(DiaB[[#This Row],[CONCATENA]],Dades[[#All],[Columna1]:[LAT]],3,FALSE),"")</f>
        <v/>
      </c>
      <c r="AL713" s="1" t="str">
        <f>IFERROR(10^(DiaB[[#This Row],[LAT]]/10),"")</f>
        <v/>
      </c>
      <c r="BF713" s="1">
        <f>Resultats!C$37</f>
        <v>30</v>
      </c>
      <c r="BG713" s="1">
        <f>Resultats!E$37</f>
        <v>3</v>
      </c>
      <c r="BH713" s="1">
        <v>18</v>
      </c>
      <c r="BI713" s="1">
        <v>48</v>
      </c>
      <c r="BJ713" s="1" t="str">
        <f>CONCATENATE(DiaC[[#This Row],[Dia]],DiaC[[#This Row],[Mes]],DiaC[[#This Row],[Hora]],DiaC[[#This Row],[Min]])</f>
        <v>3031848</v>
      </c>
      <c r="BK713" s="1" t="str">
        <f>CONCATENATE(TEXT(DiaC[[#This Row],[Hora]],"00"),":",TEXT(DiaC[[#This Row],[Min]],"00"))</f>
        <v>18:48</v>
      </c>
      <c r="BL713" s="1" t="str">
        <f>IFERROR(VLOOKUP(DiaC[[#This Row],[CONCATENA]],Dades[[#All],[Columna1]:[LAT]],3,FALSE),"")</f>
        <v/>
      </c>
      <c r="BM713" s="1" t="str">
        <f>IFERROR(10^(DiaC[[#This Row],[LAT]]/10),"")</f>
        <v/>
      </c>
    </row>
    <row r="714" spans="4:65" x14ac:dyDescent="0.35">
      <c r="D714" s="1">
        <f>Resultats!C$7</f>
        <v>30</v>
      </c>
      <c r="E714" s="1">
        <f>Resultats!E$7</f>
        <v>3</v>
      </c>
      <c r="F714" s="1">
        <v>18</v>
      </c>
      <c r="G714" s="1">
        <v>49</v>
      </c>
      <c r="H714" s="1" t="str">
        <f>CONCATENATE(DiaA[[#This Row],[Dia]],DiaA[[#This Row],[Mes]],DiaA[[#This Row],[Hora]],DiaA[[#This Row],[Min]])</f>
        <v>3031849</v>
      </c>
      <c r="I714" s="1" t="str">
        <f>CONCATENATE(TEXT(DiaA[[#This Row],[Hora]],"00"),":",TEXT(DiaA[[#This Row],[Min]],"00"))</f>
        <v>18:49</v>
      </c>
      <c r="J714" s="1" t="str">
        <f>IFERROR(VLOOKUP(DiaA[[#This Row],[CONCATENA]],Dades[[#All],[Columna1]:[LAT]],3,FALSE),"")</f>
        <v/>
      </c>
      <c r="K714" s="1" t="str">
        <f>IFERROR(10^(DiaA[[#This Row],[LAT]]/10),"")</f>
        <v/>
      </c>
      <c r="AE714" s="1">
        <f>Resultats!C$22</f>
        <v>30</v>
      </c>
      <c r="AF714" s="1">
        <f>Resultats!E$22</f>
        <v>3</v>
      </c>
      <c r="AG714" s="1">
        <v>18</v>
      </c>
      <c r="AH714" s="1">
        <v>49</v>
      </c>
      <c r="AI714" s="1" t="str">
        <f>CONCATENATE(DiaB[[#This Row],[Dia]],DiaB[[#This Row],[Mes]],DiaB[[#This Row],[Hora]],DiaB[[#This Row],[Min]])</f>
        <v>3031849</v>
      </c>
      <c r="AJ714" s="1" t="str">
        <f>CONCATENATE(TEXT(DiaB[[#This Row],[Hora]],"00"),":",TEXT(DiaB[[#This Row],[Min]],"00"))</f>
        <v>18:49</v>
      </c>
      <c r="AK714" s="1" t="str">
        <f>IFERROR(VLOOKUP(DiaB[[#This Row],[CONCATENA]],Dades[[#All],[Columna1]:[LAT]],3,FALSE),"")</f>
        <v/>
      </c>
      <c r="AL714" s="1" t="str">
        <f>IFERROR(10^(DiaB[[#This Row],[LAT]]/10),"")</f>
        <v/>
      </c>
      <c r="BF714" s="1">
        <f>Resultats!C$37</f>
        <v>30</v>
      </c>
      <c r="BG714" s="1">
        <f>Resultats!E$37</f>
        <v>3</v>
      </c>
      <c r="BH714" s="1">
        <v>18</v>
      </c>
      <c r="BI714" s="1">
        <v>49</v>
      </c>
      <c r="BJ714" s="1" t="str">
        <f>CONCATENATE(DiaC[[#This Row],[Dia]],DiaC[[#This Row],[Mes]],DiaC[[#This Row],[Hora]],DiaC[[#This Row],[Min]])</f>
        <v>3031849</v>
      </c>
      <c r="BK714" s="1" t="str">
        <f>CONCATENATE(TEXT(DiaC[[#This Row],[Hora]],"00"),":",TEXT(DiaC[[#This Row],[Min]],"00"))</f>
        <v>18:49</v>
      </c>
      <c r="BL714" s="1" t="str">
        <f>IFERROR(VLOOKUP(DiaC[[#This Row],[CONCATENA]],Dades[[#All],[Columna1]:[LAT]],3,FALSE),"")</f>
        <v/>
      </c>
      <c r="BM714" s="1" t="str">
        <f>IFERROR(10^(DiaC[[#This Row],[LAT]]/10),"")</f>
        <v/>
      </c>
    </row>
    <row r="715" spans="4:65" x14ac:dyDescent="0.35">
      <c r="D715" s="1">
        <f>Resultats!C$7</f>
        <v>30</v>
      </c>
      <c r="E715" s="1">
        <f>Resultats!E$7</f>
        <v>3</v>
      </c>
      <c r="F715" s="1">
        <v>18</v>
      </c>
      <c r="G715" s="1">
        <v>50</v>
      </c>
      <c r="H715" s="1" t="str">
        <f>CONCATENATE(DiaA[[#This Row],[Dia]],DiaA[[#This Row],[Mes]],DiaA[[#This Row],[Hora]],DiaA[[#This Row],[Min]])</f>
        <v>3031850</v>
      </c>
      <c r="I715" s="1" t="str">
        <f>CONCATENATE(TEXT(DiaA[[#This Row],[Hora]],"00"),":",TEXT(DiaA[[#This Row],[Min]],"00"))</f>
        <v>18:50</v>
      </c>
      <c r="J715" s="1" t="str">
        <f>IFERROR(VLOOKUP(DiaA[[#This Row],[CONCATENA]],Dades[[#All],[Columna1]:[LAT]],3,FALSE),"")</f>
        <v/>
      </c>
      <c r="K715" s="1" t="str">
        <f>IFERROR(10^(DiaA[[#This Row],[LAT]]/10),"")</f>
        <v/>
      </c>
      <c r="AE715" s="1">
        <f>Resultats!C$22</f>
        <v>30</v>
      </c>
      <c r="AF715" s="1">
        <f>Resultats!E$22</f>
        <v>3</v>
      </c>
      <c r="AG715" s="1">
        <v>18</v>
      </c>
      <c r="AH715" s="1">
        <v>50</v>
      </c>
      <c r="AI715" s="1" t="str">
        <f>CONCATENATE(DiaB[[#This Row],[Dia]],DiaB[[#This Row],[Mes]],DiaB[[#This Row],[Hora]],DiaB[[#This Row],[Min]])</f>
        <v>3031850</v>
      </c>
      <c r="AJ715" s="1" t="str">
        <f>CONCATENATE(TEXT(DiaB[[#This Row],[Hora]],"00"),":",TEXT(DiaB[[#This Row],[Min]],"00"))</f>
        <v>18:50</v>
      </c>
      <c r="AK715" s="1" t="str">
        <f>IFERROR(VLOOKUP(DiaB[[#This Row],[CONCATENA]],Dades[[#All],[Columna1]:[LAT]],3,FALSE),"")</f>
        <v/>
      </c>
      <c r="AL715" s="1" t="str">
        <f>IFERROR(10^(DiaB[[#This Row],[LAT]]/10),"")</f>
        <v/>
      </c>
      <c r="BF715" s="1">
        <f>Resultats!C$37</f>
        <v>30</v>
      </c>
      <c r="BG715" s="1">
        <f>Resultats!E$37</f>
        <v>3</v>
      </c>
      <c r="BH715" s="1">
        <v>18</v>
      </c>
      <c r="BI715" s="1">
        <v>50</v>
      </c>
      <c r="BJ715" s="1" t="str">
        <f>CONCATENATE(DiaC[[#This Row],[Dia]],DiaC[[#This Row],[Mes]],DiaC[[#This Row],[Hora]],DiaC[[#This Row],[Min]])</f>
        <v>3031850</v>
      </c>
      <c r="BK715" s="1" t="str">
        <f>CONCATENATE(TEXT(DiaC[[#This Row],[Hora]],"00"),":",TEXT(DiaC[[#This Row],[Min]],"00"))</f>
        <v>18:50</v>
      </c>
      <c r="BL715" s="1" t="str">
        <f>IFERROR(VLOOKUP(DiaC[[#This Row],[CONCATENA]],Dades[[#All],[Columna1]:[LAT]],3,FALSE),"")</f>
        <v/>
      </c>
      <c r="BM715" s="1" t="str">
        <f>IFERROR(10^(DiaC[[#This Row],[LAT]]/10),"")</f>
        <v/>
      </c>
    </row>
    <row r="716" spans="4:65" x14ac:dyDescent="0.35">
      <c r="D716" s="1">
        <f>Resultats!C$7</f>
        <v>30</v>
      </c>
      <c r="E716" s="1">
        <f>Resultats!E$7</f>
        <v>3</v>
      </c>
      <c r="F716" s="1">
        <v>18</v>
      </c>
      <c r="G716" s="1">
        <v>51</v>
      </c>
      <c r="H716" s="1" t="str">
        <f>CONCATENATE(DiaA[[#This Row],[Dia]],DiaA[[#This Row],[Mes]],DiaA[[#This Row],[Hora]],DiaA[[#This Row],[Min]])</f>
        <v>3031851</v>
      </c>
      <c r="I716" s="1" t="str">
        <f>CONCATENATE(TEXT(DiaA[[#This Row],[Hora]],"00"),":",TEXT(DiaA[[#This Row],[Min]],"00"))</f>
        <v>18:51</v>
      </c>
      <c r="J716" s="1" t="str">
        <f>IFERROR(VLOOKUP(DiaA[[#This Row],[CONCATENA]],Dades[[#All],[Columna1]:[LAT]],3,FALSE),"")</f>
        <v/>
      </c>
      <c r="K716" s="1" t="str">
        <f>IFERROR(10^(DiaA[[#This Row],[LAT]]/10),"")</f>
        <v/>
      </c>
      <c r="AE716" s="1">
        <f>Resultats!C$22</f>
        <v>30</v>
      </c>
      <c r="AF716" s="1">
        <f>Resultats!E$22</f>
        <v>3</v>
      </c>
      <c r="AG716" s="1">
        <v>18</v>
      </c>
      <c r="AH716" s="1">
        <v>51</v>
      </c>
      <c r="AI716" s="1" t="str">
        <f>CONCATENATE(DiaB[[#This Row],[Dia]],DiaB[[#This Row],[Mes]],DiaB[[#This Row],[Hora]],DiaB[[#This Row],[Min]])</f>
        <v>3031851</v>
      </c>
      <c r="AJ716" s="1" t="str">
        <f>CONCATENATE(TEXT(DiaB[[#This Row],[Hora]],"00"),":",TEXT(DiaB[[#This Row],[Min]],"00"))</f>
        <v>18:51</v>
      </c>
      <c r="AK716" s="1" t="str">
        <f>IFERROR(VLOOKUP(DiaB[[#This Row],[CONCATENA]],Dades[[#All],[Columna1]:[LAT]],3,FALSE),"")</f>
        <v/>
      </c>
      <c r="AL716" s="1" t="str">
        <f>IFERROR(10^(DiaB[[#This Row],[LAT]]/10),"")</f>
        <v/>
      </c>
      <c r="BF716" s="1">
        <f>Resultats!C$37</f>
        <v>30</v>
      </c>
      <c r="BG716" s="1">
        <f>Resultats!E$37</f>
        <v>3</v>
      </c>
      <c r="BH716" s="1">
        <v>18</v>
      </c>
      <c r="BI716" s="1">
        <v>51</v>
      </c>
      <c r="BJ716" s="1" t="str">
        <f>CONCATENATE(DiaC[[#This Row],[Dia]],DiaC[[#This Row],[Mes]],DiaC[[#This Row],[Hora]],DiaC[[#This Row],[Min]])</f>
        <v>3031851</v>
      </c>
      <c r="BK716" s="1" t="str">
        <f>CONCATENATE(TEXT(DiaC[[#This Row],[Hora]],"00"),":",TEXT(DiaC[[#This Row],[Min]],"00"))</f>
        <v>18:51</v>
      </c>
      <c r="BL716" s="1" t="str">
        <f>IFERROR(VLOOKUP(DiaC[[#This Row],[CONCATENA]],Dades[[#All],[Columna1]:[LAT]],3,FALSE),"")</f>
        <v/>
      </c>
      <c r="BM716" s="1" t="str">
        <f>IFERROR(10^(DiaC[[#This Row],[LAT]]/10),"")</f>
        <v/>
      </c>
    </row>
    <row r="717" spans="4:65" x14ac:dyDescent="0.35">
      <c r="D717" s="1">
        <f>Resultats!C$7</f>
        <v>30</v>
      </c>
      <c r="E717" s="1">
        <f>Resultats!E$7</f>
        <v>3</v>
      </c>
      <c r="F717" s="1">
        <v>18</v>
      </c>
      <c r="G717" s="1">
        <v>52</v>
      </c>
      <c r="H717" s="1" t="str">
        <f>CONCATENATE(DiaA[[#This Row],[Dia]],DiaA[[#This Row],[Mes]],DiaA[[#This Row],[Hora]],DiaA[[#This Row],[Min]])</f>
        <v>3031852</v>
      </c>
      <c r="I717" s="1" t="str">
        <f>CONCATENATE(TEXT(DiaA[[#This Row],[Hora]],"00"),":",TEXT(DiaA[[#This Row],[Min]],"00"))</f>
        <v>18:52</v>
      </c>
      <c r="J717" s="1" t="str">
        <f>IFERROR(VLOOKUP(DiaA[[#This Row],[CONCATENA]],Dades[[#All],[Columna1]:[LAT]],3,FALSE),"")</f>
        <v/>
      </c>
      <c r="K717" s="1" t="str">
        <f>IFERROR(10^(DiaA[[#This Row],[LAT]]/10),"")</f>
        <v/>
      </c>
      <c r="AE717" s="1">
        <f>Resultats!C$22</f>
        <v>30</v>
      </c>
      <c r="AF717" s="1">
        <f>Resultats!E$22</f>
        <v>3</v>
      </c>
      <c r="AG717" s="1">
        <v>18</v>
      </c>
      <c r="AH717" s="1">
        <v>52</v>
      </c>
      <c r="AI717" s="1" t="str">
        <f>CONCATENATE(DiaB[[#This Row],[Dia]],DiaB[[#This Row],[Mes]],DiaB[[#This Row],[Hora]],DiaB[[#This Row],[Min]])</f>
        <v>3031852</v>
      </c>
      <c r="AJ717" s="1" t="str">
        <f>CONCATENATE(TEXT(DiaB[[#This Row],[Hora]],"00"),":",TEXT(DiaB[[#This Row],[Min]],"00"))</f>
        <v>18:52</v>
      </c>
      <c r="AK717" s="1" t="str">
        <f>IFERROR(VLOOKUP(DiaB[[#This Row],[CONCATENA]],Dades[[#All],[Columna1]:[LAT]],3,FALSE),"")</f>
        <v/>
      </c>
      <c r="AL717" s="1" t="str">
        <f>IFERROR(10^(DiaB[[#This Row],[LAT]]/10),"")</f>
        <v/>
      </c>
      <c r="BF717" s="1">
        <f>Resultats!C$37</f>
        <v>30</v>
      </c>
      <c r="BG717" s="1">
        <f>Resultats!E$37</f>
        <v>3</v>
      </c>
      <c r="BH717" s="1">
        <v>18</v>
      </c>
      <c r="BI717" s="1">
        <v>52</v>
      </c>
      <c r="BJ717" s="1" t="str">
        <f>CONCATENATE(DiaC[[#This Row],[Dia]],DiaC[[#This Row],[Mes]],DiaC[[#This Row],[Hora]],DiaC[[#This Row],[Min]])</f>
        <v>3031852</v>
      </c>
      <c r="BK717" s="1" t="str">
        <f>CONCATENATE(TEXT(DiaC[[#This Row],[Hora]],"00"),":",TEXT(DiaC[[#This Row],[Min]],"00"))</f>
        <v>18:52</v>
      </c>
      <c r="BL717" s="1" t="str">
        <f>IFERROR(VLOOKUP(DiaC[[#This Row],[CONCATENA]],Dades[[#All],[Columna1]:[LAT]],3,FALSE),"")</f>
        <v/>
      </c>
      <c r="BM717" s="1" t="str">
        <f>IFERROR(10^(DiaC[[#This Row],[LAT]]/10),"")</f>
        <v/>
      </c>
    </row>
    <row r="718" spans="4:65" x14ac:dyDescent="0.35">
      <c r="D718" s="1">
        <f>Resultats!C$7</f>
        <v>30</v>
      </c>
      <c r="E718" s="1">
        <f>Resultats!E$7</f>
        <v>3</v>
      </c>
      <c r="F718" s="1">
        <v>18</v>
      </c>
      <c r="G718" s="1">
        <v>53</v>
      </c>
      <c r="H718" s="1" t="str">
        <f>CONCATENATE(DiaA[[#This Row],[Dia]],DiaA[[#This Row],[Mes]],DiaA[[#This Row],[Hora]],DiaA[[#This Row],[Min]])</f>
        <v>3031853</v>
      </c>
      <c r="I718" s="1" t="str">
        <f>CONCATENATE(TEXT(DiaA[[#This Row],[Hora]],"00"),":",TEXT(DiaA[[#This Row],[Min]],"00"))</f>
        <v>18:53</v>
      </c>
      <c r="J718" s="1" t="str">
        <f>IFERROR(VLOOKUP(DiaA[[#This Row],[CONCATENA]],Dades[[#All],[Columna1]:[LAT]],3,FALSE),"")</f>
        <v/>
      </c>
      <c r="K718" s="1" t="str">
        <f>IFERROR(10^(DiaA[[#This Row],[LAT]]/10),"")</f>
        <v/>
      </c>
      <c r="AE718" s="1">
        <f>Resultats!C$22</f>
        <v>30</v>
      </c>
      <c r="AF718" s="1">
        <f>Resultats!E$22</f>
        <v>3</v>
      </c>
      <c r="AG718" s="1">
        <v>18</v>
      </c>
      <c r="AH718" s="1">
        <v>53</v>
      </c>
      <c r="AI718" s="1" t="str">
        <f>CONCATENATE(DiaB[[#This Row],[Dia]],DiaB[[#This Row],[Mes]],DiaB[[#This Row],[Hora]],DiaB[[#This Row],[Min]])</f>
        <v>3031853</v>
      </c>
      <c r="AJ718" s="1" t="str">
        <f>CONCATENATE(TEXT(DiaB[[#This Row],[Hora]],"00"),":",TEXT(DiaB[[#This Row],[Min]],"00"))</f>
        <v>18:53</v>
      </c>
      <c r="AK718" s="1" t="str">
        <f>IFERROR(VLOOKUP(DiaB[[#This Row],[CONCATENA]],Dades[[#All],[Columna1]:[LAT]],3,FALSE),"")</f>
        <v/>
      </c>
      <c r="AL718" s="1" t="str">
        <f>IFERROR(10^(DiaB[[#This Row],[LAT]]/10),"")</f>
        <v/>
      </c>
      <c r="BF718" s="1">
        <f>Resultats!C$37</f>
        <v>30</v>
      </c>
      <c r="BG718" s="1">
        <f>Resultats!E$37</f>
        <v>3</v>
      </c>
      <c r="BH718" s="1">
        <v>18</v>
      </c>
      <c r="BI718" s="1">
        <v>53</v>
      </c>
      <c r="BJ718" s="1" t="str">
        <f>CONCATENATE(DiaC[[#This Row],[Dia]],DiaC[[#This Row],[Mes]],DiaC[[#This Row],[Hora]],DiaC[[#This Row],[Min]])</f>
        <v>3031853</v>
      </c>
      <c r="BK718" s="1" t="str">
        <f>CONCATENATE(TEXT(DiaC[[#This Row],[Hora]],"00"),":",TEXT(DiaC[[#This Row],[Min]],"00"))</f>
        <v>18:53</v>
      </c>
      <c r="BL718" s="1" t="str">
        <f>IFERROR(VLOOKUP(DiaC[[#This Row],[CONCATENA]],Dades[[#All],[Columna1]:[LAT]],3,FALSE),"")</f>
        <v/>
      </c>
      <c r="BM718" s="1" t="str">
        <f>IFERROR(10^(DiaC[[#This Row],[LAT]]/10),"")</f>
        <v/>
      </c>
    </row>
    <row r="719" spans="4:65" x14ac:dyDescent="0.35">
      <c r="D719" s="1">
        <f>Resultats!C$7</f>
        <v>30</v>
      </c>
      <c r="E719" s="1">
        <f>Resultats!E$7</f>
        <v>3</v>
      </c>
      <c r="F719" s="1">
        <v>18</v>
      </c>
      <c r="G719" s="1">
        <v>54</v>
      </c>
      <c r="H719" s="1" t="str">
        <f>CONCATENATE(DiaA[[#This Row],[Dia]],DiaA[[#This Row],[Mes]],DiaA[[#This Row],[Hora]],DiaA[[#This Row],[Min]])</f>
        <v>3031854</v>
      </c>
      <c r="I719" s="1" t="str">
        <f>CONCATENATE(TEXT(DiaA[[#This Row],[Hora]],"00"),":",TEXT(DiaA[[#This Row],[Min]],"00"))</f>
        <v>18:54</v>
      </c>
      <c r="J719" s="1" t="str">
        <f>IFERROR(VLOOKUP(DiaA[[#This Row],[CONCATENA]],Dades[[#All],[Columna1]:[LAT]],3,FALSE),"")</f>
        <v/>
      </c>
      <c r="K719" s="1" t="str">
        <f>IFERROR(10^(DiaA[[#This Row],[LAT]]/10),"")</f>
        <v/>
      </c>
      <c r="AE719" s="1">
        <f>Resultats!C$22</f>
        <v>30</v>
      </c>
      <c r="AF719" s="1">
        <f>Resultats!E$22</f>
        <v>3</v>
      </c>
      <c r="AG719" s="1">
        <v>18</v>
      </c>
      <c r="AH719" s="1">
        <v>54</v>
      </c>
      <c r="AI719" s="1" t="str">
        <f>CONCATENATE(DiaB[[#This Row],[Dia]],DiaB[[#This Row],[Mes]],DiaB[[#This Row],[Hora]],DiaB[[#This Row],[Min]])</f>
        <v>3031854</v>
      </c>
      <c r="AJ719" s="1" t="str">
        <f>CONCATENATE(TEXT(DiaB[[#This Row],[Hora]],"00"),":",TEXT(DiaB[[#This Row],[Min]],"00"))</f>
        <v>18:54</v>
      </c>
      <c r="AK719" s="1" t="str">
        <f>IFERROR(VLOOKUP(DiaB[[#This Row],[CONCATENA]],Dades[[#All],[Columna1]:[LAT]],3,FALSE),"")</f>
        <v/>
      </c>
      <c r="AL719" s="1" t="str">
        <f>IFERROR(10^(DiaB[[#This Row],[LAT]]/10),"")</f>
        <v/>
      </c>
      <c r="BF719" s="1">
        <f>Resultats!C$37</f>
        <v>30</v>
      </c>
      <c r="BG719" s="1">
        <f>Resultats!E$37</f>
        <v>3</v>
      </c>
      <c r="BH719" s="1">
        <v>18</v>
      </c>
      <c r="BI719" s="1">
        <v>54</v>
      </c>
      <c r="BJ719" s="1" t="str">
        <f>CONCATENATE(DiaC[[#This Row],[Dia]],DiaC[[#This Row],[Mes]],DiaC[[#This Row],[Hora]],DiaC[[#This Row],[Min]])</f>
        <v>3031854</v>
      </c>
      <c r="BK719" s="1" t="str">
        <f>CONCATENATE(TEXT(DiaC[[#This Row],[Hora]],"00"),":",TEXT(DiaC[[#This Row],[Min]],"00"))</f>
        <v>18:54</v>
      </c>
      <c r="BL719" s="1" t="str">
        <f>IFERROR(VLOOKUP(DiaC[[#This Row],[CONCATENA]],Dades[[#All],[Columna1]:[LAT]],3,FALSE),"")</f>
        <v/>
      </c>
      <c r="BM719" s="1" t="str">
        <f>IFERROR(10^(DiaC[[#This Row],[LAT]]/10),"")</f>
        <v/>
      </c>
    </row>
    <row r="720" spans="4:65" x14ac:dyDescent="0.35">
      <c r="D720" s="1">
        <f>Resultats!C$7</f>
        <v>30</v>
      </c>
      <c r="E720" s="1">
        <f>Resultats!E$7</f>
        <v>3</v>
      </c>
      <c r="F720" s="1">
        <v>18</v>
      </c>
      <c r="G720" s="1">
        <v>55</v>
      </c>
      <c r="H720" s="1" t="str">
        <f>CONCATENATE(DiaA[[#This Row],[Dia]],DiaA[[#This Row],[Mes]],DiaA[[#This Row],[Hora]],DiaA[[#This Row],[Min]])</f>
        <v>3031855</v>
      </c>
      <c r="I720" s="1" t="str">
        <f>CONCATENATE(TEXT(DiaA[[#This Row],[Hora]],"00"),":",TEXT(DiaA[[#This Row],[Min]],"00"))</f>
        <v>18:55</v>
      </c>
      <c r="J720" s="1" t="str">
        <f>IFERROR(VLOOKUP(DiaA[[#This Row],[CONCATENA]],Dades[[#All],[Columna1]:[LAT]],3,FALSE),"")</f>
        <v/>
      </c>
      <c r="K720" s="1" t="str">
        <f>IFERROR(10^(DiaA[[#This Row],[LAT]]/10),"")</f>
        <v/>
      </c>
      <c r="AE720" s="1">
        <f>Resultats!C$22</f>
        <v>30</v>
      </c>
      <c r="AF720" s="1">
        <f>Resultats!E$22</f>
        <v>3</v>
      </c>
      <c r="AG720" s="1">
        <v>18</v>
      </c>
      <c r="AH720" s="1">
        <v>55</v>
      </c>
      <c r="AI720" s="1" t="str">
        <f>CONCATENATE(DiaB[[#This Row],[Dia]],DiaB[[#This Row],[Mes]],DiaB[[#This Row],[Hora]],DiaB[[#This Row],[Min]])</f>
        <v>3031855</v>
      </c>
      <c r="AJ720" s="1" t="str">
        <f>CONCATENATE(TEXT(DiaB[[#This Row],[Hora]],"00"),":",TEXT(DiaB[[#This Row],[Min]],"00"))</f>
        <v>18:55</v>
      </c>
      <c r="AK720" s="1" t="str">
        <f>IFERROR(VLOOKUP(DiaB[[#This Row],[CONCATENA]],Dades[[#All],[Columna1]:[LAT]],3,FALSE),"")</f>
        <v/>
      </c>
      <c r="AL720" s="1" t="str">
        <f>IFERROR(10^(DiaB[[#This Row],[LAT]]/10),"")</f>
        <v/>
      </c>
      <c r="BF720" s="1">
        <f>Resultats!C$37</f>
        <v>30</v>
      </c>
      <c r="BG720" s="1">
        <f>Resultats!E$37</f>
        <v>3</v>
      </c>
      <c r="BH720" s="1">
        <v>18</v>
      </c>
      <c r="BI720" s="1">
        <v>55</v>
      </c>
      <c r="BJ720" s="1" t="str">
        <f>CONCATENATE(DiaC[[#This Row],[Dia]],DiaC[[#This Row],[Mes]],DiaC[[#This Row],[Hora]],DiaC[[#This Row],[Min]])</f>
        <v>3031855</v>
      </c>
      <c r="BK720" s="1" t="str">
        <f>CONCATENATE(TEXT(DiaC[[#This Row],[Hora]],"00"),":",TEXT(DiaC[[#This Row],[Min]],"00"))</f>
        <v>18:55</v>
      </c>
      <c r="BL720" s="1" t="str">
        <f>IFERROR(VLOOKUP(DiaC[[#This Row],[CONCATENA]],Dades[[#All],[Columna1]:[LAT]],3,FALSE),"")</f>
        <v/>
      </c>
      <c r="BM720" s="1" t="str">
        <f>IFERROR(10^(DiaC[[#This Row],[LAT]]/10),"")</f>
        <v/>
      </c>
    </row>
    <row r="721" spans="4:65" x14ac:dyDescent="0.35">
      <c r="D721" s="1">
        <f>Resultats!C$7</f>
        <v>30</v>
      </c>
      <c r="E721" s="1">
        <f>Resultats!E$7</f>
        <v>3</v>
      </c>
      <c r="F721" s="1">
        <v>18</v>
      </c>
      <c r="G721" s="1">
        <v>56</v>
      </c>
      <c r="H721" s="1" t="str">
        <f>CONCATENATE(DiaA[[#This Row],[Dia]],DiaA[[#This Row],[Mes]],DiaA[[#This Row],[Hora]],DiaA[[#This Row],[Min]])</f>
        <v>3031856</v>
      </c>
      <c r="I721" s="1" t="str">
        <f>CONCATENATE(TEXT(DiaA[[#This Row],[Hora]],"00"),":",TEXT(DiaA[[#This Row],[Min]],"00"))</f>
        <v>18:56</v>
      </c>
      <c r="J721" s="1" t="str">
        <f>IFERROR(VLOOKUP(DiaA[[#This Row],[CONCATENA]],Dades[[#All],[Columna1]:[LAT]],3,FALSE),"")</f>
        <v/>
      </c>
      <c r="K721" s="1" t="str">
        <f>IFERROR(10^(DiaA[[#This Row],[LAT]]/10),"")</f>
        <v/>
      </c>
      <c r="AE721" s="1">
        <f>Resultats!C$22</f>
        <v>30</v>
      </c>
      <c r="AF721" s="1">
        <f>Resultats!E$22</f>
        <v>3</v>
      </c>
      <c r="AG721" s="1">
        <v>18</v>
      </c>
      <c r="AH721" s="1">
        <v>56</v>
      </c>
      <c r="AI721" s="1" t="str">
        <f>CONCATENATE(DiaB[[#This Row],[Dia]],DiaB[[#This Row],[Mes]],DiaB[[#This Row],[Hora]],DiaB[[#This Row],[Min]])</f>
        <v>3031856</v>
      </c>
      <c r="AJ721" s="1" t="str">
        <f>CONCATENATE(TEXT(DiaB[[#This Row],[Hora]],"00"),":",TEXT(DiaB[[#This Row],[Min]],"00"))</f>
        <v>18:56</v>
      </c>
      <c r="AK721" s="1" t="str">
        <f>IFERROR(VLOOKUP(DiaB[[#This Row],[CONCATENA]],Dades[[#All],[Columna1]:[LAT]],3,FALSE),"")</f>
        <v/>
      </c>
      <c r="AL721" s="1" t="str">
        <f>IFERROR(10^(DiaB[[#This Row],[LAT]]/10),"")</f>
        <v/>
      </c>
      <c r="BF721" s="1">
        <f>Resultats!C$37</f>
        <v>30</v>
      </c>
      <c r="BG721" s="1">
        <f>Resultats!E$37</f>
        <v>3</v>
      </c>
      <c r="BH721" s="1">
        <v>18</v>
      </c>
      <c r="BI721" s="1">
        <v>56</v>
      </c>
      <c r="BJ721" s="1" t="str">
        <f>CONCATENATE(DiaC[[#This Row],[Dia]],DiaC[[#This Row],[Mes]],DiaC[[#This Row],[Hora]],DiaC[[#This Row],[Min]])</f>
        <v>3031856</v>
      </c>
      <c r="BK721" s="1" t="str">
        <f>CONCATENATE(TEXT(DiaC[[#This Row],[Hora]],"00"),":",TEXT(DiaC[[#This Row],[Min]],"00"))</f>
        <v>18:56</v>
      </c>
      <c r="BL721" s="1" t="str">
        <f>IFERROR(VLOOKUP(DiaC[[#This Row],[CONCATENA]],Dades[[#All],[Columna1]:[LAT]],3,FALSE),"")</f>
        <v/>
      </c>
      <c r="BM721" s="1" t="str">
        <f>IFERROR(10^(DiaC[[#This Row],[LAT]]/10),"")</f>
        <v/>
      </c>
    </row>
    <row r="722" spans="4:65" x14ac:dyDescent="0.35">
      <c r="D722" s="1">
        <f>Resultats!C$7</f>
        <v>30</v>
      </c>
      <c r="E722" s="1">
        <f>Resultats!E$7</f>
        <v>3</v>
      </c>
      <c r="F722" s="1">
        <v>18</v>
      </c>
      <c r="G722" s="1">
        <v>57</v>
      </c>
      <c r="H722" s="1" t="str">
        <f>CONCATENATE(DiaA[[#This Row],[Dia]],DiaA[[#This Row],[Mes]],DiaA[[#This Row],[Hora]],DiaA[[#This Row],[Min]])</f>
        <v>3031857</v>
      </c>
      <c r="I722" s="1" t="str">
        <f>CONCATENATE(TEXT(DiaA[[#This Row],[Hora]],"00"),":",TEXT(DiaA[[#This Row],[Min]],"00"))</f>
        <v>18:57</v>
      </c>
      <c r="J722" s="1" t="str">
        <f>IFERROR(VLOOKUP(DiaA[[#This Row],[CONCATENA]],Dades[[#All],[Columna1]:[LAT]],3,FALSE),"")</f>
        <v/>
      </c>
      <c r="K722" s="1" t="str">
        <f>IFERROR(10^(DiaA[[#This Row],[LAT]]/10),"")</f>
        <v/>
      </c>
      <c r="AE722" s="1">
        <f>Resultats!C$22</f>
        <v>30</v>
      </c>
      <c r="AF722" s="1">
        <f>Resultats!E$22</f>
        <v>3</v>
      </c>
      <c r="AG722" s="1">
        <v>18</v>
      </c>
      <c r="AH722" s="1">
        <v>57</v>
      </c>
      <c r="AI722" s="1" t="str">
        <f>CONCATENATE(DiaB[[#This Row],[Dia]],DiaB[[#This Row],[Mes]],DiaB[[#This Row],[Hora]],DiaB[[#This Row],[Min]])</f>
        <v>3031857</v>
      </c>
      <c r="AJ722" s="1" t="str">
        <f>CONCATENATE(TEXT(DiaB[[#This Row],[Hora]],"00"),":",TEXT(DiaB[[#This Row],[Min]],"00"))</f>
        <v>18:57</v>
      </c>
      <c r="AK722" s="1" t="str">
        <f>IFERROR(VLOOKUP(DiaB[[#This Row],[CONCATENA]],Dades[[#All],[Columna1]:[LAT]],3,FALSE),"")</f>
        <v/>
      </c>
      <c r="AL722" s="1" t="str">
        <f>IFERROR(10^(DiaB[[#This Row],[LAT]]/10),"")</f>
        <v/>
      </c>
      <c r="BF722" s="1">
        <f>Resultats!C$37</f>
        <v>30</v>
      </c>
      <c r="BG722" s="1">
        <f>Resultats!E$37</f>
        <v>3</v>
      </c>
      <c r="BH722" s="1">
        <v>18</v>
      </c>
      <c r="BI722" s="1">
        <v>57</v>
      </c>
      <c r="BJ722" s="1" t="str">
        <f>CONCATENATE(DiaC[[#This Row],[Dia]],DiaC[[#This Row],[Mes]],DiaC[[#This Row],[Hora]],DiaC[[#This Row],[Min]])</f>
        <v>3031857</v>
      </c>
      <c r="BK722" s="1" t="str">
        <f>CONCATENATE(TEXT(DiaC[[#This Row],[Hora]],"00"),":",TEXT(DiaC[[#This Row],[Min]],"00"))</f>
        <v>18:57</v>
      </c>
      <c r="BL722" s="1" t="str">
        <f>IFERROR(VLOOKUP(DiaC[[#This Row],[CONCATENA]],Dades[[#All],[Columna1]:[LAT]],3,FALSE),"")</f>
        <v/>
      </c>
      <c r="BM722" s="1" t="str">
        <f>IFERROR(10^(DiaC[[#This Row],[LAT]]/10),"")</f>
        <v/>
      </c>
    </row>
    <row r="723" spans="4:65" x14ac:dyDescent="0.35">
      <c r="D723" s="1">
        <f>Resultats!C$7</f>
        <v>30</v>
      </c>
      <c r="E723" s="1">
        <f>Resultats!E$7</f>
        <v>3</v>
      </c>
      <c r="F723" s="1">
        <v>18</v>
      </c>
      <c r="G723" s="1">
        <v>58</v>
      </c>
      <c r="H723" s="1" t="str">
        <f>CONCATENATE(DiaA[[#This Row],[Dia]],DiaA[[#This Row],[Mes]],DiaA[[#This Row],[Hora]],DiaA[[#This Row],[Min]])</f>
        <v>3031858</v>
      </c>
      <c r="I723" s="1" t="str">
        <f>CONCATENATE(TEXT(DiaA[[#This Row],[Hora]],"00"),":",TEXT(DiaA[[#This Row],[Min]],"00"))</f>
        <v>18:58</v>
      </c>
      <c r="J723" s="1" t="str">
        <f>IFERROR(VLOOKUP(DiaA[[#This Row],[CONCATENA]],Dades[[#All],[Columna1]:[LAT]],3,FALSE),"")</f>
        <v/>
      </c>
      <c r="K723" s="1" t="str">
        <f>IFERROR(10^(DiaA[[#This Row],[LAT]]/10),"")</f>
        <v/>
      </c>
      <c r="AE723" s="1">
        <f>Resultats!C$22</f>
        <v>30</v>
      </c>
      <c r="AF723" s="1">
        <f>Resultats!E$22</f>
        <v>3</v>
      </c>
      <c r="AG723" s="1">
        <v>18</v>
      </c>
      <c r="AH723" s="1">
        <v>58</v>
      </c>
      <c r="AI723" s="1" t="str">
        <f>CONCATENATE(DiaB[[#This Row],[Dia]],DiaB[[#This Row],[Mes]],DiaB[[#This Row],[Hora]],DiaB[[#This Row],[Min]])</f>
        <v>3031858</v>
      </c>
      <c r="AJ723" s="1" t="str">
        <f>CONCATENATE(TEXT(DiaB[[#This Row],[Hora]],"00"),":",TEXT(DiaB[[#This Row],[Min]],"00"))</f>
        <v>18:58</v>
      </c>
      <c r="AK723" s="1" t="str">
        <f>IFERROR(VLOOKUP(DiaB[[#This Row],[CONCATENA]],Dades[[#All],[Columna1]:[LAT]],3,FALSE),"")</f>
        <v/>
      </c>
      <c r="AL723" s="1" t="str">
        <f>IFERROR(10^(DiaB[[#This Row],[LAT]]/10),"")</f>
        <v/>
      </c>
      <c r="BF723" s="1">
        <f>Resultats!C$37</f>
        <v>30</v>
      </c>
      <c r="BG723" s="1">
        <f>Resultats!E$37</f>
        <v>3</v>
      </c>
      <c r="BH723" s="1">
        <v>18</v>
      </c>
      <c r="BI723" s="1">
        <v>58</v>
      </c>
      <c r="BJ723" s="1" t="str">
        <f>CONCATENATE(DiaC[[#This Row],[Dia]],DiaC[[#This Row],[Mes]],DiaC[[#This Row],[Hora]],DiaC[[#This Row],[Min]])</f>
        <v>3031858</v>
      </c>
      <c r="BK723" s="1" t="str">
        <f>CONCATENATE(TEXT(DiaC[[#This Row],[Hora]],"00"),":",TEXT(DiaC[[#This Row],[Min]],"00"))</f>
        <v>18:58</v>
      </c>
      <c r="BL723" s="1" t="str">
        <f>IFERROR(VLOOKUP(DiaC[[#This Row],[CONCATENA]],Dades[[#All],[Columna1]:[LAT]],3,FALSE),"")</f>
        <v/>
      </c>
      <c r="BM723" s="1" t="str">
        <f>IFERROR(10^(DiaC[[#This Row],[LAT]]/10),"")</f>
        <v/>
      </c>
    </row>
    <row r="724" spans="4:65" x14ac:dyDescent="0.35">
      <c r="D724" s="1">
        <f>Resultats!C$7</f>
        <v>30</v>
      </c>
      <c r="E724" s="1">
        <f>Resultats!E$7</f>
        <v>3</v>
      </c>
      <c r="F724" s="1">
        <v>18</v>
      </c>
      <c r="G724" s="1">
        <v>59</v>
      </c>
      <c r="H724" s="1" t="str">
        <f>CONCATENATE(DiaA[[#This Row],[Dia]],DiaA[[#This Row],[Mes]],DiaA[[#This Row],[Hora]],DiaA[[#This Row],[Min]])</f>
        <v>3031859</v>
      </c>
      <c r="I724" s="1" t="str">
        <f>CONCATENATE(TEXT(DiaA[[#This Row],[Hora]],"00"),":",TEXT(DiaA[[#This Row],[Min]],"00"))</f>
        <v>18:59</v>
      </c>
      <c r="J724" s="1" t="str">
        <f>IFERROR(VLOOKUP(DiaA[[#This Row],[CONCATENA]],Dades[[#All],[Columna1]:[LAT]],3,FALSE),"")</f>
        <v/>
      </c>
      <c r="K724" s="1" t="str">
        <f>IFERROR(10^(DiaA[[#This Row],[LAT]]/10),"")</f>
        <v/>
      </c>
      <c r="AE724" s="1">
        <f>Resultats!C$22</f>
        <v>30</v>
      </c>
      <c r="AF724" s="1">
        <f>Resultats!E$22</f>
        <v>3</v>
      </c>
      <c r="AG724" s="1">
        <v>18</v>
      </c>
      <c r="AH724" s="1">
        <v>59</v>
      </c>
      <c r="AI724" s="1" t="str">
        <f>CONCATENATE(DiaB[[#This Row],[Dia]],DiaB[[#This Row],[Mes]],DiaB[[#This Row],[Hora]],DiaB[[#This Row],[Min]])</f>
        <v>3031859</v>
      </c>
      <c r="AJ724" s="1" t="str">
        <f>CONCATENATE(TEXT(DiaB[[#This Row],[Hora]],"00"),":",TEXT(DiaB[[#This Row],[Min]],"00"))</f>
        <v>18:59</v>
      </c>
      <c r="AK724" s="1" t="str">
        <f>IFERROR(VLOOKUP(DiaB[[#This Row],[CONCATENA]],Dades[[#All],[Columna1]:[LAT]],3,FALSE),"")</f>
        <v/>
      </c>
      <c r="AL724" s="1" t="str">
        <f>IFERROR(10^(DiaB[[#This Row],[LAT]]/10),"")</f>
        <v/>
      </c>
      <c r="BF724" s="1">
        <f>Resultats!C$37</f>
        <v>30</v>
      </c>
      <c r="BG724" s="1">
        <f>Resultats!E$37</f>
        <v>3</v>
      </c>
      <c r="BH724" s="1">
        <v>18</v>
      </c>
      <c r="BI724" s="1">
        <v>59</v>
      </c>
      <c r="BJ724" s="1" t="str">
        <f>CONCATENATE(DiaC[[#This Row],[Dia]],DiaC[[#This Row],[Mes]],DiaC[[#This Row],[Hora]],DiaC[[#This Row],[Min]])</f>
        <v>3031859</v>
      </c>
      <c r="BK724" s="1" t="str">
        <f>CONCATENATE(TEXT(DiaC[[#This Row],[Hora]],"00"),":",TEXT(DiaC[[#This Row],[Min]],"00"))</f>
        <v>18:59</v>
      </c>
      <c r="BL724" s="1" t="str">
        <f>IFERROR(VLOOKUP(DiaC[[#This Row],[CONCATENA]],Dades[[#All],[Columna1]:[LAT]],3,FALSE),"")</f>
        <v/>
      </c>
      <c r="BM724" s="1" t="str">
        <f>IFERROR(10^(DiaC[[#This Row],[LAT]]/10),"")</f>
        <v/>
      </c>
    </row>
    <row r="725" spans="4:65" x14ac:dyDescent="0.35">
      <c r="D725" s="1">
        <f>Resultats!C$7</f>
        <v>30</v>
      </c>
      <c r="E725" s="1">
        <f>Resultats!E$7</f>
        <v>3</v>
      </c>
      <c r="F725" s="1">
        <v>19</v>
      </c>
      <c r="G725" s="1">
        <v>0</v>
      </c>
      <c r="H725" s="1" t="str">
        <f>CONCATENATE(DiaA[[#This Row],[Dia]],DiaA[[#This Row],[Mes]],DiaA[[#This Row],[Hora]],DiaA[[#This Row],[Min]])</f>
        <v>303190</v>
      </c>
      <c r="I725" s="1" t="str">
        <f>CONCATENATE(TEXT(DiaA[[#This Row],[Hora]],"00"),":",TEXT(DiaA[[#This Row],[Min]],"00"))</f>
        <v>19:00</v>
      </c>
      <c r="J725" s="1" t="str">
        <f>IFERROR(VLOOKUP(DiaA[[#This Row],[CONCATENA]],Dades[[#All],[Columna1]:[LAT]],3,FALSE),"")</f>
        <v/>
      </c>
      <c r="K725" s="1" t="str">
        <f>IFERROR(10^(DiaA[[#This Row],[LAT]]/10),"")</f>
        <v/>
      </c>
      <c r="AE725" s="1">
        <f>Resultats!C$22</f>
        <v>30</v>
      </c>
      <c r="AF725" s="1">
        <f>Resultats!E$22</f>
        <v>3</v>
      </c>
      <c r="AG725" s="1">
        <v>19</v>
      </c>
      <c r="AH725" s="1">
        <v>0</v>
      </c>
      <c r="AI725" s="1" t="str">
        <f>CONCATENATE(DiaB[[#This Row],[Dia]],DiaB[[#This Row],[Mes]],DiaB[[#This Row],[Hora]],DiaB[[#This Row],[Min]])</f>
        <v>303190</v>
      </c>
      <c r="AJ725" s="1" t="str">
        <f>CONCATENATE(TEXT(DiaB[[#This Row],[Hora]],"00"),":",TEXT(DiaB[[#This Row],[Min]],"00"))</f>
        <v>19:00</v>
      </c>
      <c r="AK725" s="1" t="str">
        <f>IFERROR(VLOOKUP(DiaB[[#This Row],[CONCATENA]],Dades[[#All],[Columna1]:[LAT]],3,FALSE),"")</f>
        <v/>
      </c>
      <c r="AL725" s="1" t="str">
        <f>IFERROR(10^(DiaB[[#This Row],[LAT]]/10),"")</f>
        <v/>
      </c>
      <c r="BF725" s="1">
        <f>Resultats!C$37</f>
        <v>30</v>
      </c>
      <c r="BG725" s="1">
        <f>Resultats!E$37</f>
        <v>3</v>
      </c>
      <c r="BH725" s="1">
        <v>19</v>
      </c>
      <c r="BI725" s="1">
        <v>0</v>
      </c>
      <c r="BJ725" s="1" t="str">
        <f>CONCATENATE(DiaC[[#This Row],[Dia]],DiaC[[#This Row],[Mes]],DiaC[[#This Row],[Hora]],DiaC[[#This Row],[Min]])</f>
        <v>303190</v>
      </c>
      <c r="BK725" s="1" t="str">
        <f>CONCATENATE(TEXT(DiaC[[#This Row],[Hora]],"00"),":",TEXT(DiaC[[#This Row],[Min]],"00"))</f>
        <v>19:00</v>
      </c>
      <c r="BL725" s="1" t="str">
        <f>IFERROR(VLOOKUP(DiaC[[#This Row],[CONCATENA]],Dades[[#All],[Columna1]:[LAT]],3,FALSE),"")</f>
        <v/>
      </c>
      <c r="BM725" s="1" t="str">
        <f>IFERROR(10^(DiaC[[#This Row],[LAT]]/10),"")</f>
        <v/>
      </c>
    </row>
    <row r="726" spans="4:65" x14ac:dyDescent="0.35">
      <c r="D726" s="1">
        <f>Resultats!C$7</f>
        <v>30</v>
      </c>
      <c r="E726" s="1">
        <f>Resultats!E$7</f>
        <v>3</v>
      </c>
      <c r="F726" s="1">
        <v>19</v>
      </c>
      <c r="G726" s="1">
        <v>1</v>
      </c>
      <c r="H726" s="1" t="str">
        <f>CONCATENATE(DiaA[[#This Row],[Dia]],DiaA[[#This Row],[Mes]],DiaA[[#This Row],[Hora]],DiaA[[#This Row],[Min]])</f>
        <v>303191</v>
      </c>
      <c r="I726" s="1" t="str">
        <f>CONCATENATE(TEXT(DiaA[[#This Row],[Hora]],"00"),":",TEXT(DiaA[[#This Row],[Min]],"00"))</f>
        <v>19:01</v>
      </c>
      <c r="J726" s="1" t="str">
        <f>IFERROR(VLOOKUP(DiaA[[#This Row],[CONCATENA]],Dades[[#All],[Columna1]:[LAT]],3,FALSE),"")</f>
        <v/>
      </c>
      <c r="K726" s="1" t="str">
        <f>IFERROR(10^(DiaA[[#This Row],[LAT]]/10),"")</f>
        <v/>
      </c>
      <c r="AE726" s="1">
        <f>Resultats!C$22</f>
        <v>30</v>
      </c>
      <c r="AF726" s="1">
        <f>Resultats!E$22</f>
        <v>3</v>
      </c>
      <c r="AG726" s="1">
        <v>19</v>
      </c>
      <c r="AH726" s="1">
        <v>1</v>
      </c>
      <c r="AI726" s="1" t="str">
        <f>CONCATENATE(DiaB[[#This Row],[Dia]],DiaB[[#This Row],[Mes]],DiaB[[#This Row],[Hora]],DiaB[[#This Row],[Min]])</f>
        <v>303191</v>
      </c>
      <c r="AJ726" s="1" t="str">
        <f>CONCATENATE(TEXT(DiaB[[#This Row],[Hora]],"00"),":",TEXT(DiaB[[#This Row],[Min]],"00"))</f>
        <v>19:01</v>
      </c>
      <c r="AK726" s="1" t="str">
        <f>IFERROR(VLOOKUP(DiaB[[#This Row],[CONCATENA]],Dades[[#All],[Columna1]:[LAT]],3,FALSE),"")</f>
        <v/>
      </c>
      <c r="AL726" s="1" t="str">
        <f>IFERROR(10^(DiaB[[#This Row],[LAT]]/10),"")</f>
        <v/>
      </c>
      <c r="BF726" s="1">
        <f>Resultats!C$37</f>
        <v>30</v>
      </c>
      <c r="BG726" s="1">
        <f>Resultats!E$37</f>
        <v>3</v>
      </c>
      <c r="BH726" s="1">
        <v>19</v>
      </c>
      <c r="BI726" s="1">
        <v>1</v>
      </c>
      <c r="BJ726" s="1" t="str">
        <f>CONCATENATE(DiaC[[#This Row],[Dia]],DiaC[[#This Row],[Mes]],DiaC[[#This Row],[Hora]],DiaC[[#This Row],[Min]])</f>
        <v>303191</v>
      </c>
      <c r="BK726" s="1" t="str">
        <f>CONCATENATE(TEXT(DiaC[[#This Row],[Hora]],"00"),":",TEXT(DiaC[[#This Row],[Min]],"00"))</f>
        <v>19:01</v>
      </c>
      <c r="BL726" s="1" t="str">
        <f>IFERROR(VLOOKUP(DiaC[[#This Row],[CONCATENA]],Dades[[#All],[Columna1]:[LAT]],3,FALSE),"")</f>
        <v/>
      </c>
      <c r="BM726" s="1" t="str">
        <f>IFERROR(10^(DiaC[[#This Row],[LAT]]/10),"")</f>
        <v/>
      </c>
    </row>
    <row r="727" spans="4:65" x14ac:dyDescent="0.35">
      <c r="D727" s="1">
        <f>Resultats!C$7</f>
        <v>30</v>
      </c>
      <c r="E727" s="1">
        <f>Resultats!E$7</f>
        <v>3</v>
      </c>
      <c r="F727" s="1">
        <v>19</v>
      </c>
      <c r="G727" s="1">
        <v>2</v>
      </c>
      <c r="H727" s="1" t="str">
        <f>CONCATENATE(DiaA[[#This Row],[Dia]],DiaA[[#This Row],[Mes]],DiaA[[#This Row],[Hora]],DiaA[[#This Row],[Min]])</f>
        <v>303192</v>
      </c>
      <c r="I727" s="1" t="str">
        <f>CONCATENATE(TEXT(DiaA[[#This Row],[Hora]],"00"),":",TEXT(DiaA[[#This Row],[Min]],"00"))</f>
        <v>19:02</v>
      </c>
      <c r="J727" s="1" t="str">
        <f>IFERROR(VLOOKUP(DiaA[[#This Row],[CONCATENA]],Dades[[#All],[Columna1]:[LAT]],3,FALSE),"")</f>
        <v/>
      </c>
      <c r="K727" s="1" t="str">
        <f>IFERROR(10^(DiaA[[#This Row],[LAT]]/10),"")</f>
        <v/>
      </c>
      <c r="AE727" s="1">
        <f>Resultats!C$22</f>
        <v>30</v>
      </c>
      <c r="AF727" s="1">
        <f>Resultats!E$22</f>
        <v>3</v>
      </c>
      <c r="AG727" s="1">
        <v>19</v>
      </c>
      <c r="AH727" s="1">
        <v>2</v>
      </c>
      <c r="AI727" s="1" t="str">
        <f>CONCATENATE(DiaB[[#This Row],[Dia]],DiaB[[#This Row],[Mes]],DiaB[[#This Row],[Hora]],DiaB[[#This Row],[Min]])</f>
        <v>303192</v>
      </c>
      <c r="AJ727" s="1" t="str">
        <f>CONCATENATE(TEXT(DiaB[[#This Row],[Hora]],"00"),":",TEXT(DiaB[[#This Row],[Min]],"00"))</f>
        <v>19:02</v>
      </c>
      <c r="AK727" s="1" t="str">
        <f>IFERROR(VLOOKUP(DiaB[[#This Row],[CONCATENA]],Dades[[#All],[Columna1]:[LAT]],3,FALSE),"")</f>
        <v/>
      </c>
      <c r="AL727" s="1" t="str">
        <f>IFERROR(10^(DiaB[[#This Row],[LAT]]/10),"")</f>
        <v/>
      </c>
      <c r="BF727" s="1">
        <f>Resultats!C$37</f>
        <v>30</v>
      </c>
      <c r="BG727" s="1">
        <f>Resultats!E$37</f>
        <v>3</v>
      </c>
      <c r="BH727" s="1">
        <v>19</v>
      </c>
      <c r="BI727" s="1">
        <v>2</v>
      </c>
      <c r="BJ727" s="1" t="str">
        <f>CONCATENATE(DiaC[[#This Row],[Dia]],DiaC[[#This Row],[Mes]],DiaC[[#This Row],[Hora]],DiaC[[#This Row],[Min]])</f>
        <v>303192</v>
      </c>
      <c r="BK727" s="1" t="str">
        <f>CONCATENATE(TEXT(DiaC[[#This Row],[Hora]],"00"),":",TEXT(DiaC[[#This Row],[Min]],"00"))</f>
        <v>19:02</v>
      </c>
      <c r="BL727" s="1" t="str">
        <f>IFERROR(VLOOKUP(DiaC[[#This Row],[CONCATENA]],Dades[[#All],[Columna1]:[LAT]],3,FALSE),"")</f>
        <v/>
      </c>
      <c r="BM727" s="1" t="str">
        <f>IFERROR(10^(DiaC[[#This Row],[LAT]]/10),"")</f>
        <v/>
      </c>
    </row>
    <row r="728" spans="4:65" x14ac:dyDescent="0.35">
      <c r="D728" s="1">
        <f>Resultats!C$7</f>
        <v>30</v>
      </c>
      <c r="E728" s="1">
        <f>Resultats!E$7</f>
        <v>3</v>
      </c>
      <c r="F728" s="1">
        <v>19</v>
      </c>
      <c r="G728" s="1">
        <v>3</v>
      </c>
      <c r="H728" s="1" t="str">
        <f>CONCATENATE(DiaA[[#This Row],[Dia]],DiaA[[#This Row],[Mes]],DiaA[[#This Row],[Hora]],DiaA[[#This Row],[Min]])</f>
        <v>303193</v>
      </c>
      <c r="I728" s="1" t="str">
        <f>CONCATENATE(TEXT(DiaA[[#This Row],[Hora]],"00"),":",TEXT(DiaA[[#This Row],[Min]],"00"))</f>
        <v>19:03</v>
      </c>
      <c r="J728" s="1" t="str">
        <f>IFERROR(VLOOKUP(DiaA[[#This Row],[CONCATENA]],Dades[[#All],[Columna1]:[LAT]],3,FALSE),"")</f>
        <v/>
      </c>
      <c r="K728" s="1" t="str">
        <f>IFERROR(10^(DiaA[[#This Row],[LAT]]/10),"")</f>
        <v/>
      </c>
      <c r="AE728" s="1">
        <f>Resultats!C$22</f>
        <v>30</v>
      </c>
      <c r="AF728" s="1">
        <f>Resultats!E$22</f>
        <v>3</v>
      </c>
      <c r="AG728" s="1">
        <v>19</v>
      </c>
      <c r="AH728" s="1">
        <v>3</v>
      </c>
      <c r="AI728" s="1" t="str">
        <f>CONCATENATE(DiaB[[#This Row],[Dia]],DiaB[[#This Row],[Mes]],DiaB[[#This Row],[Hora]],DiaB[[#This Row],[Min]])</f>
        <v>303193</v>
      </c>
      <c r="AJ728" s="1" t="str">
        <f>CONCATENATE(TEXT(DiaB[[#This Row],[Hora]],"00"),":",TEXT(DiaB[[#This Row],[Min]],"00"))</f>
        <v>19:03</v>
      </c>
      <c r="AK728" s="1" t="str">
        <f>IFERROR(VLOOKUP(DiaB[[#This Row],[CONCATENA]],Dades[[#All],[Columna1]:[LAT]],3,FALSE),"")</f>
        <v/>
      </c>
      <c r="AL728" s="1" t="str">
        <f>IFERROR(10^(DiaB[[#This Row],[LAT]]/10),"")</f>
        <v/>
      </c>
      <c r="BF728" s="1">
        <f>Resultats!C$37</f>
        <v>30</v>
      </c>
      <c r="BG728" s="1">
        <f>Resultats!E$37</f>
        <v>3</v>
      </c>
      <c r="BH728" s="1">
        <v>19</v>
      </c>
      <c r="BI728" s="1">
        <v>3</v>
      </c>
      <c r="BJ728" s="1" t="str">
        <f>CONCATENATE(DiaC[[#This Row],[Dia]],DiaC[[#This Row],[Mes]],DiaC[[#This Row],[Hora]],DiaC[[#This Row],[Min]])</f>
        <v>303193</v>
      </c>
      <c r="BK728" s="1" t="str">
        <f>CONCATENATE(TEXT(DiaC[[#This Row],[Hora]],"00"),":",TEXT(DiaC[[#This Row],[Min]],"00"))</f>
        <v>19:03</v>
      </c>
      <c r="BL728" s="1" t="str">
        <f>IFERROR(VLOOKUP(DiaC[[#This Row],[CONCATENA]],Dades[[#All],[Columna1]:[LAT]],3,FALSE),"")</f>
        <v/>
      </c>
      <c r="BM728" s="1" t="str">
        <f>IFERROR(10^(DiaC[[#This Row],[LAT]]/10),"")</f>
        <v/>
      </c>
    </row>
    <row r="729" spans="4:65" x14ac:dyDescent="0.35">
      <c r="D729" s="1">
        <f>Resultats!C$7</f>
        <v>30</v>
      </c>
      <c r="E729" s="1">
        <f>Resultats!E$7</f>
        <v>3</v>
      </c>
      <c r="F729" s="1">
        <v>19</v>
      </c>
      <c r="G729" s="1">
        <v>4</v>
      </c>
      <c r="H729" s="1" t="str">
        <f>CONCATENATE(DiaA[[#This Row],[Dia]],DiaA[[#This Row],[Mes]],DiaA[[#This Row],[Hora]],DiaA[[#This Row],[Min]])</f>
        <v>303194</v>
      </c>
      <c r="I729" s="1" t="str">
        <f>CONCATENATE(TEXT(DiaA[[#This Row],[Hora]],"00"),":",TEXT(DiaA[[#This Row],[Min]],"00"))</f>
        <v>19:04</v>
      </c>
      <c r="J729" s="1" t="str">
        <f>IFERROR(VLOOKUP(DiaA[[#This Row],[CONCATENA]],Dades[[#All],[Columna1]:[LAT]],3,FALSE),"")</f>
        <v/>
      </c>
      <c r="K729" s="1" t="str">
        <f>IFERROR(10^(DiaA[[#This Row],[LAT]]/10),"")</f>
        <v/>
      </c>
      <c r="AE729" s="1">
        <f>Resultats!C$22</f>
        <v>30</v>
      </c>
      <c r="AF729" s="1">
        <f>Resultats!E$22</f>
        <v>3</v>
      </c>
      <c r="AG729" s="1">
        <v>19</v>
      </c>
      <c r="AH729" s="1">
        <v>4</v>
      </c>
      <c r="AI729" s="1" t="str">
        <f>CONCATENATE(DiaB[[#This Row],[Dia]],DiaB[[#This Row],[Mes]],DiaB[[#This Row],[Hora]],DiaB[[#This Row],[Min]])</f>
        <v>303194</v>
      </c>
      <c r="AJ729" s="1" t="str">
        <f>CONCATENATE(TEXT(DiaB[[#This Row],[Hora]],"00"),":",TEXT(DiaB[[#This Row],[Min]],"00"))</f>
        <v>19:04</v>
      </c>
      <c r="AK729" s="1" t="str">
        <f>IFERROR(VLOOKUP(DiaB[[#This Row],[CONCATENA]],Dades[[#All],[Columna1]:[LAT]],3,FALSE),"")</f>
        <v/>
      </c>
      <c r="AL729" s="1" t="str">
        <f>IFERROR(10^(DiaB[[#This Row],[LAT]]/10),"")</f>
        <v/>
      </c>
      <c r="BF729" s="1">
        <f>Resultats!C$37</f>
        <v>30</v>
      </c>
      <c r="BG729" s="1">
        <f>Resultats!E$37</f>
        <v>3</v>
      </c>
      <c r="BH729" s="1">
        <v>19</v>
      </c>
      <c r="BI729" s="1">
        <v>4</v>
      </c>
      <c r="BJ729" s="1" t="str">
        <f>CONCATENATE(DiaC[[#This Row],[Dia]],DiaC[[#This Row],[Mes]],DiaC[[#This Row],[Hora]],DiaC[[#This Row],[Min]])</f>
        <v>303194</v>
      </c>
      <c r="BK729" s="1" t="str">
        <f>CONCATENATE(TEXT(DiaC[[#This Row],[Hora]],"00"),":",TEXT(DiaC[[#This Row],[Min]],"00"))</f>
        <v>19:04</v>
      </c>
      <c r="BL729" s="1" t="str">
        <f>IFERROR(VLOOKUP(DiaC[[#This Row],[CONCATENA]],Dades[[#All],[Columna1]:[LAT]],3,FALSE),"")</f>
        <v/>
      </c>
      <c r="BM729" s="1" t="str">
        <f>IFERROR(10^(DiaC[[#This Row],[LAT]]/10),"")</f>
        <v/>
      </c>
    </row>
    <row r="730" spans="4:65" x14ac:dyDescent="0.35">
      <c r="D730" s="1">
        <f>Resultats!C$7</f>
        <v>30</v>
      </c>
      <c r="E730" s="1">
        <f>Resultats!E$7</f>
        <v>3</v>
      </c>
      <c r="F730" s="1">
        <v>19</v>
      </c>
      <c r="G730" s="1">
        <v>5</v>
      </c>
      <c r="H730" s="1" t="str">
        <f>CONCATENATE(DiaA[[#This Row],[Dia]],DiaA[[#This Row],[Mes]],DiaA[[#This Row],[Hora]],DiaA[[#This Row],[Min]])</f>
        <v>303195</v>
      </c>
      <c r="I730" s="1" t="str">
        <f>CONCATENATE(TEXT(DiaA[[#This Row],[Hora]],"00"),":",TEXT(DiaA[[#This Row],[Min]],"00"))</f>
        <v>19:05</v>
      </c>
      <c r="J730" s="1" t="str">
        <f>IFERROR(VLOOKUP(DiaA[[#This Row],[CONCATENA]],Dades[[#All],[Columna1]:[LAT]],3,FALSE),"")</f>
        <v/>
      </c>
      <c r="K730" s="1" t="str">
        <f>IFERROR(10^(DiaA[[#This Row],[LAT]]/10),"")</f>
        <v/>
      </c>
      <c r="AE730" s="1">
        <f>Resultats!C$22</f>
        <v>30</v>
      </c>
      <c r="AF730" s="1">
        <f>Resultats!E$22</f>
        <v>3</v>
      </c>
      <c r="AG730" s="1">
        <v>19</v>
      </c>
      <c r="AH730" s="1">
        <v>5</v>
      </c>
      <c r="AI730" s="1" t="str">
        <f>CONCATENATE(DiaB[[#This Row],[Dia]],DiaB[[#This Row],[Mes]],DiaB[[#This Row],[Hora]],DiaB[[#This Row],[Min]])</f>
        <v>303195</v>
      </c>
      <c r="AJ730" s="1" t="str">
        <f>CONCATENATE(TEXT(DiaB[[#This Row],[Hora]],"00"),":",TEXT(DiaB[[#This Row],[Min]],"00"))</f>
        <v>19:05</v>
      </c>
      <c r="AK730" s="1" t="str">
        <f>IFERROR(VLOOKUP(DiaB[[#This Row],[CONCATENA]],Dades[[#All],[Columna1]:[LAT]],3,FALSE),"")</f>
        <v/>
      </c>
      <c r="AL730" s="1" t="str">
        <f>IFERROR(10^(DiaB[[#This Row],[LAT]]/10),"")</f>
        <v/>
      </c>
      <c r="BF730" s="1">
        <f>Resultats!C$37</f>
        <v>30</v>
      </c>
      <c r="BG730" s="1">
        <f>Resultats!E$37</f>
        <v>3</v>
      </c>
      <c r="BH730" s="1">
        <v>19</v>
      </c>
      <c r="BI730" s="1">
        <v>5</v>
      </c>
      <c r="BJ730" s="1" t="str">
        <f>CONCATENATE(DiaC[[#This Row],[Dia]],DiaC[[#This Row],[Mes]],DiaC[[#This Row],[Hora]],DiaC[[#This Row],[Min]])</f>
        <v>303195</v>
      </c>
      <c r="BK730" s="1" t="str">
        <f>CONCATENATE(TEXT(DiaC[[#This Row],[Hora]],"00"),":",TEXT(DiaC[[#This Row],[Min]],"00"))</f>
        <v>19:05</v>
      </c>
      <c r="BL730" s="1" t="str">
        <f>IFERROR(VLOOKUP(DiaC[[#This Row],[CONCATENA]],Dades[[#All],[Columna1]:[LAT]],3,FALSE),"")</f>
        <v/>
      </c>
      <c r="BM730" s="1" t="str">
        <f>IFERROR(10^(DiaC[[#This Row],[LAT]]/10),"")</f>
        <v/>
      </c>
    </row>
    <row r="731" spans="4:65" x14ac:dyDescent="0.35">
      <c r="D731" s="1">
        <f>Resultats!C$7</f>
        <v>30</v>
      </c>
      <c r="E731" s="1">
        <f>Resultats!E$7</f>
        <v>3</v>
      </c>
      <c r="F731" s="1">
        <v>19</v>
      </c>
      <c r="G731" s="1">
        <v>6</v>
      </c>
      <c r="H731" s="1" t="str">
        <f>CONCATENATE(DiaA[[#This Row],[Dia]],DiaA[[#This Row],[Mes]],DiaA[[#This Row],[Hora]],DiaA[[#This Row],[Min]])</f>
        <v>303196</v>
      </c>
      <c r="I731" s="1" t="str">
        <f>CONCATENATE(TEXT(DiaA[[#This Row],[Hora]],"00"),":",TEXT(DiaA[[#This Row],[Min]],"00"))</f>
        <v>19:06</v>
      </c>
      <c r="J731" s="1" t="str">
        <f>IFERROR(VLOOKUP(DiaA[[#This Row],[CONCATENA]],Dades[[#All],[Columna1]:[LAT]],3,FALSE),"")</f>
        <v/>
      </c>
      <c r="K731" s="1" t="str">
        <f>IFERROR(10^(DiaA[[#This Row],[LAT]]/10),"")</f>
        <v/>
      </c>
      <c r="AE731" s="1">
        <f>Resultats!C$22</f>
        <v>30</v>
      </c>
      <c r="AF731" s="1">
        <f>Resultats!E$22</f>
        <v>3</v>
      </c>
      <c r="AG731" s="1">
        <v>19</v>
      </c>
      <c r="AH731" s="1">
        <v>6</v>
      </c>
      <c r="AI731" s="1" t="str">
        <f>CONCATENATE(DiaB[[#This Row],[Dia]],DiaB[[#This Row],[Mes]],DiaB[[#This Row],[Hora]],DiaB[[#This Row],[Min]])</f>
        <v>303196</v>
      </c>
      <c r="AJ731" s="1" t="str">
        <f>CONCATENATE(TEXT(DiaB[[#This Row],[Hora]],"00"),":",TEXT(DiaB[[#This Row],[Min]],"00"))</f>
        <v>19:06</v>
      </c>
      <c r="AK731" s="1" t="str">
        <f>IFERROR(VLOOKUP(DiaB[[#This Row],[CONCATENA]],Dades[[#All],[Columna1]:[LAT]],3,FALSE),"")</f>
        <v/>
      </c>
      <c r="AL731" s="1" t="str">
        <f>IFERROR(10^(DiaB[[#This Row],[LAT]]/10),"")</f>
        <v/>
      </c>
      <c r="BF731" s="1">
        <f>Resultats!C$37</f>
        <v>30</v>
      </c>
      <c r="BG731" s="1">
        <f>Resultats!E$37</f>
        <v>3</v>
      </c>
      <c r="BH731" s="1">
        <v>19</v>
      </c>
      <c r="BI731" s="1">
        <v>6</v>
      </c>
      <c r="BJ731" s="1" t="str">
        <f>CONCATENATE(DiaC[[#This Row],[Dia]],DiaC[[#This Row],[Mes]],DiaC[[#This Row],[Hora]],DiaC[[#This Row],[Min]])</f>
        <v>303196</v>
      </c>
      <c r="BK731" s="1" t="str">
        <f>CONCATENATE(TEXT(DiaC[[#This Row],[Hora]],"00"),":",TEXT(DiaC[[#This Row],[Min]],"00"))</f>
        <v>19:06</v>
      </c>
      <c r="BL731" s="1" t="str">
        <f>IFERROR(VLOOKUP(DiaC[[#This Row],[CONCATENA]],Dades[[#All],[Columna1]:[LAT]],3,FALSE),"")</f>
        <v/>
      </c>
      <c r="BM731" s="1" t="str">
        <f>IFERROR(10^(DiaC[[#This Row],[LAT]]/10),"")</f>
        <v/>
      </c>
    </row>
    <row r="732" spans="4:65" x14ac:dyDescent="0.35">
      <c r="D732" s="1">
        <f>Resultats!C$7</f>
        <v>30</v>
      </c>
      <c r="E732" s="1">
        <f>Resultats!E$7</f>
        <v>3</v>
      </c>
      <c r="F732" s="1">
        <v>19</v>
      </c>
      <c r="G732" s="1">
        <v>7</v>
      </c>
      <c r="H732" s="1" t="str">
        <f>CONCATENATE(DiaA[[#This Row],[Dia]],DiaA[[#This Row],[Mes]],DiaA[[#This Row],[Hora]],DiaA[[#This Row],[Min]])</f>
        <v>303197</v>
      </c>
      <c r="I732" s="1" t="str">
        <f>CONCATENATE(TEXT(DiaA[[#This Row],[Hora]],"00"),":",TEXT(DiaA[[#This Row],[Min]],"00"))</f>
        <v>19:07</v>
      </c>
      <c r="J732" s="1" t="str">
        <f>IFERROR(VLOOKUP(DiaA[[#This Row],[CONCATENA]],Dades[[#All],[Columna1]:[LAT]],3,FALSE),"")</f>
        <v/>
      </c>
      <c r="K732" s="1" t="str">
        <f>IFERROR(10^(DiaA[[#This Row],[LAT]]/10),"")</f>
        <v/>
      </c>
      <c r="AE732" s="1">
        <f>Resultats!C$22</f>
        <v>30</v>
      </c>
      <c r="AF732" s="1">
        <f>Resultats!E$22</f>
        <v>3</v>
      </c>
      <c r="AG732" s="1">
        <v>19</v>
      </c>
      <c r="AH732" s="1">
        <v>7</v>
      </c>
      <c r="AI732" s="1" t="str">
        <f>CONCATENATE(DiaB[[#This Row],[Dia]],DiaB[[#This Row],[Mes]],DiaB[[#This Row],[Hora]],DiaB[[#This Row],[Min]])</f>
        <v>303197</v>
      </c>
      <c r="AJ732" s="1" t="str">
        <f>CONCATENATE(TEXT(DiaB[[#This Row],[Hora]],"00"),":",TEXT(DiaB[[#This Row],[Min]],"00"))</f>
        <v>19:07</v>
      </c>
      <c r="AK732" s="1" t="str">
        <f>IFERROR(VLOOKUP(DiaB[[#This Row],[CONCATENA]],Dades[[#All],[Columna1]:[LAT]],3,FALSE),"")</f>
        <v/>
      </c>
      <c r="AL732" s="1" t="str">
        <f>IFERROR(10^(DiaB[[#This Row],[LAT]]/10),"")</f>
        <v/>
      </c>
      <c r="BF732" s="1">
        <f>Resultats!C$37</f>
        <v>30</v>
      </c>
      <c r="BG732" s="1">
        <f>Resultats!E$37</f>
        <v>3</v>
      </c>
      <c r="BH732" s="1">
        <v>19</v>
      </c>
      <c r="BI732" s="1">
        <v>7</v>
      </c>
      <c r="BJ732" s="1" t="str">
        <f>CONCATENATE(DiaC[[#This Row],[Dia]],DiaC[[#This Row],[Mes]],DiaC[[#This Row],[Hora]],DiaC[[#This Row],[Min]])</f>
        <v>303197</v>
      </c>
      <c r="BK732" s="1" t="str">
        <f>CONCATENATE(TEXT(DiaC[[#This Row],[Hora]],"00"),":",TEXT(DiaC[[#This Row],[Min]],"00"))</f>
        <v>19:07</v>
      </c>
      <c r="BL732" s="1" t="str">
        <f>IFERROR(VLOOKUP(DiaC[[#This Row],[CONCATENA]],Dades[[#All],[Columna1]:[LAT]],3,FALSE),"")</f>
        <v/>
      </c>
      <c r="BM732" s="1" t="str">
        <f>IFERROR(10^(DiaC[[#This Row],[LAT]]/10),"")</f>
        <v/>
      </c>
    </row>
    <row r="733" spans="4:65" x14ac:dyDescent="0.35">
      <c r="D733" s="1">
        <f>Resultats!C$7</f>
        <v>30</v>
      </c>
      <c r="E733" s="1">
        <f>Resultats!E$7</f>
        <v>3</v>
      </c>
      <c r="F733" s="1">
        <v>19</v>
      </c>
      <c r="G733" s="1">
        <v>8</v>
      </c>
      <c r="H733" s="1" t="str">
        <f>CONCATENATE(DiaA[[#This Row],[Dia]],DiaA[[#This Row],[Mes]],DiaA[[#This Row],[Hora]],DiaA[[#This Row],[Min]])</f>
        <v>303198</v>
      </c>
      <c r="I733" s="1" t="str">
        <f>CONCATENATE(TEXT(DiaA[[#This Row],[Hora]],"00"),":",TEXT(DiaA[[#This Row],[Min]],"00"))</f>
        <v>19:08</v>
      </c>
      <c r="J733" s="1" t="str">
        <f>IFERROR(VLOOKUP(DiaA[[#This Row],[CONCATENA]],Dades[[#All],[Columna1]:[LAT]],3,FALSE),"")</f>
        <v/>
      </c>
      <c r="K733" s="1" t="str">
        <f>IFERROR(10^(DiaA[[#This Row],[LAT]]/10),"")</f>
        <v/>
      </c>
      <c r="AE733" s="1">
        <f>Resultats!C$22</f>
        <v>30</v>
      </c>
      <c r="AF733" s="1">
        <f>Resultats!E$22</f>
        <v>3</v>
      </c>
      <c r="AG733" s="1">
        <v>19</v>
      </c>
      <c r="AH733" s="1">
        <v>8</v>
      </c>
      <c r="AI733" s="1" t="str">
        <f>CONCATENATE(DiaB[[#This Row],[Dia]],DiaB[[#This Row],[Mes]],DiaB[[#This Row],[Hora]],DiaB[[#This Row],[Min]])</f>
        <v>303198</v>
      </c>
      <c r="AJ733" s="1" t="str">
        <f>CONCATENATE(TEXT(DiaB[[#This Row],[Hora]],"00"),":",TEXT(DiaB[[#This Row],[Min]],"00"))</f>
        <v>19:08</v>
      </c>
      <c r="AK733" s="1" t="str">
        <f>IFERROR(VLOOKUP(DiaB[[#This Row],[CONCATENA]],Dades[[#All],[Columna1]:[LAT]],3,FALSE),"")</f>
        <v/>
      </c>
      <c r="AL733" s="1" t="str">
        <f>IFERROR(10^(DiaB[[#This Row],[LAT]]/10),"")</f>
        <v/>
      </c>
      <c r="BF733" s="1">
        <f>Resultats!C$37</f>
        <v>30</v>
      </c>
      <c r="BG733" s="1">
        <f>Resultats!E$37</f>
        <v>3</v>
      </c>
      <c r="BH733" s="1">
        <v>19</v>
      </c>
      <c r="BI733" s="1">
        <v>8</v>
      </c>
      <c r="BJ733" s="1" t="str">
        <f>CONCATENATE(DiaC[[#This Row],[Dia]],DiaC[[#This Row],[Mes]],DiaC[[#This Row],[Hora]],DiaC[[#This Row],[Min]])</f>
        <v>303198</v>
      </c>
      <c r="BK733" s="1" t="str">
        <f>CONCATENATE(TEXT(DiaC[[#This Row],[Hora]],"00"),":",TEXT(DiaC[[#This Row],[Min]],"00"))</f>
        <v>19:08</v>
      </c>
      <c r="BL733" s="1" t="str">
        <f>IFERROR(VLOOKUP(DiaC[[#This Row],[CONCATENA]],Dades[[#All],[Columna1]:[LAT]],3,FALSE),"")</f>
        <v/>
      </c>
      <c r="BM733" s="1" t="str">
        <f>IFERROR(10^(DiaC[[#This Row],[LAT]]/10),"")</f>
        <v/>
      </c>
    </row>
    <row r="734" spans="4:65" x14ac:dyDescent="0.35">
      <c r="D734" s="1">
        <f>Resultats!C$7</f>
        <v>30</v>
      </c>
      <c r="E734" s="1">
        <f>Resultats!E$7</f>
        <v>3</v>
      </c>
      <c r="F734" s="1">
        <v>19</v>
      </c>
      <c r="G734" s="1">
        <v>9</v>
      </c>
      <c r="H734" s="1" t="str">
        <f>CONCATENATE(DiaA[[#This Row],[Dia]],DiaA[[#This Row],[Mes]],DiaA[[#This Row],[Hora]],DiaA[[#This Row],[Min]])</f>
        <v>303199</v>
      </c>
      <c r="I734" s="1" t="str">
        <f>CONCATENATE(TEXT(DiaA[[#This Row],[Hora]],"00"),":",TEXT(DiaA[[#This Row],[Min]],"00"))</f>
        <v>19:09</v>
      </c>
      <c r="J734" s="1" t="str">
        <f>IFERROR(VLOOKUP(DiaA[[#This Row],[CONCATENA]],Dades[[#All],[Columna1]:[LAT]],3,FALSE),"")</f>
        <v/>
      </c>
      <c r="K734" s="1" t="str">
        <f>IFERROR(10^(DiaA[[#This Row],[LAT]]/10),"")</f>
        <v/>
      </c>
      <c r="AE734" s="1">
        <f>Resultats!C$22</f>
        <v>30</v>
      </c>
      <c r="AF734" s="1">
        <f>Resultats!E$22</f>
        <v>3</v>
      </c>
      <c r="AG734" s="1">
        <v>19</v>
      </c>
      <c r="AH734" s="1">
        <v>9</v>
      </c>
      <c r="AI734" s="1" t="str">
        <f>CONCATENATE(DiaB[[#This Row],[Dia]],DiaB[[#This Row],[Mes]],DiaB[[#This Row],[Hora]],DiaB[[#This Row],[Min]])</f>
        <v>303199</v>
      </c>
      <c r="AJ734" s="1" t="str">
        <f>CONCATENATE(TEXT(DiaB[[#This Row],[Hora]],"00"),":",TEXT(DiaB[[#This Row],[Min]],"00"))</f>
        <v>19:09</v>
      </c>
      <c r="AK734" s="1" t="str">
        <f>IFERROR(VLOOKUP(DiaB[[#This Row],[CONCATENA]],Dades[[#All],[Columna1]:[LAT]],3,FALSE),"")</f>
        <v/>
      </c>
      <c r="AL734" s="1" t="str">
        <f>IFERROR(10^(DiaB[[#This Row],[LAT]]/10),"")</f>
        <v/>
      </c>
      <c r="BF734" s="1">
        <f>Resultats!C$37</f>
        <v>30</v>
      </c>
      <c r="BG734" s="1">
        <f>Resultats!E$37</f>
        <v>3</v>
      </c>
      <c r="BH734" s="1">
        <v>19</v>
      </c>
      <c r="BI734" s="1">
        <v>9</v>
      </c>
      <c r="BJ734" s="1" t="str">
        <f>CONCATENATE(DiaC[[#This Row],[Dia]],DiaC[[#This Row],[Mes]],DiaC[[#This Row],[Hora]],DiaC[[#This Row],[Min]])</f>
        <v>303199</v>
      </c>
      <c r="BK734" s="1" t="str">
        <f>CONCATENATE(TEXT(DiaC[[#This Row],[Hora]],"00"),":",TEXT(DiaC[[#This Row],[Min]],"00"))</f>
        <v>19:09</v>
      </c>
      <c r="BL734" s="1" t="str">
        <f>IFERROR(VLOOKUP(DiaC[[#This Row],[CONCATENA]],Dades[[#All],[Columna1]:[LAT]],3,FALSE),"")</f>
        <v/>
      </c>
      <c r="BM734" s="1" t="str">
        <f>IFERROR(10^(DiaC[[#This Row],[LAT]]/10),"")</f>
        <v/>
      </c>
    </row>
    <row r="735" spans="4:65" x14ac:dyDescent="0.35">
      <c r="D735" s="1">
        <f>Resultats!C$7</f>
        <v>30</v>
      </c>
      <c r="E735" s="1">
        <f>Resultats!E$7</f>
        <v>3</v>
      </c>
      <c r="F735" s="1">
        <v>19</v>
      </c>
      <c r="G735" s="1">
        <v>10</v>
      </c>
      <c r="H735" s="1" t="str">
        <f>CONCATENATE(DiaA[[#This Row],[Dia]],DiaA[[#This Row],[Mes]],DiaA[[#This Row],[Hora]],DiaA[[#This Row],[Min]])</f>
        <v>3031910</v>
      </c>
      <c r="I735" s="1" t="str">
        <f>CONCATENATE(TEXT(DiaA[[#This Row],[Hora]],"00"),":",TEXT(DiaA[[#This Row],[Min]],"00"))</f>
        <v>19:10</v>
      </c>
      <c r="J735" s="1" t="str">
        <f>IFERROR(VLOOKUP(DiaA[[#This Row],[CONCATENA]],Dades[[#All],[Columna1]:[LAT]],3,FALSE),"")</f>
        <v/>
      </c>
      <c r="K735" s="1" t="str">
        <f>IFERROR(10^(DiaA[[#This Row],[LAT]]/10),"")</f>
        <v/>
      </c>
      <c r="AE735" s="1">
        <f>Resultats!C$22</f>
        <v>30</v>
      </c>
      <c r="AF735" s="1">
        <f>Resultats!E$22</f>
        <v>3</v>
      </c>
      <c r="AG735" s="1">
        <v>19</v>
      </c>
      <c r="AH735" s="1">
        <v>10</v>
      </c>
      <c r="AI735" s="1" t="str">
        <f>CONCATENATE(DiaB[[#This Row],[Dia]],DiaB[[#This Row],[Mes]],DiaB[[#This Row],[Hora]],DiaB[[#This Row],[Min]])</f>
        <v>3031910</v>
      </c>
      <c r="AJ735" s="1" t="str">
        <f>CONCATENATE(TEXT(DiaB[[#This Row],[Hora]],"00"),":",TEXT(DiaB[[#This Row],[Min]],"00"))</f>
        <v>19:10</v>
      </c>
      <c r="AK735" s="1" t="str">
        <f>IFERROR(VLOOKUP(DiaB[[#This Row],[CONCATENA]],Dades[[#All],[Columna1]:[LAT]],3,FALSE),"")</f>
        <v/>
      </c>
      <c r="AL735" s="1" t="str">
        <f>IFERROR(10^(DiaB[[#This Row],[LAT]]/10),"")</f>
        <v/>
      </c>
      <c r="BF735" s="1">
        <f>Resultats!C$37</f>
        <v>30</v>
      </c>
      <c r="BG735" s="1">
        <f>Resultats!E$37</f>
        <v>3</v>
      </c>
      <c r="BH735" s="1">
        <v>19</v>
      </c>
      <c r="BI735" s="1">
        <v>10</v>
      </c>
      <c r="BJ735" s="1" t="str">
        <f>CONCATENATE(DiaC[[#This Row],[Dia]],DiaC[[#This Row],[Mes]],DiaC[[#This Row],[Hora]],DiaC[[#This Row],[Min]])</f>
        <v>3031910</v>
      </c>
      <c r="BK735" s="1" t="str">
        <f>CONCATENATE(TEXT(DiaC[[#This Row],[Hora]],"00"),":",TEXT(DiaC[[#This Row],[Min]],"00"))</f>
        <v>19:10</v>
      </c>
      <c r="BL735" s="1" t="str">
        <f>IFERROR(VLOOKUP(DiaC[[#This Row],[CONCATENA]],Dades[[#All],[Columna1]:[LAT]],3,FALSE),"")</f>
        <v/>
      </c>
      <c r="BM735" s="1" t="str">
        <f>IFERROR(10^(DiaC[[#This Row],[LAT]]/10),"")</f>
        <v/>
      </c>
    </row>
    <row r="736" spans="4:65" x14ac:dyDescent="0.35">
      <c r="D736" s="1">
        <f>Resultats!C$7</f>
        <v>30</v>
      </c>
      <c r="E736" s="1">
        <f>Resultats!E$7</f>
        <v>3</v>
      </c>
      <c r="F736" s="1">
        <v>19</v>
      </c>
      <c r="G736" s="1">
        <v>11</v>
      </c>
      <c r="H736" s="1" t="str">
        <f>CONCATENATE(DiaA[[#This Row],[Dia]],DiaA[[#This Row],[Mes]],DiaA[[#This Row],[Hora]],DiaA[[#This Row],[Min]])</f>
        <v>3031911</v>
      </c>
      <c r="I736" s="1" t="str">
        <f>CONCATENATE(TEXT(DiaA[[#This Row],[Hora]],"00"),":",TEXT(DiaA[[#This Row],[Min]],"00"))</f>
        <v>19:11</v>
      </c>
      <c r="J736" s="1" t="str">
        <f>IFERROR(VLOOKUP(DiaA[[#This Row],[CONCATENA]],Dades[[#All],[Columna1]:[LAT]],3,FALSE),"")</f>
        <v/>
      </c>
      <c r="K736" s="1" t="str">
        <f>IFERROR(10^(DiaA[[#This Row],[LAT]]/10),"")</f>
        <v/>
      </c>
      <c r="AE736" s="1">
        <f>Resultats!C$22</f>
        <v>30</v>
      </c>
      <c r="AF736" s="1">
        <f>Resultats!E$22</f>
        <v>3</v>
      </c>
      <c r="AG736" s="1">
        <v>19</v>
      </c>
      <c r="AH736" s="1">
        <v>11</v>
      </c>
      <c r="AI736" s="1" t="str">
        <f>CONCATENATE(DiaB[[#This Row],[Dia]],DiaB[[#This Row],[Mes]],DiaB[[#This Row],[Hora]],DiaB[[#This Row],[Min]])</f>
        <v>3031911</v>
      </c>
      <c r="AJ736" s="1" t="str">
        <f>CONCATENATE(TEXT(DiaB[[#This Row],[Hora]],"00"),":",TEXT(DiaB[[#This Row],[Min]],"00"))</f>
        <v>19:11</v>
      </c>
      <c r="AK736" s="1" t="str">
        <f>IFERROR(VLOOKUP(DiaB[[#This Row],[CONCATENA]],Dades[[#All],[Columna1]:[LAT]],3,FALSE),"")</f>
        <v/>
      </c>
      <c r="AL736" s="1" t="str">
        <f>IFERROR(10^(DiaB[[#This Row],[LAT]]/10),"")</f>
        <v/>
      </c>
      <c r="BF736" s="1">
        <f>Resultats!C$37</f>
        <v>30</v>
      </c>
      <c r="BG736" s="1">
        <f>Resultats!E$37</f>
        <v>3</v>
      </c>
      <c r="BH736" s="1">
        <v>19</v>
      </c>
      <c r="BI736" s="1">
        <v>11</v>
      </c>
      <c r="BJ736" s="1" t="str">
        <f>CONCATENATE(DiaC[[#This Row],[Dia]],DiaC[[#This Row],[Mes]],DiaC[[#This Row],[Hora]],DiaC[[#This Row],[Min]])</f>
        <v>3031911</v>
      </c>
      <c r="BK736" s="1" t="str">
        <f>CONCATENATE(TEXT(DiaC[[#This Row],[Hora]],"00"),":",TEXT(DiaC[[#This Row],[Min]],"00"))</f>
        <v>19:11</v>
      </c>
      <c r="BL736" s="1" t="str">
        <f>IFERROR(VLOOKUP(DiaC[[#This Row],[CONCATENA]],Dades[[#All],[Columna1]:[LAT]],3,FALSE),"")</f>
        <v/>
      </c>
      <c r="BM736" s="1" t="str">
        <f>IFERROR(10^(DiaC[[#This Row],[LAT]]/10),"")</f>
        <v/>
      </c>
    </row>
    <row r="737" spans="4:65" x14ac:dyDescent="0.35">
      <c r="D737" s="1">
        <f>Resultats!C$7</f>
        <v>30</v>
      </c>
      <c r="E737" s="1">
        <f>Resultats!E$7</f>
        <v>3</v>
      </c>
      <c r="F737" s="1">
        <v>19</v>
      </c>
      <c r="G737" s="1">
        <v>12</v>
      </c>
      <c r="H737" s="1" t="str">
        <f>CONCATENATE(DiaA[[#This Row],[Dia]],DiaA[[#This Row],[Mes]],DiaA[[#This Row],[Hora]],DiaA[[#This Row],[Min]])</f>
        <v>3031912</v>
      </c>
      <c r="I737" s="1" t="str">
        <f>CONCATENATE(TEXT(DiaA[[#This Row],[Hora]],"00"),":",TEXT(DiaA[[#This Row],[Min]],"00"))</f>
        <v>19:12</v>
      </c>
      <c r="J737" s="1" t="str">
        <f>IFERROR(VLOOKUP(DiaA[[#This Row],[CONCATENA]],Dades[[#All],[Columna1]:[LAT]],3,FALSE),"")</f>
        <v/>
      </c>
      <c r="K737" s="1" t="str">
        <f>IFERROR(10^(DiaA[[#This Row],[LAT]]/10),"")</f>
        <v/>
      </c>
      <c r="AE737" s="1">
        <f>Resultats!C$22</f>
        <v>30</v>
      </c>
      <c r="AF737" s="1">
        <f>Resultats!E$22</f>
        <v>3</v>
      </c>
      <c r="AG737" s="1">
        <v>19</v>
      </c>
      <c r="AH737" s="1">
        <v>12</v>
      </c>
      <c r="AI737" s="1" t="str">
        <f>CONCATENATE(DiaB[[#This Row],[Dia]],DiaB[[#This Row],[Mes]],DiaB[[#This Row],[Hora]],DiaB[[#This Row],[Min]])</f>
        <v>3031912</v>
      </c>
      <c r="AJ737" s="1" t="str">
        <f>CONCATENATE(TEXT(DiaB[[#This Row],[Hora]],"00"),":",TEXT(DiaB[[#This Row],[Min]],"00"))</f>
        <v>19:12</v>
      </c>
      <c r="AK737" s="1" t="str">
        <f>IFERROR(VLOOKUP(DiaB[[#This Row],[CONCATENA]],Dades[[#All],[Columna1]:[LAT]],3,FALSE),"")</f>
        <v/>
      </c>
      <c r="AL737" s="1" t="str">
        <f>IFERROR(10^(DiaB[[#This Row],[LAT]]/10),"")</f>
        <v/>
      </c>
      <c r="BF737" s="1">
        <f>Resultats!C$37</f>
        <v>30</v>
      </c>
      <c r="BG737" s="1">
        <f>Resultats!E$37</f>
        <v>3</v>
      </c>
      <c r="BH737" s="1">
        <v>19</v>
      </c>
      <c r="BI737" s="1">
        <v>12</v>
      </c>
      <c r="BJ737" s="1" t="str">
        <f>CONCATENATE(DiaC[[#This Row],[Dia]],DiaC[[#This Row],[Mes]],DiaC[[#This Row],[Hora]],DiaC[[#This Row],[Min]])</f>
        <v>3031912</v>
      </c>
      <c r="BK737" s="1" t="str">
        <f>CONCATENATE(TEXT(DiaC[[#This Row],[Hora]],"00"),":",TEXT(DiaC[[#This Row],[Min]],"00"))</f>
        <v>19:12</v>
      </c>
      <c r="BL737" s="1" t="str">
        <f>IFERROR(VLOOKUP(DiaC[[#This Row],[CONCATENA]],Dades[[#All],[Columna1]:[LAT]],3,FALSE),"")</f>
        <v/>
      </c>
      <c r="BM737" s="1" t="str">
        <f>IFERROR(10^(DiaC[[#This Row],[LAT]]/10),"")</f>
        <v/>
      </c>
    </row>
    <row r="738" spans="4:65" x14ac:dyDescent="0.35">
      <c r="D738" s="1">
        <f>Resultats!C$7</f>
        <v>30</v>
      </c>
      <c r="E738" s="1">
        <f>Resultats!E$7</f>
        <v>3</v>
      </c>
      <c r="F738" s="1">
        <v>19</v>
      </c>
      <c r="G738" s="1">
        <v>13</v>
      </c>
      <c r="H738" s="1" t="str">
        <f>CONCATENATE(DiaA[[#This Row],[Dia]],DiaA[[#This Row],[Mes]],DiaA[[#This Row],[Hora]],DiaA[[#This Row],[Min]])</f>
        <v>3031913</v>
      </c>
      <c r="I738" s="1" t="str">
        <f>CONCATENATE(TEXT(DiaA[[#This Row],[Hora]],"00"),":",TEXT(DiaA[[#This Row],[Min]],"00"))</f>
        <v>19:13</v>
      </c>
      <c r="J738" s="1" t="str">
        <f>IFERROR(VLOOKUP(DiaA[[#This Row],[CONCATENA]],Dades[[#All],[Columna1]:[LAT]],3,FALSE),"")</f>
        <v/>
      </c>
      <c r="K738" s="1" t="str">
        <f>IFERROR(10^(DiaA[[#This Row],[LAT]]/10),"")</f>
        <v/>
      </c>
      <c r="AE738" s="1">
        <f>Resultats!C$22</f>
        <v>30</v>
      </c>
      <c r="AF738" s="1">
        <f>Resultats!E$22</f>
        <v>3</v>
      </c>
      <c r="AG738" s="1">
        <v>19</v>
      </c>
      <c r="AH738" s="1">
        <v>13</v>
      </c>
      <c r="AI738" s="1" t="str">
        <f>CONCATENATE(DiaB[[#This Row],[Dia]],DiaB[[#This Row],[Mes]],DiaB[[#This Row],[Hora]],DiaB[[#This Row],[Min]])</f>
        <v>3031913</v>
      </c>
      <c r="AJ738" s="1" t="str">
        <f>CONCATENATE(TEXT(DiaB[[#This Row],[Hora]],"00"),":",TEXT(DiaB[[#This Row],[Min]],"00"))</f>
        <v>19:13</v>
      </c>
      <c r="AK738" s="1" t="str">
        <f>IFERROR(VLOOKUP(DiaB[[#This Row],[CONCATENA]],Dades[[#All],[Columna1]:[LAT]],3,FALSE),"")</f>
        <v/>
      </c>
      <c r="AL738" s="1" t="str">
        <f>IFERROR(10^(DiaB[[#This Row],[LAT]]/10),"")</f>
        <v/>
      </c>
      <c r="BF738" s="1">
        <f>Resultats!C$37</f>
        <v>30</v>
      </c>
      <c r="BG738" s="1">
        <f>Resultats!E$37</f>
        <v>3</v>
      </c>
      <c r="BH738" s="1">
        <v>19</v>
      </c>
      <c r="BI738" s="1">
        <v>13</v>
      </c>
      <c r="BJ738" s="1" t="str">
        <f>CONCATENATE(DiaC[[#This Row],[Dia]],DiaC[[#This Row],[Mes]],DiaC[[#This Row],[Hora]],DiaC[[#This Row],[Min]])</f>
        <v>3031913</v>
      </c>
      <c r="BK738" s="1" t="str">
        <f>CONCATENATE(TEXT(DiaC[[#This Row],[Hora]],"00"),":",TEXT(DiaC[[#This Row],[Min]],"00"))</f>
        <v>19:13</v>
      </c>
      <c r="BL738" s="1" t="str">
        <f>IFERROR(VLOOKUP(DiaC[[#This Row],[CONCATENA]],Dades[[#All],[Columna1]:[LAT]],3,FALSE),"")</f>
        <v/>
      </c>
      <c r="BM738" s="1" t="str">
        <f>IFERROR(10^(DiaC[[#This Row],[LAT]]/10),"")</f>
        <v/>
      </c>
    </row>
    <row r="739" spans="4:65" x14ac:dyDescent="0.35">
      <c r="D739" s="1">
        <f>Resultats!C$7</f>
        <v>30</v>
      </c>
      <c r="E739" s="1">
        <f>Resultats!E$7</f>
        <v>3</v>
      </c>
      <c r="F739" s="1">
        <v>19</v>
      </c>
      <c r="G739" s="1">
        <v>14</v>
      </c>
      <c r="H739" s="1" t="str">
        <f>CONCATENATE(DiaA[[#This Row],[Dia]],DiaA[[#This Row],[Mes]],DiaA[[#This Row],[Hora]],DiaA[[#This Row],[Min]])</f>
        <v>3031914</v>
      </c>
      <c r="I739" s="1" t="str">
        <f>CONCATENATE(TEXT(DiaA[[#This Row],[Hora]],"00"),":",TEXT(DiaA[[#This Row],[Min]],"00"))</f>
        <v>19:14</v>
      </c>
      <c r="J739" s="1" t="str">
        <f>IFERROR(VLOOKUP(DiaA[[#This Row],[CONCATENA]],Dades[[#All],[Columna1]:[LAT]],3,FALSE),"")</f>
        <v/>
      </c>
      <c r="K739" s="1" t="str">
        <f>IFERROR(10^(DiaA[[#This Row],[LAT]]/10),"")</f>
        <v/>
      </c>
      <c r="AE739" s="1">
        <f>Resultats!C$22</f>
        <v>30</v>
      </c>
      <c r="AF739" s="1">
        <f>Resultats!E$22</f>
        <v>3</v>
      </c>
      <c r="AG739" s="1">
        <v>19</v>
      </c>
      <c r="AH739" s="1">
        <v>14</v>
      </c>
      <c r="AI739" s="1" t="str">
        <f>CONCATENATE(DiaB[[#This Row],[Dia]],DiaB[[#This Row],[Mes]],DiaB[[#This Row],[Hora]],DiaB[[#This Row],[Min]])</f>
        <v>3031914</v>
      </c>
      <c r="AJ739" s="1" t="str">
        <f>CONCATENATE(TEXT(DiaB[[#This Row],[Hora]],"00"),":",TEXT(DiaB[[#This Row],[Min]],"00"))</f>
        <v>19:14</v>
      </c>
      <c r="AK739" s="1" t="str">
        <f>IFERROR(VLOOKUP(DiaB[[#This Row],[CONCATENA]],Dades[[#All],[Columna1]:[LAT]],3,FALSE),"")</f>
        <v/>
      </c>
      <c r="AL739" s="1" t="str">
        <f>IFERROR(10^(DiaB[[#This Row],[LAT]]/10),"")</f>
        <v/>
      </c>
      <c r="BF739" s="1">
        <f>Resultats!C$37</f>
        <v>30</v>
      </c>
      <c r="BG739" s="1">
        <f>Resultats!E$37</f>
        <v>3</v>
      </c>
      <c r="BH739" s="1">
        <v>19</v>
      </c>
      <c r="BI739" s="1">
        <v>14</v>
      </c>
      <c r="BJ739" s="1" t="str">
        <f>CONCATENATE(DiaC[[#This Row],[Dia]],DiaC[[#This Row],[Mes]],DiaC[[#This Row],[Hora]],DiaC[[#This Row],[Min]])</f>
        <v>3031914</v>
      </c>
      <c r="BK739" s="1" t="str">
        <f>CONCATENATE(TEXT(DiaC[[#This Row],[Hora]],"00"),":",TEXT(DiaC[[#This Row],[Min]],"00"))</f>
        <v>19:14</v>
      </c>
      <c r="BL739" s="1" t="str">
        <f>IFERROR(VLOOKUP(DiaC[[#This Row],[CONCATENA]],Dades[[#All],[Columna1]:[LAT]],3,FALSE),"")</f>
        <v/>
      </c>
      <c r="BM739" s="1" t="str">
        <f>IFERROR(10^(DiaC[[#This Row],[LAT]]/10),"")</f>
        <v/>
      </c>
    </row>
    <row r="740" spans="4:65" x14ac:dyDescent="0.35">
      <c r="D740" s="1">
        <f>Resultats!C$7</f>
        <v>30</v>
      </c>
      <c r="E740" s="1">
        <f>Resultats!E$7</f>
        <v>3</v>
      </c>
      <c r="F740" s="1">
        <v>19</v>
      </c>
      <c r="G740" s="1">
        <v>15</v>
      </c>
      <c r="H740" s="1" t="str">
        <f>CONCATENATE(DiaA[[#This Row],[Dia]],DiaA[[#This Row],[Mes]],DiaA[[#This Row],[Hora]],DiaA[[#This Row],[Min]])</f>
        <v>3031915</v>
      </c>
      <c r="I740" s="1" t="str">
        <f>CONCATENATE(TEXT(DiaA[[#This Row],[Hora]],"00"),":",TEXT(DiaA[[#This Row],[Min]],"00"))</f>
        <v>19:15</v>
      </c>
      <c r="J740" s="1" t="str">
        <f>IFERROR(VLOOKUP(DiaA[[#This Row],[CONCATENA]],Dades[[#All],[Columna1]:[LAT]],3,FALSE),"")</f>
        <v/>
      </c>
      <c r="K740" s="1" t="str">
        <f>IFERROR(10^(DiaA[[#This Row],[LAT]]/10),"")</f>
        <v/>
      </c>
      <c r="AE740" s="1">
        <f>Resultats!C$22</f>
        <v>30</v>
      </c>
      <c r="AF740" s="1">
        <f>Resultats!E$22</f>
        <v>3</v>
      </c>
      <c r="AG740" s="1">
        <v>19</v>
      </c>
      <c r="AH740" s="1">
        <v>15</v>
      </c>
      <c r="AI740" s="1" t="str">
        <f>CONCATENATE(DiaB[[#This Row],[Dia]],DiaB[[#This Row],[Mes]],DiaB[[#This Row],[Hora]],DiaB[[#This Row],[Min]])</f>
        <v>3031915</v>
      </c>
      <c r="AJ740" s="1" t="str">
        <f>CONCATENATE(TEXT(DiaB[[#This Row],[Hora]],"00"),":",TEXT(DiaB[[#This Row],[Min]],"00"))</f>
        <v>19:15</v>
      </c>
      <c r="AK740" s="1" t="str">
        <f>IFERROR(VLOOKUP(DiaB[[#This Row],[CONCATENA]],Dades[[#All],[Columna1]:[LAT]],3,FALSE),"")</f>
        <v/>
      </c>
      <c r="AL740" s="1" t="str">
        <f>IFERROR(10^(DiaB[[#This Row],[LAT]]/10),"")</f>
        <v/>
      </c>
      <c r="BF740" s="1">
        <f>Resultats!C$37</f>
        <v>30</v>
      </c>
      <c r="BG740" s="1">
        <f>Resultats!E$37</f>
        <v>3</v>
      </c>
      <c r="BH740" s="1">
        <v>19</v>
      </c>
      <c r="BI740" s="1">
        <v>15</v>
      </c>
      <c r="BJ740" s="1" t="str">
        <f>CONCATENATE(DiaC[[#This Row],[Dia]],DiaC[[#This Row],[Mes]],DiaC[[#This Row],[Hora]],DiaC[[#This Row],[Min]])</f>
        <v>3031915</v>
      </c>
      <c r="BK740" s="1" t="str">
        <f>CONCATENATE(TEXT(DiaC[[#This Row],[Hora]],"00"),":",TEXT(DiaC[[#This Row],[Min]],"00"))</f>
        <v>19:15</v>
      </c>
      <c r="BL740" s="1" t="str">
        <f>IFERROR(VLOOKUP(DiaC[[#This Row],[CONCATENA]],Dades[[#All],[Columna1]:[LAT]],3,FALSE),"")</f>
        <v/>
      </c>
      <c r="BM740" s="1" t="str">
        <f>IFERROR(10^(DiaC[[#This Row],[LAT]]/10),"")</f>
        <v/>
      </c>
    </row>
    <row r="741" spans="4:65" x14ac:dyDescent="0.35">
      <c r="D741" s="1">
        <f>Resultats!C$7</f>
        <v>30</v>
      </c>
      <c r="E741" s="1">
        <f>Resultats!E$7</f>
        <v>3</v>
      </c>
      <c r="F741" s="1">
        <v>19</v>
      </c>
      <c r="G741" s="1">
        <v>16</v>
      </c>
      <c r="H741" s="1" t="str">
        <f>CONCATENATE(DiaA[[#This Row],[Dia]],DiaA[[#This Row],[Mes]],DiaA[[#This Row],[Hora]],DiaA[[#This Row],[Min]])</f>
        <v>3031916</v>
      </c>
      <c r="I741" s="1" t="str">
        <f>CONCATENATE(TEXT(DiaA[[#This Row],[Hora]],"00"),":",TEXT(DiaA[[#This Row],[Min]],"00"))</f>
        <v>19:16</v>
      </c>
      <c r="J741" s="1" t="str">
        <f>IFERROR(VLOOKUP(DiaA[[#This Row],[CONCATENA]],Dades[[#All],[Columna1]:[LAT]],3,FALSE),"")</f>
        <v/>
      </c>
      <c r="K741" s="1" t="str">
        <f>IFERROR(10^(DiaA[[#This Row],[LAT]]/10),"")</f>
        <v/>
      </c>
      <c r="AE741" s="1">
        <f>Resultats!C$22</f>
        <v>30</v>
      </c>
      <c r="AF741" s="1">
        <f>Resultats!E$22</f>
        <v>3</v>
      </c>
      <c r="AG741" s="1">
        <v>19</v>
      </c>
      <c r="AH741" s="1">
        <v>16</v>
      </c>
      <c r="AI741" s="1" t="str">
        <f>CONCATENATE(DiaB[[#This Row],[Dia]],DiaB[[#This Row],[Mes]],DiaB[[#This Row],[Hora]],DiaB[[#This Row],[Min]])</f>
        <v>3031916</v>
      </c>
      <c r="AJ741" s="1" t="str">
        <f>CONCATENATE(TEXT(DiaB[[#This Row],[Hora]],"00"),":",TEXT(DiaB[[#This Row],[Min]],"00"))</f>
        <v>19:16</v>
      </c>
      <c r="AK741" s="1" t="str">
        <f>IFERROR(VLOOKUP(DiaB[[#This Row],[CONCATENA]],Dades[[#All],[Columna1]:[LAT]],3,FALSE),"")</f>
        <v/>
      </c>
      <c r="AL741" s="1" t="str">
        <f>IFERROR(10^(DiaB[[#This Row],[LAT]]/10),"")</f>
        <v/>
      </c>
      <c r="BF741" s="1">
        <f>Resultats!C$37</f>
        <v>30</v>
      </c>
      <c r="BG741" s="1">
        <f>Resultats!E$37</f>
        <v>3</v>
      </c>
      <c r="BH741" s="1">
        <v>19</v>
      </c>
      <c r="BI741" s="1">
        <v>16</v>
      </c>
      <c r="BJ741" s="1" t="str">
        <f>CONCATENATE(DiaC[[#This Row],[Dia]],DiaC[[#This Row],[Mes]],DiaC[[#This Row],[Hora]],DiaC[[#This Row],[Min]])</f>
        <v>3031916</v>
      </c>
      <c r="BK741" s="1" t="str">
        <f>CONCATENATE(TEXT(DiaC[[#This Row],[Hora]],"00"),":",TEXT(DiaC[[#This Row],[Min]],"00"))</f>
        <v>19:16</v>
      </c>
      <c r="BL741" s="1" t="str">
        <f>IFERROR(VLOOKUP(DiaC[[#This Row],[CONCATENA]],Dades[[#All],[Columna1]:[LAT]],3,FALSE),"")</f>
        <v/>
      </c>
      <c r="BM741" s="1" t="str">
        <f>IFERROR(10^(DiaC[[#This Row],[LAT]]/10),"")</f>
        <v/>
      </c>
    </row>
    <row r="742" spans="4:65" x14ac:dyDescent="0.35">
      <c r="D742" s="1">
        <f>Resultats!C$7</f>
        <v>30</v>
      </c>
      <c r="E742" s="1">
        <f>Resultats!E$7</f>
        <v>3</v>
      </c>
      <c r="F742" s="1">
        <v>19</v>
      </c>
      <c r="G742" s="1">
        <v>17</v>
      </c>
      <c r="H742" s="1" t="str">
        <f>CONCATENATE(DiaA[[#This Row],[Dia]],DiaA[[#This Row],[Mes]],DiaA[[#This Row],[Hora]],DiaA[[#This Row],[Min]])</f>
        <v>3031917</v>
      </c>
      <c r="I742" s="1" t="str">
        <f>CONCATENATE(TEXT(DiaA[[#This Row],[Hora]],"00"),":",TEXT(DiaA[[#This Row],[Min]],"00"))</f>
        <v>19:17</v>
      </c>
      <c r="J742" s="1" t="str">
        <f>IFERROR(VLOOKUP(DiaA[[#This Row],[CONCATENA]],Dades[[#All],[Columna1]:[LAT]],3,FALSE),"")</f>
        <v/>
      </c>
      <c r="K742" s="1" t="str">
        <f>IFERROR(10^(DiaA[[#This Row],[LAT]]/10),"")</f>
        <v/>
      </c>
      <c r="AE742" s="1">
        <f>Resultats!C$22</f>
        <v>30</v>
      </c>
      <c r="AF742" s="1">
        <f>Resultats!E$22</f>
        <v>3</v>
      </c>
      <c r="AG742" s="1">
        <v>19</v>
      </c>
      <c r="AH742" s="1">
        <v>17</v>
      </c>
      <c r="AI742" s="1" t="str">
        <f>CONCATENATE(DiaB[[#This Row],[Dia]],DiaB[[#This Row],[Mes]],DiaB[[#This Row],[Hora]],DiaB[[#This Row],[Min]])</f>
        <v>3031917</v>
      </c>
      <c r="AJ742" s="1" t="str">
        <f>CONCATENATE(TEXT(DiaB[[#This Row],[Hora]],"00"),":",TEXT(DiaB[[#This Row],[Min]],"00"))</f>
        <v>19:17</v>
      </c>
      <c r="AK742" s="1" t="str">
        <f>IFERROR(VLOOKUP(DiaB[[#This Row],[CONCATENA]],Dades[[#All],[Columna1]:[LAT]],3,FALSE),"")</f>
        <v/>
      </c>
      <c r="AL742" s="1" t="str">
        <f>IFERROR(10^(DiaB[[#This Row],[LAT]]/10),"")</f>
        <v/>
      </c>
      <c r="BF742" s="1">
        <f>Resultats!C$37</f>
        <v>30</v>
      </c>
      <c r="BG742" s="1">
        <f>Resultats!E$37</f>
        <v>3</v>
      </c>
      <c r="BH742" s="1">
        <v>19</v>
      </c>
      <c r="BI742" s="1">
        <v>17</v>
      </c>
      <c r="BJ742" s="1" t="str">
        <f>CONCATENATE(DiaC[[#This Row],[Dia]],DiaC[[#This Row],[Mes]],DiaC[[#This Row],[Hora]],DiaC[[#This Row],[Min]])</f>
        <v>3031917</v>
      </c>
      <c r="BK742" s="1" t="str">
        <f>CONCATENATE(TEXT(DiaC[[#This Row],[Hora]],"00"),":",TEXT(DiaC[[#This Row],[Min]],"00"))</f>
        <v>19:17</v>
      </c>
      <c r="BL742" s="1" t="str">
        <f>IFERROR(VLOOKUP(DiaC[[#This Row],[CONCATENA]],Dades[[#All],[Columna1]:[LAT]],3,FALSE),"")</f>
        <v/>
      </c>
      <c r="BM742" s="1" t="str">
        <f>IFERROR(10^(DiaC[[#This Row],[LAT]]/10),"")</f>
        <v/>
      </c>
    </row>
    <row r="743" spans="4:65" x14ac:dyDescent="0.35">
      <c r="D743" s="1">
        <f>Resultats!C$7</f>
        <v>30</v>
      </c>
      <c r="E743" s="1">
        <f>Resultats!E$7</f>
        <v>3</v>
      </c>
      <c r="F743" s="1">
        <v>19</v>
      </c>
      <c r="G743" s="1">
        <v>18</v>
      </c>
      <c r="H743" s="1" t="str">
        <f>CONCATENATE(DiaA[[#This Row],[Dia]],DiaA[[#This Row],[Mes]],DiaA[[#This Row],[Hora]],DiaA[[#This Row],[Min]])</f>
        <v>3031918</v>
      </c>
      <c r="I743" s="1" t="str">
        <f>CONCATENATE(TEXT(DiaA[[#This Row],[Hora]],"00"),":",TEXT(DiaA[[#This Row],[Min]],"00"))</f>
        <v>19:18</v>
      </c>
      <c r="J743" s="1" t="str">
        <f>IFERROR(VLOOKUP(DiaA[[#This Row],[CONCATENA]],Dades[[#All],[Columna1]:[LAT]],3,FALSE),"")</f>
        <v/>
      </c>
      <c r="K743" s="1" t="str">
        <f>IFERROR(10^(DiaA[[#This Row],[LAT]]/10),"")</f>
        <v/>
      </c>
      <c r="AE743" s="1">
        <f>Resultats!C$22</f>
        <v>30</v>
      </c>
      <c r="AF743" s="1">
        <f>Resultats!E$22</f>
        <v>3</v>
      </c>
      <c r="AG743" s="1">
        <v>19</v>
      </c>
      <c r="AH743" s="1">
        <v>18</v>
      </c>
      <c r="AI743" s="1" t="str">
        <f>CONCATENATE(DiaB[[#This Row],[Dia]],DiaB[[#This Row],[Mes]],DiaB[[#This Row],[Hora]],DiaB[[#This Row],[Min]])</f>
        <v>3031918</v>
      </c>
      <c r="AJ743" s="1" t="str">
        <f>CONCATENATE(TEXT(DiaB[[#This Row],[Hora]],"00"),":",TEXT(DiaB[[#This Row],[Min]],"00"))</f>
        <v>19:18</v>
      </c>
      <c r="AK743" s="1" t="str">
        <f>IFERROR(VLOOKUP(DiaB[[#This Row],[CONCATENA]],Dades[[#All],[Columna1]:[LAT]],3,FALSE),"")</f>
        <v/>
      </c>
      <c r="AL743" s="1" t="str">
        <f>IFERROR(10^(DiaB[[#This Row],[LAT]]/10),"")</f>
        <v/>
      </c>
      <c r="BF743" s="1">
        <f>Resultats!C$37</f>
        <v>30</v>
      </c>
      <c r="BG743" s="1">
        <f>Resultats!E$37</f>
        <v>3</v>
      </c>
      <c r="BH743" s="1">
        <v>19</v>
      </c>
      <c r="BI743" s="1">
        <v>18</v>
      </c>
      <c r="BJ743" s="1" t="str">
        <f>CONCATENATE(DiaC[[#This Row],[Dia]],DiaC[[#This Row],[Mes]],DiaC[[#This Row],[Hora]],DiaC[[#This Row],[Min]])</f>
        <v>3031918</v>
      </c>
      <c r="BK743" s="1" t="str">
        <f>CONCATENATE(TEXT(DiaC[[#This Row],[Hora]],"00"),":",TEXT(DiaC[[#This Row],[Min]],"00"))</f>
        <v>19:18</v>
      </c>
      <c r="BL743" s="1" t="str">
        <f>IFERROR(VLOOKUP(DiaC[[#This Row],[CONCATENA]],Dades[[#All],[Columna1]:[LAT]],3,FALSE),"")</f>
        <v/>
      </c>
      <c r="BM743" s="1" t="str">
        <f>IFERROR(10^(DiaC[[#This Row],[LAT]]/10),"")</f>
        <v/>
      </c>
    </row>
    <row r="744" spans="4:65" x14ac:dyDescent="0.35">
      <c r="D744" s="1">
        <f>Resultats!C$7</f>
        <v>30</v>
      </c>
      <c r="E744" s="1">
        <f>Resultats!E$7</f>
        <v>3</v>
      </c>
      <c r="F744" s="1">
        <v>19</v>
      </c>
      <c r="G744" s="1">
        <v>19</v>
      </c>
      <c r="H744" s="1" t="str">
        <f>CONCATENATE(DiaA[[#This Row],[Dia]],DiaA[[#This Row],[Mes]],DiaA[[#This Row],[Hora]],DiaA[[#This Row],[Min]])</f>
        <v>3031919</v>
      </c>
      <c r="I744" s="1" t="str">
        <f>CONCATENATE(TEXT(DiaA[[#This Row],[Hora]],"00"),":",TEXT(DiaA[[#This Row],[Min]],"00"))</f>
        <v>19:19</v>
      </c>
      <c r="J744" s="1" t="str">
        <f>IFERROR(VLOOKUP(DiaA[[#This Row],[CONCATENA]],Dades[[#All],[Columna1]:[LAT]],3,FALSE),"")</f>
        <v/>
      </c>
      <c r="K744" s="1" t="str">
        <f>IFERROR(10^(DiaA[[#This Row],[LAT]]/10),"")</f>
        <v/>
      </c>
      <c r="AE744" s="1">
        <f>Resultats!C$22</f>
        <v>30</v>
      </c>
      <c r="AF744" s="1">
        <f>Resultats!E$22</f>
        <v>3</v>
      </c>
      <c r="AG744" s="1">
        <v>19</v>
      </c>
      <c r="AH744" s="1">
        <v>19</v>
      </c>
      <c r="AI744" s="1" t="str">
        <f>CONCATENATE(DiaB[[#This Row],[Dia]],DiaB[[#This Row],[Mes]],DiaB[[#This Row],[Hora]],DiaB[[#This Row],[Min]])</f>
        <v>3031919</v>
      </c>
      <c r="AJ744" s="1" t="str">
        <f>CONCATENATE(TEXT(DiaB[[#This Row],[Hora]],"00"),":",TEXT(DiaB[[#This Row],[Min]],"00"))</f>
        <v>19:19</v>
      </c>
      <c r="AK744" s="1" t="str">
        <f>IFERROR(VLOOKUP(DiaB[[#This Row],[CONCATENA]],Dades[[#All],[Columna1]:[LAT]],3,FALSE),"")</f>
        <v/>
      </c>
      <c r="AL744" s="1" t="str">
        <f>IFERROR(10^(DiaB[[#This Row],[LAT]]/10),"")</f>
        <v/>
      </c>
      <c r="BF744" s="1">
        <f>Resultats!C$37</f>
        <v>30</v>
      </c>
      <c r="BG744" s="1">
        <f>Resultats!E$37</f>
        <v>3</v>
      </c>
      <c r="BH744" s="1">
        <v>19</v>
      </c>
      <c r="BI744" s="1">
        <v>19</v>
      </c>
      <c r="BJ744" s="1" t="str">
        <f>CONCATENATE(DiaC[[#This Row],[Dia]],DiaC[[#This Row],[Mes]],DiaC[[#This Row],[Hora]],DiaC[[#This Row],[Min]])</f>
        <v>3031919</v>
      </c>
      <c r="BK744" s="1" t="str">
        <f>CONCATENATE(TEXT(DiaC[[#This Row],[Hora]],"00"),":",TEXT(DiaC[[#This Row],[Min]],"00"))</f>
        <v>19:19</v>
      </c>
      <c r="BL744" s="1" t="str">
        <f>IFERROR(VLOOKUP(DiaC[[#This Row],[CONCATENA]],Dades[[#All],[Columna1]:[LAT]],3,FALSE),"")</f>
        <v/>
      </c>
      <c r="BM744" s="1" t="str">
        <f>IFERROR(10^(DiaC[[#This Row],[LAT]]/10),"")</f>
        <v/>
      </c>
    </row>
    <row r="745" spans="4:65" x14ac:dyDescent="0.35">
      <c r="D745" s="1">
        <f>Resultats!C$7</f>
        <v>30</v>
      </c>
      <c r="E745" s="1">
        <f>Resultats!E$7</f>
        <v>3</v>
      </c>
      <c r="F745" s="1">
        <v>19</v>
      </c>
      <c r="G745" s="1">
        <v>20</v>
      </c>
      <c r="H745" s="1" t="str">
        <f>CONCATENATE(DiaA[[#This Row],[Dia]],DiaA[[#This Row],[Mes]],DiaA[[#This Row],[Hora]],DiaA[[#This Row],[Min]])</f>
        <v>3031920</v>
      </c>
      <c r="I745" s="1" t="str">
        <f>CONCATENATE(TEXT(DiaA[[#This Row],[Hora]],"00"),":",TEXT(DiaA[[#This Row],[Min]],"00"))</f>
        <v>19:20</v>
      </c>
      <c r="J745" s="1" t="str">
        <f>IFERROR(VLOOKUP(DiaA[[#This Row],[CONCATENA]],Dades[[#All],[Columna1]:[LAT]],3,FALSE),"")</f>
        <v/>
      </c>
      <c r="K745" s="1" t="str">
        <f>IFERROR(10^(DiaA[[#This Row],[LAT]]/10),"")</f>
        <v/>
      </c>
      <c r="AE745" s="1">
        <f>Resultats!C$22</f>
        <v>30</v>
      </c>
      <c r="AF745" s="1">
        <f>Resultats!E$22</f>
        <v>3</v>
      </c>
      <c r="AG745" s="1">
        <v>19</v>
      </c>
      <c r="AH745" s="1">
        <v>20</v>
      </c>
      <c r="AI745" s="1" t="str">
        <f>CONCATENATE(DiaB[[#This Row],[Dia]],DiaB[[#This Row],[Mes]],DiaB[[#This Row],[Hora]],DiaB[[#This Row],[Min]])</f>
        <v>3031920</v>
      </c>
      <c r="AJ745" s="1" t="str">
        <f>CONCATENATE(TEXT(DiaB[[#This Row],[Hora]],"00"),":",TEXT(DiaB[[#This Row],[Min]],"00"))</f>
        <v>19:20</v>
      </c>
      <c r="AK745" s="1" t="str">
        <f>IFERROR(VLOOKUP(DiaB[[#This Row],[CONCATENA]],Dades[[#All],[Columna1]:[LAT]],3,FALSE),"")</f>
        <v/>
      </c>
      <c r="AL745" s="1" t="str">
        <f>IFERROR(10^(DiaB[[#This Row],[LAT]]/10),"")</f>
        <v/>
      </c>
      <c r="BF745" s="1">
        <f>Resultats!C$37</f>
        <v>30</v>
      </c>
      <c r="BG745" s="1">
        <f>Resultats!E$37</f>
        <v>3</v>
      </c>
      <c r="BH745" s="1">
        <v>19</v>
      </c>
      <c r="BI745" s="1">
        <v>20</v>
      </c>
      <c r="BJ745" s="1" t="str">
        <f>CONCATENATE(DiaC[[#This Row],[Dia]],DiaC[[#This Row],[Mes]],DiaC[[#This Row],[Hora]],DiaC[[#This Row],[Min]])</f>
        <v>3031920</v>
      </c>
      <c r="BK745" s="1" t="str">
        <f>CONCATENATE(TEXT(DiaC[[#This Row],[Hora]],"00"),":",TEXT(DiaC[[#This Row],[Min]],"00"))</f>
        <v>19:20</v>
      </c>
      <c r="BL745" s="1" t="str">
        <f>IFERROR(VLOOKUP(DiaC[[#This Row],[CONCATENA]],Dades[[#All],[Columna1]:[LAT]],3,FALSE),"")</f>
        <v/>
      </c>
      <c r="BM745" s="1" t="str">
        <f>IFERROR(10^(DiaC[[#This Row],[LAT]]/10),"")</f>
        <v/>
      </c>
    </row>
    <row r="746" spans="4:65" x14ac:dyDescent="0.35">
      <c r="D746" s="1">
        <f>Resultats!C$7</f>
        <v>30</v>
      </c>
      <c r="E746" s="1">
        <f>Resultats!E$7</f>
        <v>3</v>
      </c>
      <c r="F746" s="1">
        <v>19</v>
      </c>
      <c r="G746" s="1">
        <v>21</v>
      </c>
      <c r="H746" s="1" t="str">
        <f>CONCATENATE(DiaA[[#This Row],[Dia]],DiaA[[#This Row],[Mes]],DiaA[[#This Row],[Hora]],DiaA[[#This Row],[Min]])</f>
        <v>3031921</v>
      </c>
      <c r="I746" s="1" t="str">
        <f>CONCATENATE(TEXT(DiaA[[#This Row],[Hora]],"00"),":",TEXT(DiaA[[#This Row],[Min]],"00"))</f>
        <v>19:21</v>
      </c>
      <c r="J746" s="1" t="str">
        <f>IFERROR(VLOOKUP(DiaA[[#This Row],[CONCATENA]],Dades[[#All],[Columna1]:[LAT]],3,FALSE),"")</f>
        <v/>
      </c>
      <c r="K746" s="1" t="str">
        <f>IFERROR(10^(DiaA[[#This Row],[LAT]]/10),"")</f>
        <v/>
      </c>
      <c r="AE746" s="1">
        <f>Resultats!C$22</f>
        <v>30</v>
      </c>
      <c r="AF746" s="1">
        <f>Resultats!E$22</f>
        <v>3</v>
      </c>
      <c r="AG746" s="1">
        <v>19</v>
      </c>
      <c r="AH746" s="1">
        <v>21</v>
      </c>
      <c r="AI746" s="1" t="str">
        <f>CONCATENATE(DiaB[[#This Row],[Dia]],DiaB[[#This Row],[Mes]],DiaB[[#This Row],[Hora]],DiaB[[#This Row],[Min]])</f>
        <v>3031921</v>
      </c>
      <c r="AJ746" s="1" t="str">
        <f>CONCATENATE(TEXT(DiaB[[#This Row],[Hora]],"00"),":",TEXT(DiaB[[#This Row],[Min]],"00"))</f>
        <v>19:21</v>
      </c>
      <c r="AK746" s="1" t="str">
        <f>IFERROR(VLOOKUP(DiaB[[#This Row],[CONCATENA]],Dades[[#All],[Columna1]:[LAT]],3,FALSE),"")</f>
        <v/>
      </c>
      <c r="AL746" s="1" t="str">
        <f>IFERROR(10^(DiaB[[#This Row],[LAT]]/10),"")</f>
        <v/>
      </c>
      <c r="BF746" s="1">
        <f>Resultats!C$37</f>
        <v>30</v>
      </c>
      <c r="BG746" s="1">
        <f>Resultats!E$37</f>
        <v>3</v>
      </c>
      <c r="BH746" s="1">
        <v>19</v>
      </c>
      <c r="BI746" s="1">
        <v>21</v>
      </c>
      <c r="BJ746" s="1" t="str">
        <f>CONCATENATE(DiaC[[#This Row],[Dia]],DiaC[[#This Row],[Mes]],DiaC[[#This Row],[Hora]],DiaC[[#This Row],[Min]])</f>
        <v>3031921</v>
      </c>
      <c r="BK746" s="1" t="str">
        <f>CONCATENATE(TEXT(DiaC[[#This Row],[Hora]],"00"),":",TEXT(DiaC[[#This Row],[Min]],"00"))</f>
        <v>19:21</v>
      </c>
      <c r="BL746" s="1" t="str">
        <f>IFERROR(VLOOKUP(DiaC[[#This Row],[CONCATENA]],Dades[[#All],[Columna1]:[LAT]],3,FALSE),"")</f>
        <v/>
      </c>
      <c r="BM746" s="1" t="str">
        <f>IFERROR(10^(DiaC[[#This Row],[LAT]]/10),"")</f>
        <v/>
      </c>
    </row>
    <row r="747" spans="4:65" x14ac:dyDescent="0.35">
      <c r="D747" s="1">
        <f>Resultats!C$7</f>
        <v>30</v>
      </c>
      <c r="E747" s="1">
        <f>Resultats!E$7</f>
        <v>3</v>
      </c>
      <c r="F747" s="1">
        <v>19</v>
      </c>
      <c r="G747" s="1">
        <v>22</v>
      </c>
      <c r="H747" s="1" t="str">
        <f>CONCATENATE(DiaA[[#This Row],[Dia]],DiaA[[#This Row],[Mes]],DiaA[[#This Row],[Hora]],DiaA[[#This Row],[Min]])</f>
        <v>3031922</v>
      </c>
      <c r="I747" s="1" t="str">
        <f>CONCATENATE(TEXT(DiaA[[#This Row],[Hora]],"00"),":",TEXT(DiaA[[#This Row],[Min]],"00"))</f>
        <v>19:22</v>
      </c>
      <c r="J747" s="1" t="str">
        <f>IFERROR(VLOOKUP(DiaA[[#This Row],[CONCATENA]],Dades[[#All],[Columna1]:[LAT]],3,FALSE),"")</f>
        <v/>
      </c>
      <c r="K747" s="1" t="str">
        <f>IFERROR(10^(DiaA[[#This Row],[LAT]]/10),"")</f>
        <v/>
      </c>
      <c r="AE747" s="1">
        <f>Resultats!C$22</f>
        <v>30</v>
      </c>
      <c r="AF747" s="1">
        <f>Resultats!E$22</f>
        <v>3</v>
      </c>
      <c r="AG747" s="1">
        <v>19</v>
      </c>
      <c r="AH747" s="1">
        <v>22</v>
      </c>
      <c r="AI747" s="1" t="str">
        <f>CONCATENATE(DiaB[[#This Row],[Dia]],DiaB[[#This Row],[Mes]],DiaB[[#This Row],[Hora]],DiaB[[#This Row],[Min]])</f>
        <v>3031922</v>
      </c>
      <c r="AJ747" s="1" t="str">
        <f>CONCATENATE(TEXT(DiaB[[#This Row],[Hora]],"00"),":",TEXT(DiaB[[#This Row],[Min]],"00"))</f>
        <v>19:22</v>
      </c>
      <c r="AK747" s="1" t="str">
        <f>IFERROR(VLOOKUP(DiaB[[#This Row],[CONCATENA]],Dades[[#All],[Columna1]:[LAT]],3,FALSE),"")</f>
        <v/>
      </c>
      <c r="AL747" s="1" t="str">
        <f>IFERROR(10^(DiaB[[#This Row],[LAT]]/10),"")</f>
        <v/>
      </c>
      <c r="BF747" s="1">
        <f>Resultats!C$37</f>
        <v>30</v>
      </c>
      <c r="BG747" s="1">
        <f>Resultats!E$37</f>
        <v>3</v>
      </c>
      <c r="BH747" s="1">
        <v>19</v>
      </c>
      <c r="BI747" s="1">
        <v>22</v>
      </c>
      <c r="BJ747" s="1" t="str">
        <f>CONCATENATE(DiaC[[#This Row],[Dia]],DiaC[[#This Row],[Mes]],DiaC[[#This Row],[Hora]],DiaC[[#This Row],[Min]])</f>
        <v>3031922</v>
      </c>
      <c r="BK747" s="1" t="str">
        <f>CONCATENATE(TEXT(DiaC[[#This Row],[Hora]],"00"),":",TEXT(DiaC[[#This Row],[Min]],"00"))</f>
        <v>19:22</v>
      </c>
      <c r="BL747" s="1" t="str">
        <f>IFERROR(VLOOKUP(DiaC[[#This Row],[CONCATENA]],Dades[[#All],[Columna1]:[LAT]],3,FALSE),"")</f>
        <v/>
      </c>
      <c r="BM747" s="1" t="str">
        <f>IFERROR(10^(DiaC[[#This Row],[LAT]]/10),"")</f>
        <v/>
      </c>
    </row>
    <row r="748" spans="4:65" x14ac:dyDescent="0.35">
      <c r="D748" s="1">
        <f>Resultats!C$7</f>
        <v>30</v>
      </c>
      <c r="E748" s="1">
        <f>Resultats!E$7</f>
        <v>3</v>
      </c>
      <c r="F748" s="1">
        <v>19</v>
      </c>
      <c r="G748" s="1">
        <v>23</v>
      </c>
      <c r="H748" s="1" t="str">
        <f>CONCATENATE(DiaA[[#This Row],[Dia]],DiaA[[#This Row],[Mes]],DiaA[[#This Row],[Hora]],DiaA[[#This Row],[Min]])</f>
        <v>3031923</v>
      </c>
      <c r="I748" s="1" t="str">
        <f>CONCATENATE(TEXT(DiaA[[#This Row],[Hora]],"00"),":",TEXT(DiaA[[#This Row],[Min]],"00"))</f>
        <v>19:23</v>
      </c>
      <c r="J748" s="1" t="str">
        <f>IFERROR(VLOOKUP(DiaA[[#This Row],[CONCATENA]],Dades[[#All],[Columna1]:[LAT]],3,FALSE),"")</f>
        <v/>
      </c>
      <c r="K748" s="1" t="str">
        <f>IFERROR(10^(DiaA[[#This Row],[LAT]]/10),"")</f>
        <v/>
      </c>
      <c r="AE748" s="1">
        <f>Resultats!C$22</f>
        <v>30</v>
      </c>
      <c r="AF748" s="1">
        <f>Resultats!E$22</f>
        <v>3</v>
      </c>
      <c r="AG748" s="1">
        <v>19</v>
      </c>
      <c r="AH748" s="1">
        <v>23</v>
      </c>
      <c r="AI748" s="1" t="str">
        <f>CONCATENATE(DiaB[[#This Row],[Dia]],DiaB[[#This Row],[Mes]],DiaB[[#This Row],[Hora]],DiaB[[#This Row],[Min]])</f>
        <v>3031923</v>
      </c>
      <c r="AJ748" s="1" t="str">
        <f>CONCATENATE(TEXT(DiaB[[#This Row],[Hora]],"00"),":",TEXT(DiaB[[#This Row],[Min]],"00"))</f>
        <v>19:23</v>
      </c>
      <c r="AK748" s="1" t="str">
        <f>IFERROR(VLOOKUP(DiaB[[#This Row],[CONCATENA]],Dades[[#All],[Columna1]:[LAT]],3,FALSE),"")</f>
        <v/>
      </c>
      <c r="AL748" s="1" t="str">
        <f>IFERROR(10^(DiaB[[#This Row],[LAT]]/10),"")</f>
        <v/>
      </c>
      <c r="BF748" s="1">
        <f>Resultats!C$37</f>
        <v>30</v>
      </c>
      <c r="BG748" s="1">
        <f>Resultats!E$37</f>
        <v>3</v>
      </c>
      <c r="BH748" s="1">
        <v>19</v>
      </c>
      <c r="BI748" s="1">
        <v>23</v>
      </c>
      <c r="BJ748" s="1" t="str">
        <f>CONCATENATE(DiaC[[#This Row],[Dia]],DiaC[[#This Row],[Mes]],DiaC[[#This Row],[Hora]],DiaC[[#This Row],[Min]])</f>
        <v>3031923</v>
      </c>
      <c r="BK748" s="1" t="str">
        <f>CONCATENATE(TEXT(DiaC[[#This Row],[Hora]],"00"),":",TEXT(DiaC[[#This Row],[Min]],"00"))</f>
        <v>19:23</v>
      </c>
      <c r="BL748" s="1" t="str">
        <f>IFERROR(VLOOKUP(DiaC[[#This Row],[CONCATENA]],Dades[[#All],[Columna1]:[LAT]],3,FALSE),"")</f>
        <v/>
      </c>
      <c r="BM748" s="1" t="str">
        <f>IFERROR(10^(DiaC[[#This Row],[LAT]]/10),"")</f>
        <v/>
      </c>
    </row>
    <row r="749" spans="4:65" x14ac:dyDescent="0.35">
      <c r="D749" s="1">
        <f>Resultats!C$7</f>
        <v>30</v>
      </c>
      <c r="E749" s="1">
        <f>Resultats!E$7</f>
        <v>3</v>
      </c>
      <c r="F749" s="1">
        <v>19</v>
      </c>
      <c r="G749" s="1">
        <v>24</v>
      </c>
      <c r="H749" s="1" t="str">
        <f>CONCATENATE(DiaA[[#This Row],[Dia]],DiaA[[#This Row],[Mes]],DiaA[[#This Row],[Hora]],DiaA[[#This Row],[Min]])</f>
        <v>3031924</v>
      </c>
      <c r="I749" s="1" t="str">
        <f>CONCATENATE(TEXT(DiaA[[#This Row],[Hora]],"00"),":",TEXT(DiaA[[#This Row],[Min]],"00"))</f>
        <v>19:24</v>
      </c>
      <c r="J749" s="1" t="str">
        <f>IFERROR(VLOOKUP(DiaA[[#This Row],[CONCATENA]],Dades[[#All],[Columna1]:[LAT]],3,FALSE),"")</f>
        <v/>
      </c>
      <c r="K749" s="1" t="str">
        <f>IFERROR(10^(DiaA[[#This Row],[LAT]]/10),"")</f>
        <v/>
      </c>
      <c r="AE749" s="1">
        <f>Resultats!C$22</f>
        <v>30</v>
      </c>
      <c r="AF749" s="1">
        <f>Resultats!E$22</f>
        <v>3</v>
      </c>
      <c r="AG749" s="1">
        <v>19</v>
      </c>
      <c r="AH749" s="1">
        <v>24</v>
      </c>
      <c r="AI749" s="1" t="str">
        <f>CONCATENATE(DiaB[[#This Row],[Dia]],DiaB[[#This Row],[Mes]],DiaB[[#This Row],[Hora]],DiaB[[#This Row],[Min]])</f>
        <v>3031924</v>
      </c>
      <c r="AJ749" s="1" t="str">
        <f>CONCATENATE(TEXT(DiaB[[#This Row],[Hora]],"00"),":",TEXT(DiaB[[#This Row],[Min]],"00"))</f>
        <v>19:24</v>
      </c>
      <c r="AK749" s="1" t="str">
        <f>IFERROR(VLOOKUP(DiaB[[#This Row],[CONCATENA]],Dades[[#All],[Columna1]:[LAT]],3,FALSE),"")</f>
        <v/>
      </c>
      <c r="AL749" s="1" t="str">
        <f>IFERROR(10^(DiaB[[#This Row],[LAT]]/10),"")</f>
        <v/>
      </c>
      <c r="BF749" s="1">
        <f>Resultats!C$37</f>
        <v>30</v>
      </c>
      <c r="BG749" s="1">
        <f>Resultats!E$37</f>
        <v>3</v>
      </c>
      <c r="BH749" s="1">
        <v>19</v>
      </c>
      <c r="BI749" s="1">
        <v>24</v>
      </c>
      <c r="BJ749" s="1" t="str">
        <f>CONCATENATE(DiaC[[#This Row],[Dia]],DiaC[[#This Row],[Mes]],DiaC[[#This Row],[Hora]],DiaC[[#This Row],[Min]])</f>
        <v>3031924</v>
      </c>
      <c r="BK749" s="1" t="str">
        <f>CONCATENATE(TEXT(DiaC[[#This Row],[Hora]],"00"),":",TEXT(DiaC[[#This Row],[Min]],"00"))</f>
        <v>19:24</v>
      </c>
      <c r="BL749" s="1" t="str">
        <f>IFERROR(VLOOKUP(DiaC[[#This Row],[CONCATENA]],Dades[[#All],[Columna1]:[LAT]],3,FALSE),"")</f>
        <v/>
      </c>
      <c r="BM749" s="1" t="str">
        <f>IFERROR(10^(DiaC[[#This Row],[LAT]]/10),"")</f>
        <v/>
      </c>
    </row>
    <row r="750" spans="4:65" x14ac:dyDescent="0.35">
      <c r="D750" s="1">
        <f>Resultats!C$7</f>
        <v>30</v>
      </c>
      <c r="E750" s="1">
        <f>Resultats!E$7</f>
        <v>3</v>
      </c>
      <c r="F750" s="1">
        <v>19</v>
      </c>
      <c r="G750" s="1">
        <v>25</v>
      </c>
      <c r="H750" s="1" t="str">
        <f>CONCATENATE(DiaA[[#This Row],[Dia]],DiaA[[#This Row],[Mes]],DiaA[[#This Row],[Hora]],DiaA[[#This Row],[Min]])</f>
        <v>3031925</v>
      </c>
      <c r="I750" s="1" t="str">
        <f>CONCATENATE(TEXT(DiaA[[#This Row],[Hora]],"00"),":",TEXT(DiaA[[#This Row],[Min]],"00"))</f>
        <v>19:25</v>
      </c>
      <c r="J750" s="1" t="str">
        <f>IFERROR(VLOOKUP(DiaA[[#This Row],[CONCATENA]],Dades[[#All],[Columna1]:[LAT]],3,FALSE),"")</f>
        <v/>
      </c>
      <c r="K750" s="1" t="str">
        <f>IFERROR(10^(DiaA[[#This Row],[LAT]]/10),"")</f>
        <v/>
      </c>
      <c r="AE750" s="1">
        <f>Resultats!C$22</f>
        <v>30</v>
      </c>
      <c r="AF750" s="1">
        <f>Resultats!E$22</f>
        <v>3</v>
      </c>
      <c r="AG750" s="1">
        <v>19</v>
      </c>
      <c r="AH750" s="1">
        <v>25</v>
      </c>
      <c r="AI750" s="1" t="str">
        <f>CONCATENATE(DiaB[[#This Row],[Dia]],DiaB[[#This Row],[Mes]],DiaB[[#This Row],[Hora]],DiaB[[#This Row],[Min]])</f>
        <v>3031925</v>
      </c>
      <c r="AJ750" s="1" t="str">
        <f>CONCATENATE(TEXT(DiaB[[#This Row],[Hora]],"00"),":",TEXT(DiaB[[#This Row],[Min]],"00"))</f>
        <v>19:25</v>
      </c>
      <c r="AK750" s="1" t="str">
        <f>IFERROR(VLOOKUP(DiaB[[#This Row],[CONCATENA]],Dades[[#All],[Columna1]:[LAT]],3,FALSE),"")</f>
        <v/>
      </c>
      <c r="AL750" s="1" t="str">
        <f>IFERROR(10^(DiaB[[#This Row],[LAT]]/10),"")</f>
        <v/>
      </c>
      <c r="BF750" s="1">
        <f>Resultats!C$37</f>
        <v>30</v>
      </c>
      <c r="BG750" s="1">
        <f>Resultats!E$37</f>
        <v>3</v>
      </c>
      <c r="BH750" s="1">
        <v>19</v>
      </c>
      <c r="BI750" s="1">
        <v>25</v>
      </c>
      <c r="BJ750" s="1" t="str">
        <f>CONCATENATE(DiaC[[#This Row],[Dia]],DiaC[[#This Row],[Mes]],DiaC[[#This Row],[Hora]],DiaC[[#This Row],[Min]])</f>
        <v>3031925</v>
      </c>
      <c r="BK750" s="1" t="str">
        <f>CONCATENATE(TEXT(DiaC[[#This Row],[Hora]],"00"),":",TEXT(DiaC[[#This Row],[Min]],"00"))</f>
        <v>19:25</v>
      </c>
      <c r="BL750" s="1" t="str">
        <f>IFERROR(VLOOKUP(DiaC[[#This Row],[CONCATENA]],Dades[[#All],[Columna1]:[LAT]],3,FALSE),"")</f>
        <v/>
      </c>
      <c r="BM750" s="1" t="str">
        <f>IFERROR(10^(DiaC[[#This Row],[LAT]]/10),"")</f>
        <v/>
      </c>
    </row>
    <row r="751" spans="4:65" x14ac:dyDescent="0.35">
      <c r="D751" s="1">
        <f>Resultats!C$7</f>
        <v>30</v>
      </c>
      <c r="E751" s="1">
        <f>Resultats!E$7</f>
        <v>3</v>
      </c>
      <c r="F751" s="1">
        <v>19</v>
      </c>
      <c r="G751" s="1">
        <v>26</v>
      </c>
      <c r="H751" s="1" t="str">
        <f>CONCATENATE(DiaA[[#This Row],[Dia]],DiaA[[#This Row],[Mes]],DiaA[[#This Row],[Hora]],DiaA[[#This Row],[Min]])</f>
        <v>3031926</v>
      </c>
      <c r="I751" s="1" t="str">
        <f>CONCATENATE(TEXT(DiaA[[#This Row],[Hora]],"00"),":",TEXT(DiaA[[#This Row],[Min]],"00"))</f>
        <v>19:26</v>
      </c>
      <c r="J751" s="1" t="str">
        <f>IFERROR(VLOOKUP(DiaA[[#This Row],[CONCATENA]],Dades[[#All],[Columna1]:[LAT]],3,FALSE),"")</f>
        <v/>
      </c>
      <c r="K751" s="1" t="str">
        <f>IFERROR(10^(DiaA[[#This Row],[LAT]]/10),"")</f>
        <v/>
      </c>
      <c r="AE751" s="1">
        <f>Resultats!C$22</f>
        <v>30</v>
      </c>
      <c r="AF751" s="1">
        <f>Resultats!E$22</f>
        <v>3</v>
      </c>
      <c r="AG751" s="1">
        <v>19</v>
      </c>
      <c r="AH751" s="1">
        <v>26</v>
      </c>
      <c r="AI751" s="1" t="str">
        <f>CONCATENATE(DiaB[[#This Row],[Dia]],DiaB[[#This Row],[Mes]],DiaB[[#This Row],[Hora]],DiaB[[#This Row],[Min]])</f>
        <v>3031926</v>
      </c>
      <c r="AJ751" s="1" t="str">
        <f>CONCATENATE(TEXT(DiaB[[#This Row],[Hora]],"00"),":",TEXT(DiaB[[#This Row],[Min]],"00"))</f>
        <v>19:26</v>
      </c>
      <c r="AK751" s="1" t="str">
        <f>IFERROR(VLOOKUP(DiaB[[#This Row],[CONCATENA]],Dades[[#All],[Columna1]:[LAT]],3,FALSE),"")</f>
        <v/>
      </c>
      <c r="AL751" s="1" t="str">
        <f>IFERROR(10^(DiaB[[#This Row],[LAT]]/10),"")</f>
        <v/>
      </c>
      <c r="BF751" s="1">
        <f>Resultats!C$37</f>
        <v>30</v>
      </c>
      <c r="BG751" s="1">
        <f>Resultats!E$37</f>
        <v>3</v>
      </c>
      <c r="BH751" s="1">
        <v>19</v>
      </c>
      <c r="BI751" s="1">
        <v>26</v>
      </c>
      <c r="BJ751" s="1" t="str">
        <f>CONCATENATE(DiaC[[#This Row],[Dia]],DiaC[[#This Row],[Mes]],DiaC[[#This Row],[Hora]],DiaC[[#This Row],[Min]])</f>
        <v>3031926</v>
      </c>
      <c r="BK751" s="1" t="str">
        <f>CONCATENATE(TEXT(DiaC[[#This Row],[Hora]],"00"),":",TEXT(DiaC[[#This Row],[Min]],"00"))</f>
        <v>19:26</v>
      </c>
      <c r="BL751" s="1" t="str">
        <f>IFERROR(VLOOKUP(DiaC[[#This Row],[CONCATENA]],Dades[[#All],[Columna1]:[LAT]],3,FALSE),"")</f>
        <v/>
      </c>
      <c r="BM751" s="1" t="str">
        <f>IFERROR(10^(DiaC[[#This Row],[LAT]]/10),"")</f>
        <v/>
      </c>
    </row>
    <row r="752" spans="4:65" x14ac:dyDescent="0.35">
      <c r="D752" s="1">
        <f>Resultats!C$7</f>
        <v>30</v>
      </c>
      <c r="E752" s="1">
        <f>Resultats!E$7</f>
        <v>3</v>
      </c>
      <c r="F752" s="1">
        <v>19</v>
      </c>
      <c r="G752" s="1">
        <v>27</v>
      </c>
      <c r="H752" s="1" t="str">
        <f>CONCATENATE(DiaA[[#This Row],[Dia]],DiaA[[#This Row],[Mes]],DiaA[[#This Row],[Hora]],DiaA[[#This Row],[Min]])</f>
        <v>3031927</v>
      </c>
      <c r="I752" s="1" t="str">
        <f>CONCATENATE(TEXT(DiaA[[#This Row],[Hora]],"00"),":",TEXT(DiaA[[#This Row],[Min]],"00"))</f>
        <v>19:27</v>
      </c>
      <c r="J752" s="1" t="str">
        <f>IFERROR(VLOOKUP(DiaA[[#This Row],[CONCATENA]],Dades[[#All],[Columna1]:[LAT]],3,FALSE),"")</f>
        <v/>
      </c>
      <c r="K752" s="1" t="str">
        <f>IFERROR(10^(DiaA[[#This Row],[LAT]]/10),"")</f>
        <v/>
      </c>
      <c r="AE752" s="1">
        <f>Resultats!C$22</f>
        <v>30</v>
      </c>
      <c r="AF752" s="1">
        <f>Resultats!E$22</f>
        <v>3</v>
      </c>
      <c r="AG752" s="1">
        <v>19</v>
      </c>
      <c r="AH752" s="1">
        <v>27</v>
      </c>
      <c r="AI752" s="1" t="str">
        <f>CONCATENATE(DiaB[[#This Row],[Dia]],DiaB[[#This Row],[Mes]],DiaB[[#This Row],[Hora]],DiaB[[#This Row],[Min]])</f>
        <v>3031927</v>
      </c>
      <c r="AJ752" s="1" t="str">
        <f>CONCATENATE(TEXT(DiaB[[#This Row],[Hora]],"00"),":",TEXT(DiaB[[#This Row],[Min]],"00"))</f>
        <v>19:27</v>
      </c>
      <c r="AK752" s="1" t="str">
        <f>IFERROR(VLOOKUP(DiaB[[#This Row],[CONCATENA]],Dades[[#All],[Columna1]:[LAT]],3,FALSE),"")</f>
        <v/>
      </c>
      <c r="AL752" s="1" t="str">
        <f>IFERROR(10^(DiaB[[#This Row],[LAT]]/10),"")</f>
        <v/>
      </c>
      <c r="BF752" s="1">
        <f>Resultats!C$37</f>
        <v>30</v>
      </c>
      <c r="BG752" s="1">
        <f>Resultats!E$37</f>
        <v>3</v>
      </c>
      <c r="BH752" s="1">
        <v>19</v>
      </c>
      <c r="BI752" s="1">
        <v>27</v>
      </c>
      <c r="BJ752" s="1" t="str">
        <f>CONCATENATE(DiaC[[#This Row],[Dia]],DiaC[[#This Row],[Mes]],DiaC[[#This Row],[Hora]],DiaC[[#This Row],[Min]])</f>
        <v>3031927</v>
      </c>
      <c r="BK752" s="1" t="str">
        <f>CONCATENATE(TEXT(DiaC[[#This Row],[Hora]],"00"),":",TEXT(DiaC[[#This Row],[Min]],"00"))</f>
        <v>19:27</v>
      </c>
      <c r="BL752" s="1" t="str">
        <f>IFERROR(VLOOKUP(DiaC[[#This Row],[CONCATENA]],Dades[[#All],[Columna1]:[LAT]],3,FALSE),"")</f>
        <v/>
      </c>
      <c r="BM752" s="1" t="str">
        <f>IFERROR(10^(DiaC[[#This Row],[LAT]]/10),"")</f>
        <v/>
      </c>
    </row>
    <row r="753" spans="4:65" x14ac:dyDescent="0.35">
      <c r="D753" s="1">
        <f>Resultats!C$7</f>
        <v>30</v>
      </c>
      <c r="E753" s="1">
        <f>Resultats!E$7</f>
        <v>3</v>
      </c>
      <c r="F753" s="1">
        <v>19</v>
      </c>
      <c r="G753" s="1">
        <v>28</v>
      </c>
      <c r="H753" s="1" t="str">
        <f>CONCATENATE(DiaA[[#This Row],[Dia]],DiaA[[#This Row],[Mes]],DiaA[[#This Row],[Hora]],DiaA[[#This Row],[Min]])</f>
        <v>3031928</v>
      </c>
      <c r="I753" s="1" t="str">
        <f>CONCATENATE(TEXT(DiaA[[#This Row],[Hora]],"00"),":",TEXT(DiaA[[#This Row],[Min]],"00"))</f>
        <v>19:28</v>
      </c>
      <c r="J753" s="1" t="str">
        <f>IFERROR(VLOOKUP(DiaA[[#This Row],[CONCATENA]],Dades[[#All],[Columna1]:[LAT]],3,FALSE),"")</f>
        <v/>
      </c>
      <c r="K753" s="1" t="str">
        <f>IFERROR(10^(DiaA[[#This Row],[LAT]]/10),"")</f>
        <v/>
      </c>
      <c r="AE753" s="1">
        <f>Resultats!C$22</f>
        <v>30</v>
      </c>
      <c r="AF753" s="1">
        <f>Resultats!E$22</f>
        <v>3</v>
      </c>
      <c r="AG753" s="1">
        <v>19</v>
      </c>
      <c r="AH753" s="1">
        <v>28</v>
      </c>
      <c r="AI753" s="1" t="str">
        <f>CONCATENATE(DiaB[[#This Row],[Dia]],DiaB[[#This Row],[Mes]],DiaB[[#This Row],[Hora]],DiaB[[#This Row],[Min]])</f>
        <v>3031928</v>
      </c>
      <c r="AJ753" s="1" t="str">
        <f>CONCATENATE(TEXT(DiaB[[#This Row],[Hora]],"00"),":",TEXT(DiaB[[#This Row],[Min]],"00"))</f>
        <v>19:28</v>
      </c>
      <c r="AK753" s="1" t="str">
        <f>IFERROR(VLOOKUP(DiaB[[#This Row],[CONCATENA]],Dades[[#All],[Columna1]:[LAT]],3,FALSE),"")</f>
        <v/>
      </c>
      <c r="AL753" s="1" t="str">
        <f>IFERROR(10^(DiaB[[#This Row],[LAT]]/10),"")</f>
        <v/>
      </c>
      <c r="BF753" s="1">
        <f>Resultats!C$37</f>
        <v>30</v>
      </c>
      <c r="BG753" s="1">
        <f>Resultats!E$37</f>
        <v>3</v>
      </c>
      <c r="BH753" s="1">
        <v>19</v>
      </c>
      <c r="BI753" s="1">
        <v>28</v>
      </c>
      <c r="BJ753" s="1" t="str">
        <f>CONCATENATE(DiaC[[#This Row],[Dia]],DiaC[[#This Row],[Mes]],DiaC[[#This Row],[Hora]],DiaC[[#This Row],[Min]])</f>
        <v>3031928</v>
      </c>
      <c r="BK753" s="1" t="str">
        <f>CONCATENATE(TEXT(DiaC[[#This Row],[Hora]],"00"),":",TEXT(DiaC[[#This Row],[Min]],"00"))</f>
        <v>19:28</v>
      </c>
      <c r="BL753" s="1" t="str">
        <f>IFERROR(VLOOKUP(DiaC[[#This Row],[CONCATENA]],Dades[[#All],[Columna1]:[LAT]],3,FALSE),"")</f>
        <v/>
      </c>
      <c r="BM753" s="1" t="str">
        <f>IFERROR(10^(DiaC[[#This Row],[LAT]]/10),"")</f>
        <v/>
      </c>
    </row>
    <row r="754" spans="4:65" x14ac:dyDescent="0.35">
      <c r="D754" s="1">
        <f>Resultats!C$7</f>
        <v>30</v>
      </c>
      <c r="E754" s="1">
        <f>Resultats!E$7</f>
        <v>3</v>
      </c>
      <c r="F754" s="1">
        <v>19</v>
      </c>
      <c r="G754" s="1">
        <v>29</v>
      </c>
      <c r="H754" s="1" t="str">
        <f>CONCATENATE(DiaA[[#This Row],[Dia]],DiaA[[#This Row],[Mes]],DiaA[[#This Row],[Hora]],DiaA[[#This Row],[Min]])</f>
        <v>3031929</v>
      </c>
      <c r="I754" s="1" t="str">
        <f>CONCATENATE(TEXT(DiaA[[#This Row],[Hora]],"00"),":",TEXT(DiaA[[#This Row],[Min]],"00"))</f>
        <v>19:29</v>
      </c>
      <c r="J754" s="1" t="str">
        <f>IFERROR(VLOOKUP(DiaA[[#This Row],[CONCATENA]],Dades[[#All],[Columna1]:[LAT]],3,FALSE),"")</f>
        <v/>
      </c>
      <c r="K754" s="1" t="str">
        <f>IFERROR(10^(DiaA[[#This Row],[LAT]]/10),"")</f>
        <v/>
      </c>
      <c r="AE754" s="1">
        <f>Resultats!C$22</f>
        <v>30</v>
      </c>
      <c r="AF754" s="1">
        <f>Resultats!E$22</f>
        <v>3</v>
      </c>
      <c r="AG754" s="1">
        <v>19</v>
      </c>
      <c r="AH754" s="1">
        <v>29</v>
      </c>
      <c r="AI754" s="1" t="str">
        <f>CONCATENATE(DiaB[[#This Row],[Dia]],DiaB[[#This Row],[Mes]],DiaB[[#This Row],[Hora]],DiaB[[#This Row],[Min]])</f>
        <v>3031929</v>
      </c>
      <c r="AJ754" s="1" t="str">
        <f>CONCATENATE(TEXT(DiaB[[#This Row],[Hora]],"00"),":",TEXT(DiaB[[#This Row],[Min]],"00"))</f>
        <v>19:29</v>
      </c>
      <c r="AK754" s="1" t="str">
        <f>IFERROR(VLOOKUP(DiaB[[#This Row],[CONCATENA]],Dades[[#All],[Columna1]:[LAT]],3,FALSE),"")</f>
        <v/>
      </c>
      <c r="AL754" s="1" t="str">
        <f>IFERROR(10^(DiaB[[#This Row],[LAT]]/10),"")</f>
        <v/>
      </c>
      <c r="BF754" s="1">
        <f>Resultats!C$37</f>
        <v>30</v>
      </c>
      <c r="BG754" s="1">
        <f>Resultats!E$37</f>
        <v>3</v>
      </c>
      <c r="BH754" s="1">
        <v>19</v>
      </c>
      <c r="BI754" s="1">
        <v>29</v>
      </c>
      <c r="BJ754" s="1" t="str">
        <f>CONCATENATE(DiaC[[#This Row],[Dia]],DiaC[[#This Row],[Mes]],DiaC[[#This Row],[Hora]],DiaC[[#This Row],[Min]])</f>
        <v>3031929</v>
      </c>
      <c r="BK754" s="1" t="str">
        <f>CONCATENATE(TEXT(DiaC[[#This Row],[Hora]],"00"),":",TEXT(DiaC[[#This Row],[Min]],"00"))</f>
        <v>19:29</v>
      </c>
      <c r="BL754" s="1" t="str">
        <f>IFERROR(VLOOKUP(DiaC[[#This Row],[CONCATENA]],Dades[[#All],[Columna1]:[LAT]],3,FALSE),"")</f>
        <v/>
      </c>
      <c r="BM754" s="1" t="str">
        <f>IFERROR(10^(DiaC[[#This Row],[LAT]]/10),"")</f>
        <v/>
      </c>
    </row>
    <row r="755" spans="4:65" x14ac:dyDescent="0.35">
      <c r="D755" s="1">
        <f>Resultats!C$7</f>
        <v>30</v>
      </c>
      <c r="E755" s="1">
        <f>Resultats!E$7</f>
        <v>3</v>
      </c>
      <c r="F755" s="1">
        <v>19</v>
      </c>
      <c r="G755" s="1">
        <v>30</v>
      </c>
      <c r="H755" s="1" t="str">
        <f>CONCATENATE(DiaA[[#This Row],[Dia]],DiaA[[#This Row],[Mes]],DiaA[[#This Row],[Hora]],DiaA[[#This Row],[Min]])</f>
        <v>3031930</v>
      </c>
      <c r="I755" s="1" t="str">
        <f>CONCATENATE(TEXT(DiaA[[#This Row],[Hora]],"00"),":",TEXT(DiaA[[#This Row],[Min]],"00"))</f>
        <v>19:30</v>
      </c>
      <c r="J755" s="1" t="str">
        <f>IFERROR(VLOOKUP(DiaA[[#This Row],[CONCATENA]],Dades[[#All],[Columna1]:[LAT]],3,FALSE),"")</f>
        <v/>
      </c>
      <c r="K755" s="1" t="str">
        <f>IFERROR(10^(DiaA[[#This Row],[LAT]]/10),"")</f>
        <v/>
      </c>
      <c r="AE755" s="1">
        <f>Resultats!C$22</f>
        <v>30</v>
      </c>
      <c r="AF755" s="1">
        <f>Resultats!E$22</f>
        <v>3</v>
      </c>
      <c r="AG755" s="1">
        <v>19</v>
      </c>
      <c r="AH755" s="1">
        <v>30</v>
      </c>
      <c r="AI755" s="1" t="str">
        <f>CONCATENATE(DiaB[[#This Row],[Dia]],DiaB[[#This Row],[Mes]],DiaB[[#This Row],[Hora]],DiaB[[#This Row],[Min]])</f>
        <v>3031930</v>
      </c>
      <c r="AJ755" s="1" t="str">
        <f>CONCATENATE(TEXT(DiaB[[#This Row],[Hora]],"00"),":",TEXT(DiaB[[#This Row],[Min]],"00"))</f>
        <v>19:30</v>
      </c>
      <c r="AK755" s="1" t="str">
        <f>IFERROR(VLOOKUP(DiaB[[#This Row],[CONCATENA]],Dades[[#All],[Columna1]:[LAT]],3,FALSE),"")</f>
        <v/>
      </c>
      <c r="AL755" s="1" t="str">
        <f>IFERROR(10^(DiaB[[#This Row],[LAT]]/10),"")</f>
        <v/>
      </c>
      <c r="BF755" s="1">
        <f>Resultats!C$37</f>
        <v>30</v>
      </c>
      <c r="BG755" s="1">
        <f>Resultats!E$37</f>
        <v>3</v>
      </c>
      <c r="BH755" s="1">
        <v>19</v>
      </c>
      <c r="BI755" s="1">
        <v>30</v>
      </c>
      <c r="BJ755" s="1" t="str">
        <f>CONCATENATE(DiaC[[#This Row],[Dia]],DiaC[[#This Row],[Mes]],DiaC[[#This Row],[Hora]],DiaC[[#This Row],[Min]])</f>
        <v>3031930</v>
      </c>
      <c r="BK755" s="1" t="str">
        <f>CONCATENATE(TEXT(DiaC[[#This Row],[Hora]],"00"),":",TEXT(DiaC[[#This Row],[Min]],"00"))</f>
        <v>19:30</v>
      </c>
      <c r="BL755" s="1" t="str">
        <f>IFERROR(VLOOKUP(DiaC[[#This Row],[CONCATENA]],Dades[[#All],[Columna1]:[LAT]],3,FALSE),"")</f>
        <v/>
      </c>
      <c r="BM755" s="1" t="str">
        <f>IFERROR(10^(DiaC[[#This Row],[LAT]]/10),"")</f>
        <v/>
      </c>
    </row>
    <row r="756" spans="4:65" x14ac:dyDescent="0.35">
      <c r="D756" s="1">
        <f>Resultats!C$7</f>
        <v>30</v>
      </c>
      <c r="E756" s="1">
        <f>Resultats!E$7</f>
        <v>3</v>
      </c>
      <c r="F756" s="1">
        <v>19</v>
      </c>
      <c r="G756" s="1">
        <v>31</v>
      </c>
      <c r="H756" s="1" t="str">
        <f>CONCATENATE(DiaA[[#This Row],[Dia]],DiaA[[#This Row],[Mes]],DiaA[[#This Row],[Hora]],DiaA[[#This Row],[Min]])</f>
        <v>3031931</v>
      </c>
      <c r="I756" s="1" t="str">
        <f>CONCATENATE(TEXT(DiaA[[#This Row],[Hora]],"00"),":",TEXT(DiaA[[#This Row],[Min]],"00"))</f>
        <v>19:31</v>
      </c>
      <c r="J756" s="1" t="str">
        <f>IFERROR(VLOOKUP(DiaA[[#This Row],[CONCATENA]],Dades[[#All],[Columna1]:[LAT]],3,FALSE),"")</f>
        <v/>
      </c>
      <c r="K756" s="1" t="str">
        <f>IFERROR(10^(DiaA[[#This Row],[LAT]]/10),"")</f>
        <v/>
      </c>
      <c r="AE756" s="1">
        <f>Resultats!C$22</f>
        <v>30</v>
      </c>
      <c r="AF756" s="1">
        <f>Resultats!E$22</f>
        <v>3</v>
      </c>
      <c r="AG756" s="1">
        <v>19</v>
      </c>
      <c r="AH756" s="1">
        <v>31</v>
      </c>
      <c r="AI756" s="1" t="str">
        <f>CONCATENATE(DiaB[[#This Row],[Dia]],DiaB[[#This Row],[Mes]],DiaB[[#This Row],[Hora]],DiaB[[#This Row],[Min]])</f>
        <v>3031931</v>
      </c>
      <c r="AJ756" s="1" t="str">
        <f>CONCATENATE(TEXT(DiaB[[#This Row],[Hora]],"00"),":",TEXT(DiaB[[#This Row],[Min]],"00"))</f>
        <v>19:31</v>
      </c>
      <c r="AK756" s="1" t="str">
        <f>IFERROR(VLOOKUP(DiaB[[#This Row],[CONCATENA]],Dades[[#All],[Columna1]:[LAT]],3,FALSE),"")</f>
        <v/>
      </c>
      <c r="AL756" s="1" t="str">
        <f>IFERROR(10^(DiaB[[#This Row],[LAT]]/10),"")</f>
        <v/>
      </c>
      <c r="BF756" s="1">
        <f>Resultats!C$37</f>
        <v>30</v>
      </c>
      <c r="BG756" s="1">
        <f>Resultats!E$37</f>
        <v>3</v>
      </c>
      <c r="BH756" s="1">
        <v>19</v>
      </c>
      <c r="BI756" s="1">
        <v>31</v>
      </c>
      <c r="BJ756" s="1" t="str">
        <f>CONCATENATE(DiaC[[#This Row],[Dia]],DiaC[[#This Row],[Mes]],DiaC[[#This Row],[Hora]],DiaC[[#This Row],[Min]])</f>
        <v>3031931</v>
      </c>
      <c r="BK756" s="1" t="str">
        <f>CONCATENATE(TEXT(DiaC[[#This Row],[Hora]],"00"),":",TEXT(DiaC[[#This Row],[Min]],"00"))</f>
        <v>19:31</v>
      </c>
      <c r="BL756" s="1" t="str">
        <f>IFERROR(VLOOKUP(DiaC[[#This Row],[CONCATENA]],Dades[[#All],[Columna1]:[LAT]],3,FALSE),"")</f>
        <v/>
      </c>
      <c r="BM756" s="1" t="str">
        <f>IFERROR(10^(DiaC[[#This Row],[LAT]]/10),"")</f>
        <v/>
      </c>
    </row>
    <row r="757" spans="4:65" x14ac:dyDescent="0.35">
      <c r="D757" s="1">
        <f>Resultats!C$7</f>
        <v>30</v>
      </c>
      <c r="E757" s="1">
        <f>Resultats!E$7</f>
        <v>3</v>
      </c>
      <c r="F757" s="1">
        <v>19</v>
      </c>
      <c r="G757" s="1">
        <v>32</v>
      </c>
      <c r="H757" s="1" t="str">
        <f>CONCATENATE(DiaA[[#This Row],[Dia]],DiaA[[#This Row],[Mes]],DiaA[[#This Row],[Hora]],DiaA[[#This Row],[Min]])</f>
        <v>3031932</v>
      </c>
      <c r="I757" s="1" t="str">
        <f>CONCATENATE(TEXT(DiaA[[#This Row],[Hora]],"00"),":",TEXT(DiaA[[#This Row],[Min]],"00"))</f>
        <v>19:32</v>
      </c>
      <c r="J757" s="1" t="str">
        <f>IFERROR(VLOOKUP(DiaA[[#This Row],[CONCATENA]],Dades[[#All],[Columna1]:[LAT]],3,FALSE),"")</f>
        <v/>
      </c>
      <c r="K757" s="1" t="str">
        <f>IFERROR(10^(DiaA[[#This Row],[LAT]]/10),"")</f>
        <v/>
      </c>
      <c r="AE757" s="1">
        <f>Resultats!C$22</f>
        <v>30</v>
      </c>
      <c r="AF757" s="1">
        <f>Resultats!E$22</f>
        <v>3</v>
      </c>
      <c r="AG757" s="1">
        <v>19</v>
      </c>
      <c r="AH757" s="1">
        <v>32</v>
      </c>
      <c r="AI757" s="1" t="str">
        <f>CONCATENATE(DiaB[[#This Row],[Dia]],DiaB[[#This Row],[Mes]],DiaB[[#This Row],[Hora]],DiaB[[#This Row],[Min]])</f>
        <v>3031932</v>
      </c>
      <c r="AJ757" s="1" t="str">
        <f>CONCATENATE(TEXT(DiaB[[#This Row],[Hora]],"00"),":",TEXT(DiaB[[#This Row],[Min]],"00"))</f>
        <v>19:32</v>
      </c>
      <c r="AK757" s="1" t="str">
        <f>IFERROR(VLOOKUP(DiaB[[#This Row],[CONCATENA]],Dades[[#All],[Columna1]:[LAT]],3,FALSE),"")</f>
        <v/>
      </c>
      <c r="AL757" s="1" t="str">
        <f>IFERROR(10^(DiaB[[#This Row],[LAT]]/10),"")</f>
        <v/>
      </c>
      <c r="BF757" s="1">
        <f>Resultats!C$37</f>
        <v>30</v>
      </c>
      <c r="BG757" s="1">
        <f>Resultats!E$37</f>
        <v>3</v>
      </c>
      <c r="BH757" s="1">
        <v>19</v>
      </c>
      <c r="BI757" s="1">
        <v>32</v>
      </c>
      <c r="BJ757" s="1" t="str">
        <f>CONCATENATE(DiaC[[#This Row],[Dia]],DiaC[[#This Row],[Mes]],DiaC[[#This Row],[Hora]],DiaC[[#This Row],[Min]])</f>
        <v>3031932</v>
      </c>
      <c r="BK757" s="1" t="str">
        <f>CONCATENATE(TEXT(DiaC[[#This Row],[Hora]],"00"),":",TEXT(DiaC[[#This Row],[Min]],"00"))</f>
        <v>19:32</v>
      </c>
      <c r="BL757" s="1" t="str">
        <f>IFERROR(VLOOKUP(DiaC[[#This Row],[CONCATENA]],Dades[[#All],[Columna1]:[LAT]],3,FALSE),"")</f>
        <v/>
      </c>
      <c r="BM757" s="1" t="str">
        <f>IFERROR(10^(DiaC[[#This Row],[LAT]]/10),"")</f>
        <v/>
      </c>
    </row>
    <row r="758" spans="4:65" x14ac:dyDescent="0.35">
      <c r="D758" s="1">
        <f>Resultats!C$7</f>
        <v>30</v>
      </c>
      <c r="E758" s="1">
        <f>Resultats!E$7</f>
        <v>3</v>
      </c>
      <c r="F758" s="1">
        <v>19</v>
      </c>
      <c r="G758" s="1">
        <v>33</v>
      </c>
      <c r="H758" s="1" t="str">
        <f>CONCATENATE(DiaA[[#This Row],[Dia]],DiaA[[#This Row],[Mes]],DiaA[[#This Row],[Hora]],DiaA[[#This Row],[Min]])</f>
        <v>3031933</v>
      </c>
      <c r="I758" s="1" t="str">
        <f>CONCATENATE(TEXT(DiaA[[#This Row],[Hora]],"00"),":",TEXT(DiaA[[#This Row],[Min]],"00"))</f>
        <v>19:33</v>
      </c>
      <c r="J758" s="1" t="str">
        <f>IFERROR(VLOOKUP(DiaA[[#This Row],[CONCATENA]],Dades[[#All],[Columna1]:[LAT]],3,FALSE),"")</f>
        <v/>
      </c>
      <c r="K758" s="1" t="str">
        <f>IFERROR(10^(DiaA[[#This Row],[LAT]]/10),"")</f>
        <v/>
      </c>
      <c r="AE758" s="1">
        <f>Resultats!C$22</f>
        <v>30</v>
      </c>
      <c r="AF758" s="1">
        <f>Resultats!E$22</f>
        <v>3</v>
      </c>
      <c r="AG758" s="1">
        <v>19</v>
      </c>
      <c r="AH758" s="1">
        <v>33</v>
      </c>
      <c r="AI758" s="1" t="str">
        <f>CONCATENATE(DiaB[[#This Row],[Dia]],DiaB[[#This Row],[Mes]],DiaB[[#This Row],[Hora]],DiaB[[#This Row],[Min]])</f>
        <v>3031933</v>
      </c>
      <c r="AJ758" s="1" t="str">
        <f>CONCATENATE(TEXT(DiaB[[#This Row],[Hora]],"00"),":",TEXT(DiaB[[#This Row],[Min]],"00"))</f>
        <v>19:33</v>
      </c>
      <c r="AK758" s="1" t="str">
        <f>IFERROR(VLOOKUP(DiaB[[#This Row],[CONCATENA]],Dades[[#All],[Columna1]:[LAT]],3,FALSE),"")</f>
        <v/>
      </c>
      <c r="AL758" s="1" t="str">
        <f>IFERROR(10^(DiaB[[#This Row],[LAT]]/10),"")</f>
        <v/>
      </c>
      <c r="BF758" s="1">
        <f>Resultats!C$37</f>
        <v>30</v>
      </c>
      <c r="BG758" s="1">
        <f>Resultats!E$37</f>
        <v>3</v>
      </c>
      <c r="BH758" s="1">
        <v>19</v>
      </c>
      <c r="BI758" s="1">
        <v>33</v>
      </c>
      <c r="BJ758" s="1" t="str">
        <f>CONCATENATE(DiaC[[#This Row],[Dia]],DiaC[[#This Row],[Mes]],DiaC[[#This Row],[Hora]],DiaC[[#This Row],[Min]])</f>
        <v>3031933</v>
      </c>
      <c r="BK758" s="1" t="str">
        <f>CONCATENATE(TEXT(DiaC[[#This Row],[Hora]],"00"),":",TEXT(DiaC[[#This Row],[Min]],"00"))</f>
        <v>19:33</v>
      </c>
      <c r="BL758" s="1" t="str">
        <f>IFERROR(VLOOKUP(DiaC[[#This Row],[CONCATENA]],Dades[[#All],[Columna1]:[LAT]],3,FALSE),"")</f>
        <v/>
      </c>
      <c r="BM758" s="1" t="str">
        <f>IFERROR(10^(DiaC[[#This Row],[LAT]]/10),"")</f>
        <v/>
      </c>
    </row>
    <row r="759" spans="4:65" x14ac:dyDescent="0.35">
      <c r="D759" s="1">
        <f>Resultats!C$7</f>
        <v>30</v>
      </c>
      <c r="E759" s="1">
        <f>Resultats!E$7</f>
        <v>3</v>
      </c>
      <c r="F759" s="1">
        <v>19</v>
      </c>
      <c r="G759" s="1">
        <v>34</v>
      </c>
      <c r="H759" s="1" t="str">
        <f>CONCATENATE(DiaA[[#This Row],[Dia]],DiaA[[#This Row],[Mes]],DiaA[[#This Row],[Hora]],DiaA[[#This Row],[Min]])</f>
        <v>3031934</v>
      </c>
      <c r="I759" s="1" t="str">
        <f>CONCATENATE(TEXT(DiaA[[#This Row],[Hora]],"00"),":",TEXT(DiaA[[#This Row],[Min]],"00"))</f>
        <v>19:34</v>
      </c>
      <c r="J759" s="1" t="str">
        <f>IFERROR(VLOOKUP(DiaA[[#This Row],[CONCATENA]],Dades[[#All],[Columna1]:[LAT]],3,FALSE),"")</f>
        <v/>
      </c>
      <c r="K759" s="1" t="str">
        <f>IFERROR(10^(DiaA[[#This Row],[LAT]]/10),"")</f>
        <v/>
      </c>
      <c r="AE759" s="1">
        <f>Resultats!C$22</f>
        <v>30</v>
      </c>
      <c r="AF759" s="1">
        <f>Resultats!E$22</f>
        <v>3</v>
      </c>
      <c r="AG759" s="1">
        <v>19</v>
      </c>
      <c r="AH759" s="1">
        <v>34</v>
      </c>
      <c r="AI759" s="1" t="str">
        <f>CONCATENATE(DiaB[[#This Row],[Dia]],DiaB[[#This Row],[Mes]],DiaB[[#This Row],[Hora]],DiaB[[#This Row],[Min]])</f>
        <v>3031934</v>
      </c>
      <c r="AJ759" s="1" t="str">
        <f>CONCATENATE(TEXT(DiaB[[#This Row],[Hora]],"00"),":",TEXT(DiaB[[#This Row],[Min]],"00"))</f>
        <v>19:34</v>
      </c>
      <c r="AK759" s="1" t="str">
        <f>IFERROR(VLOOKUP(DiaB[[#This Row],[CONCATENA]],Dades[[#All],[Columna1]:[LAT]],3,FALSE),"")</f>
        <v/>
      </c>
      <c r="AL759" s="1" t="str">
        <f>IFERROR(10^(DiaB[[#This Row],[LAT]]/10),"")</f>
        <v/>
      </c>
      <c r="BF759" s="1">
        <f>Resultats!C$37</f>
        <v>30</v>
      </c>
      <c r="BG759" s="1">
        <f>Resultats!E$37</f>
        <v>3</v>
      </c>
      <c r="BH759" s="1">
        <v>19</v>
      </c>
      <c r="BI759" s="1">
        <v>34</v>
      </c>
      <c r="BJ759" s="1" t="str">
        <f>CONCATENATE(DiaC[[#This Row],[Dia]],DiaC[[#This Row],[Mes]],DiaC[[#This Row],[Hora]],DiaC[[#This Row],[Min]])</f>
        <v>3031934</v>
      </c>
      <c r="BK759" s="1" t="str">
        <f>CONCATENATE(TEXT(DiaC[[#This Row],[Hora]],"00"),":",TEXT(DiaC[[#This Row],[Min]],"00"))</f>
        <v>19:34</v>
      </c>
      <c r="BL759" s="1" t="str">
        <f>IFERROR(VLOOKUP(DiaC[[#This Row],[CONCATENA]],Dades[[#All],[Columna1]:[LAT]],3,FALSE),"")</f>
        <v/>
      </c>
      <c r="BM759" s="1" t="str">
        <f>IFERROR(10^(DiaC[[#This Row],[LAT]]/10),"")</f>
        <v/>
      </c>
    </row>
    <row r="760" spans="4:65" x14ac:dyDescent="0.35">
      <c r="D760" s="1">
        <f>Resultats!C$7</f>
        <v>30</v>
      </c>
      <c r="E760" s="1">
        <f>Resultats!E$7</f>
        <v>3</v>
      </c>
      <c r="F760" s="1">
        <v>19</v>
      </c>
      <c r="G760" s="1">
        <v>35</v>
      </c>
      <c r="H760" s="1" t="str">
        <f>CONCATENATE(DiaA[[#This Row],[Dia]],DiaA[[#This Row],[Mes]],DiaA[[#This Row],[Hora]],DiaA[[#This Row],[Min]])</f>
        <v>3031935</v>
      </c>
      <c r="I760" s="1" t="str">
        <f>CONCATENATE(TEXT(DiaA[[#This Row],[Hora]],"00"),":",TEXT(DiaA[[#This Row],[Min]],"00"))</f>
        <v>19:35</v>
      </c>
      <c r="J760" s="1" t="str">
        <f>IFERROR(VLOOKUP(DiaA[[#This Row],[CONCATENA]],Dades[[#All],[Columna1]:[LAT]],3,FALSE),"")</f>
        <v/>
      </c>
      <c r="K760" s="1" t="str">
        <f>IFERROR(10^(DiaA[[#This Row],[LAT]]/10),"")</f>
        <v/>
      </c>
      <c r="AE760" s="1">
        <f>Resultats!C$22</f>
        <v>30</v>
      </c>
      <c r="AF760" s="1">
        <f>Resultats!E$22</f>
        <v>3</v>
      </c>
      <c r="AG760" s="1">
        <v>19</v>
      </c>
      <c r="AH760" s="1">
        <v>35</v>
      </c>
      <c r="AI760" s="1" t="str">
        <f>CONCATENATE(DiaB[[#This Row],[Dia]],DiaB[[#This Row],[Mes]],DiaB[[#This Row],[Hora]],DiaB[[#This Row],[Min]])</f>
        <v>3031935</v>
      </c>
      <c r="AJ760" s="1" t="str">
        <f>CONCATENATE(TEXT(DiaB[[#This Row],[Hora]],"00"),":",TEXT(DiaB[[#This Row],[Min]],"00"))</f>
        <v>19:35</v>
      </c>
      <c r="AK760" s="1" t="str">
        <f>IFERROR(VLOOKUP(DiaB[[#This Row],[CONCATENA]],Dades[[#All],[Columna1]:[LAT]],3,FALSE),"")</f>
        <v/>
      </c>
      <c r="AL760" s="1" t="str">
        <f>IFERROR(10^(DiaB[[#This Row],[LAT]]/10),"")</f>
        <v/>
      </c>
      <c r="BF760" s="1">
        <f>Resultats!C$37</f>
        <v>30</v>
      </c>
      <c r="BG760" s="1">
        <f>Resultats!E$37</f>
        <v>3</v>
      </c>
      <c r="BH760" s="1">
        <v>19</v>
      </c>
      <c r="BI760" s="1">
        <v>35</v>
      </c>
      <c r="BJ760" s="1" t="str">
        <f>CONCATENATE(DiaC[[#This Row],[Dia]],DiaC[[#This Row],[Mes]],DiaC[[#This Row],[Hora]],DiaC[[#This Row],[Min]])</f>
        <v>3031935</v>
      </c>
      <c r="BK760" s="1" t="str">
        <f>CONCATENATE(TEXT(DiaC[[#This Row],[Hora]],"00"),":",TEXT(DiaC[[#This Row],[Min]],"00"))</f>
        <v>19:35</v>
      </c>
      <c r="BL760" s="1" t="str">
        <f>IFERROR(VLOOKUP(DiaC[[#This Row],[CONCATENA]],Dades[[#All],[Columna1]:[LAT]],3,FALSE),"")</f>
        <v/>
      </c>
      <c r="BM760" s="1" t="str">
        <f>IFERROR(10^(DiaC[[#This Row],[LAT]]/10),"")</f>
        <v/>
      </c>
    </row>
    <row r="761" spans="4:65" x14ac:dyDescent="0.35">
      <c r="D761" s="1">
        <f>Resultats!C$7</f>
        <v>30</v>
      </c>
      <c r="E761" s="1">
        <f>Resultats!E$7</f>
        <v>3</v>
      </c>
      <c r="F761" s="1">
        <v>19</v>
      </c>
      <c r="G761" s="1">
        <v>36</v>
      </c>
      <c r="H761" s="1" t="str">
        <f>CONCATENATE(DiaA[[#This Row],[Dia]],DiaA[[#This Row],[Mes]],DiaA[[#This Row],[Hora]],DiaA[[#This Row],[Min]])</f>
        <v>3031936</v>
      </c>
      <c r="I761" s="1" t="str">
        <f>CONCATENATE(TEXT(DiaA[[#This Row],[Hora]],"00"),":",TEXT(DiaA[[#This Row],[Min]],"00"))</f>
        <v>19:36</v>
      </c>
      <c r="J761" s="1" t="str">
        <f>IFERROR(VLOOKUP(DiaA[[#This Row],[CONCATENA]],Dades[[#All],[Columna1]:[LAT]],3,FALSE),"")</f>
        <v/>
      </c>
      <c r="K761" s="1" t="str">
        <f>IFERROR(10^(DiaA[[#This Row],[LAT]]/10),"")</f>
        <v/>
      </c>
      <c r="AE761" s="1">
        <f>Resultats!C$22</f>
        <v>30</v>
      </c>
      <c r="AF761" s="1">
        <f>Resultats!E$22</f>
        <v>3</v>
      </c>
      <c r="AG761" s="1">
        <v>19</v>
      </c>
      <c r="AH761" s="1">
        <v>36</v>
      </c>
      <c r="AI761" s="1" t="str">
        <f>CONCATENATE(DiaB[[#This Row],[Dia]],DiaB[[#This Row],[Mes]],DiaB[[#This Row],[Hora]],DiaB[[#This Row],[Min]])</f>
        <v>3031936</v>
      </c>
      <c r="AJ761" s="1" t="str">
        <f>CONCATENATE(TEXT(DiaB[[#This Row],[Hora]],"00"),":",TEXT(DiaB[[#This Row],[Min]],"00"))</f>
        <v>19:36</v>
      </c>
      <c r="AK761" s="1" t="str">
        <f>IFERROR(VLOOKUP(DiaB[[#This Row],[CONCATENA]],Dades[[#All],[Columna1]:[LAT]],3,FALSE),"")</f>
        <v/>
      </c>
      <c r="AL761" s="1" t="str">
        <f>IFERROR(10^(DiaB[[#This Row],[LAT]]/10),"")</f>
        <v/>
      </c>
      <c r="BF761" s="1">
        <f>Resultats!C$37</f>
        <v>30</v>
      </c>
      <c r="BG761" s="1">
        <f>Resultats!E$37</f>
        <v>3</v>
      </c>
      <c r="BH761" s="1">
        <v>19</v>
      </c>
      <c r="BI761" s="1">
        <v>36</v>
      </c>
      <c r="BJ761" s="1" t="str">
        <f>CONCATENATE(DiaC[[#This Row],[Dia]],DiaC[[#This Row],[Mes]],DiaC[[#This Row],[Hora]],DiaC[[#This Row],[Min]])</f>
        <v>3031936</v>
      </c>
      <c r="BK761" s="1" t="str">
        <f>CONCATENATE(TEXT(DiaC[[#This Row],[Hora]],"00"),":",TEXT(DiaC[[#This Row],[Min]],"00"))</f>
        <v>19:36</v>
      </c>
      <c r="BL761" s="1" t="str">
        <f>IFERROR(VLOOKUP(DiaC[[#This Row],[CONCATENA]],Dades[[#All],[Columna1]:[LAT]],3,FALSE),"")</f>
        <v/>
      </c>
      <c r="BM761" s="1" t="str">
        <f>IFERROR(10^(DiaC[[#This Row],[LAT]]/10),"")</f>
        <v/>
      </c>
    </row>
    <row r="762" spans="4:65" x14ac:dyDescent="0.35">
      <c r="D762" s="1">
        <f>Resultats!C$7</f>
        <v>30</v>
      </c>
      <c r="E762" s="1">
        <f>Resultats!E$7</f>
        <v>3</v>
      </c>
      <c r="F762" s="1">
        <v>19</v>
      </c>
      <c r="G762" s="1">
        <v>37</v>
      </c>
      <c r="H762" s="1" t="str">
        <f>CONCATENATE(DiaA[[#This Row],[Dia]],DiaA[[#This Row],[Mes]],DiaA[[#This Row],[Hora]],DiaA[[#This Row],[Min]])</f>
        <v>3031937</v>
      </c>
      <c r="I762" s="1" t="str">
        <f>CONCATENATE(TEXT(DiaA[[#This Row],[Hora]],"00"),":",TEXT(DiaA[[#This Row],[Min]],"00"))</f>
        <v>19:37</v>
      </c>
      <c r="J762" s="1" t="str">
        <f>IFERROR(VLOOKUP(DiaA[[#This Row],[CONCATENA]],Dades[[#All],[Columna1]:[LAT]],3,FALSE),"")</f>
        <v/>
      </c>
      <c r="K762" s="1" t="str">
        <f>IFERROR(10^(DiaA[[#This Row],[LAT]]/10),"")</f>
        <v/>
      </c>
      <c r="AE762" s="1">
        <f>Resultats!C$22</f>
        <v>30</v>
      </c>
      <c r="AF762" s="1">
        <f>Resultats!E$22</f>
        <v>3</v>
      </c>
      <c r="AG762" s="1">
        <v>19</v>
      </c>
      <c r="AH762" s="1">
        <v>37</v>
      </c>
      <c r="AI762" s="1" t="str">
        <f>CONCATENATE(DiaB[[#This Row],[Dia]],DiaB[[#This Row],[Mes]],DiaB[[#This Row],[Hora]],DiaB[[#This Row],[Min]])</f>
        <v>3031937</v>
      </c>
      <c r="AJ762" s="1" t="str">
        <f>CONCATENATE(TEXT(DiaB[[#This Row],[Hora]],"00"),":",TEXT(DiaB[[#This Row],[Min]],"00"))</f>
        <v>19:37</v>
      </c>
      <c r="AK762" s="1" t="str">
        <f>IFERROR(VLOOKUP(DiaB[[#This Row],[CONCATENA]],Dades[[#All],[Columna1]:[LAT]],3,FALSE),"")</f>
        <v/>
      </c>
      <c r="AL762" s="1" t="str">
        <f>IFERROR(10^(DiaB[[#This Row],[LAT]]/10),"")</f>
        <v/>
      </c>
      <c r="BF762" s="1">
        <f>Resultats!C$37</f>
        <v>30</v>
      </c>
      <c r="BG762" s="1">
        <f>Resultats!E$37</f>
        <v>3</v>
      </c>
      <c r="BH762" s="1">
        <v>19</v>
      </c>
      <c r="BI762" s="1">
        <v>37</v>
      </c>
      <c r="BJ762" s="1" t="str">
        <f>CONCATENATE(DiaC[[#This Row],[Dia]],DiaC[[#This Row],[Mes]],DiaC[[#This Row],[Hora]],DiaC[[#This Row],[Min]])</f>
        <v>3031937</v>
      </c>
      <c r="BK762" s="1" t="str">
        <f>CONCATENATE(TEXT(DiaC[[#This Row],[Hora]],"00"),":",TEXT(DiaC[[#This Row],[Min]],"00"))</f>
        <v>19:37</v>
      </c>
      <c r="BL762" s="1" t="str">
        <f>IFERROR(VLOOKUP(DiaC[[#This Row],[CONCATENA]],Dades[[#All],[Columna1]:[LAT]],3,FALSE),"")</f>
        <v/>
      </c>
      <c r="BM762" s="1" t="str">
        <f>IFERROR(10^(DiaC[[#This Row],[LAT]]/10),"")</f>
        <v/>
      </c>
    </row>
    <row r="763" spans="4:65" x14ac:dyDescent="0.35">
      <c r="D763" s="1">
        <f>Resultats!C$7</f>
        <v>30</v>
      </c>
      <c r="E763" s="1">
        <f>Resultats!E$7</f>
        <v>3</v>
      </c>
      <c r="F763" s="1">
        <v>19</v>
      </c>
      <c r="G763" s="1">
        <v>38</v>
      </c>
      <c r="H763" s="1" t="str">
        <f>CONCATENATE(DiaA[[#This Row],[Dia]],DiaA[[#This Row],[Mes]],DiaA[[#This Row],[Hora]],DiaA[[#This Row],[Min]])</f>
        <v>3031938</v>
      </c>
      <c r="I763" s="1" t="str">
        <f>CONCATENATE(TEXT(DiaA[[#This Row],[Hora]],"00"),":",TEXT(DiaA[[#This Row],[Min]],"00"))</f>
        <v>19:38</v>
      </c>
      <c r="J763" s="1" t="str">
        <f>IFERROR(VLOOKUP(DiaA[[#This Row],[CONCATENA]],Dades[[#All],[Columna1]:[LAT]],3,FALSE),"")</f>
        <v/>
      </c>
      <c r="K763" s="1" t="str">
        <f>IFERROR(10^(DiaA[[#This Row],[LAT]]/10),"")</f>
        <v/>
      </c>
      <c r="AE763" s="1">
        <f>Resultats!C$22</f>
        <v>30</v>
      </c>
      <c r="AF763" s="1">
        <f>Resultats!E$22</f>
        <v>3</v>
      </c>
      <c r="AG763" s="1">
        <v>19</v>
      </c>
      <c r="AH763" s="1">
        <v>38</v>
      </c>
      <c r="AI763" s="1" t="str">
        <f>CONCATENATE(DiaB[[#This Row],[Dia]],DiaB[[#This Row],[Mes]],DiaB[[#This Row],[Hora]],DiaB[[#This Row],[Min]])</f>
        <v>3031938</v>
      </c>
      <c r="AJ763" s="1" t="str">
        <f>CONCATENATE(TEXT(DiaB[[#This Row],[Hora]],"00"),":",TEXT(DiaB[[#This Row],[Min]],"00"))</f>
        <v>19:38</v>
      </c>
      <c r="AK763" s="1" t="str">
        <f>IFERROR(VLOOKUP(DiaB[[#This Row],[CONCATENA]],Dades[[#All],[Columna1]:[LAT]],3,FALSE),"")</f>
        <v/>
      </c>
      <c r="AL763" s="1" t="str">
        <f>IFERROR(10^(DiaB[[#This Row],[LAT]]/10),"")</f>
        <v/>
      </c>
      <c r="BF763" s="1">
        <f>Resultats!C$37</f>
        <v>30</v>
      </c>
      <c r="BG763" s="1">
        <f>Resultats!E$37</f>
        <v>3</v>
      </c>
      <c r="BH763" s="1">
        <v>19</v>
      </c>
      <c r="BI763" s="1">
        <v>38</v>
      </c>
      <c r="BJ763" s="1" t="str">
        <f>CONCATENATE(DiaC[[#This Row],[Dia]],DiaC[[#This Row],[Mes]],DiaC[[#This Row],[Hora]],DiaC[[#This Row],[Min]])</f>
        <v>3031938</v>
      </c>
      <c r="BK763" s="1" t="str">
        <f>CONCATENATE(TEXT(DiaC[[#This Row],[Hora]],"00"),":",TEXT(DiaC[[#This Row],[Min]],"00"))</f>
        <v>19:38</v>
      </c>
      <c r="BL763" s="1" t="str">
        <f>IFERROR(VLOOKUP(DiaC[[#This Row],[CONCATENA]],Dades[[#All],[Columna1]:[LAT]],3,FALSE),"")</f>
        <v/>
      </c>
      <c r="BM763" s="1" t="str">
        <f>IFERROR(10^(DiaC[[#This Row],[LAT]]/10),"")</f>
        <v/>
      </c>
    </row>
    <row r="764" spans="4:65" x14ac:dyDescent="0.35">
      <c r="D764" s="1">
        <f>Resultats!C$7</f>
        <v>30</v>
      </c>
      <c r="E764" s="1">
        <f>Resultats!E$7</f>
        <v>3</v>
      </c>
      <c r="F764" s="1">
        <v>19</v>
      </c>
      <c r="G764" s="1">
        <v>39</v>
      </c>
      <c r="H764" s="1" t="str">
        <f>CONCATENATE(DiaA[[#This Row],[Dia]],DiaA[[#This Row],[Mes]],DiaA[[#This Row],[Hora]],DiaA[[#This Row],[Min]])</f>
        <v>3031939</v>
      </c>
      <c r="I764" s="1" t="str">
        <f>CONCATENATE(TEXT(DiaA[[#This Row],[Hora]],"00"),":",TEXT(DiaA[[#This Row],[Min]],"00"))</f>
        <v>19:39</v>
      </c>
      <c r="J764" s="1" t="str">
        <f>IFERROR(VLOOKUP(DiaA[[#This Row],[CONCATENA]],Dades[[#All],[Columna1]:[LAT]],3,FALSE),"")</f>
        <v/>
      </c>
      <c r="K764" s="1" t="str">
        <f>IFERROR(10^(DiaA[[#This Row],[LAT]]/10),"")</f>
        <v/>
      </c>
      <c r="AE764" s="1">
        <f>Resultats!C$22</f>
        <v>30</v>
      </c>
      <c r="AF764" s="1">
        <f>Resultats!E$22</f>
        <v>3</v>
      </c>
      <c r="AG764" s="1">
        <v>19</v>
      </c>
      <c r="AH764" s="1">
        <v>39</v>
      </c>
      <c r="AI764" s="1" t="str">
        <f>CONCATENATE(DiaB[[#This Row],[Dia]],DiaB[[#This Row],[Mes]],DiaB[[#This Row],[Hora]],DiaB[[#This Row],[Min]])</f>
        <v>3031939</v>
      </c>
      <c r="AJ764" s="1" t="str">
        <f>CONCATENATE(TEXT(DiaB[[#This Row],[Hora]],"00"),":",TEXT(DiaB[[#This Row],[Min]],"00"))</f>
        <v>19:39</v>
      </c>
      <c r="AK764" s="1" t="str">
        <f>IFERROR(VLOOKUP(DiaB[[#This Row],[CONCATENA]],Dades[[#All],[Columna1]:[LAT]],3,FALSE),"")</f>
        <v/>
      </c>
      <c r="AL764" s="1" t="str">
        <f>IFERROR(10^(DiaB[[#This Row],[LAT]]/10),"")</f>
        <v/>
      </c>
      <c r="BF764" s="1">
        <f>Resultats!C$37</f>
        <v>30</v>
      </c>
      <c r="BG764" s="1">
        <f>Resultats!E$37</f>
        <v>3</v>
      </c>
      <c r="BH764" s="1">
        <v>19</v>
      </c>
      <c r="BI764" s="1">
        <v>39</v>
      </c>
      <c r="BJ764" s="1" t="str">
        <f>CONCATENATE(DiaC[[#This Row],[Dia]],DiaC[[#This Row],[Mes]],DiaC[[#This Row],[Hora]],DiaC[[#This Row],[Min]])</f>
        <v>3031939</v>
      </c>
      <c r="BK764" s="1" t="str">
        <f>CONCATENATE(TEXT(DiaC[[#This Row],[Hora]],"00"),":",TEXT(DiaC[[#This Row],[Min]],"00"))</f>
        <v>19:39</v>
      </c>
      <c r="BL764" s="1" t="str">
        <f>IFERROR(VLOOKUP(DiaC[[#This Row],[CONCATENA]],Dades[[#All],[Columna1]:[LAT]],3,FALSE),"")</f>
        <v/>
      </c>
      <c r="BM764" s="1" t="str">
        <f>IFERROR(10^(DiaC[[#This Row],[LAT]]/10),"")</f>
        <v/>
      </c>
    </row>
    <row r="765" spans="4:65" x14ac:dyDescent="0.35">
      <c r="D765" s="1">
        <f>Resultats!C$7</f>
        <v>30</v>
      </c>
      <c r="E765" s="1">
        <f>Resultats!E$7</f>
        <v>3</v>
      </c>
      <c r="F765" s="1">
        <v>19</v>
      </c>
      <c r="G765" s="1">
        <v>40</v>
      </c>
      <c r="H765" s="1" t="str">
        <f>CONCATENATE(DiaA[[#This Row],[Dia]],DiaA[[#This Row],[Mes]],DiaA[[#This Row],[Hora]],DiaA[[#This Row],[Min]])</f>
        <v>3031940</v>
      </c>
      <c r="I765" s="1" t="str">
        <f>CONCATENATE(TEXT(DiaA[[#This Row],[Hora]],"00"),":",TEXT(DiaA[[#This Row],[Min]],"00"))</f>
        <v>19:40</v>
      </c>
      <c r="J765" s="1" t="str">
        <f>IFERROR(VLOOKUP(DiaA[[#This Row],[CONCATENA]],Dades[[#All],[Columna1]:[LAT]],3,FALSE),"")</f>
        <v/>
      </c>
      <c r="K765" s="1" t="str">
        <f>IFERROR(10^(DiaA[[#This Row],[LAT]]/10),"")</f>
        <v/>
      </c>
      <c r="AE765" s="1">
        <f>Resultats!C$22</f>
        <v>30</v>
      </c>
      <c r="AF765" s="1">
        <f>Resultats!E$22</f>
        <v>3</v>
      </c>
      <c r="AG765" s="1">
        <v>19</v>
      </c>
      <c r="AH765" s="1">
        <v>40</v>
      </c>
      <c r="AI765" s="1" t="str">
        <f>CONCATENATE(DiaB[[#This Row],[Dia]],DiaB[[#This Row],[Mes]],DiaB[[#This Row],[Hora]],DiaB[[#This Row],[Min]])</f>
        <v>3031940</v>
      </c>
      <c r="AJ765" s="1" t="str">
        <f>CONCATENATE(TEXT(DiaB[[#This Row],[Hora]],"00"),":",TEXT(DiaB[[#This Row],[Min]],"00"))</f>
        <v>19:40</v>
      </c>
      <c r="AK765" s="1" t="str">
        <f>IFERROR(VLOOKUP(DiaB[[#This Row],[CONCATENA]],Dades[[#All],[Columna1]:[LAT]],3,FALSE),"")</f>
        <v/>
      </c>
      <c r="AL765" s="1" t="str">
        <f>IFERROR(10^(DiaB[[#This Row],[LAT]]/10),"")</f>
        <v/>
      </c>
      <c r="BF765" s="1">
        <f>Resultats!C$37</f>
        <v>30</v>
      </c>
      <c r="BG765" s="1">
        <f>Resultats!E$37</f>
        <v>3</v>
      </c>
      <c r="BH765" s="1">
        <v>19</v>
      </c>
      <c r="BI765" s="1">
        <v>40</v>
      </c>
      <c r="BJ765" s="1" t="str">
        <f>CONCATENATE(DiaC[[#This Row],[Dia]],DiaC[[#This Row],[Mes]],DiaC[[#This Row],[Hora]],DiaC[[#This Row],[Min]])</f>
        <v>3031940</v>
      </c>
      <c r="BK765" s="1" t="str">
        <f>CONCATENATE(TEXT(DiaC[[#This Row],[Hora]],"00"),":",TEXT(DiaC[[#This Row],[Min]],"00"))</f>
        <v>19:40</v>
      </c>
      <c r="BL765" s="1" t="str">
        <f>IFERROR(VLOOKUP(DiaC[[#This Row],[CONCATENA]],Dades[[#All],[Columna1]:[LAT]],3,FALSE),"")</f>
        <v/>
      </c>
      <c r="BM765" s="1" t="str">
        <f>IFERROR(10^(DiaC[[#This Row],[LAT]]/10),"")</f>
        <v/>
      </c>
    </row>
    <row r="766" spans="4:65" x14ac:dyDescent="0.35">
      <c r="D766" s="1">
        <f>Resultats!C$7</f>
        <v>30</v>
      </c>
      <c r="E766" s="1">
        <f>Resultats!E$7</f>
        <v>3</v>
      </c>
      <c r="F766" s="1">
        <v>19</v>
      </c>
      <c r="G766" s="1">
        <v>41</v>
      </c>
      <c r="H766" s="1" t="str">
        <f>CONCATENATE(DiaA[[#This Row],[Dia]],DiaA[[#This Row],[Mes]],DiaA[[#This Row],[Hora]],DiaA[[#This Row],[Min]])</f>
        <v>3031941</v>
      </c>
      <c r="I766" s="1" t="str">
        <f>CONCATENATE(TEXT(DiaA[[#This Row],[Hora]],"00"),":",TEXT(DiaA[[#This Row],[Min]],"00"))</f>
        <v>19:41</v>
      </c>
      <c r="J766" s="1" t="str">
        <f>IFERROR(VLOOKUP(DiaA[[#This Row],[CONCATENA]],Dades[[#All],[Columna1]:[LAT]],3,FALSE),"")</f>
        <v/>
      </c>
      <c r="K766" s="1" t="str">
        <f>IFERROR(10^(DiaA[[#This Row],[LAT]]/10),"")</f>
        <v/>
      </c>
      <c r="AE766" s="1">
        <f>Resultats!C$22</f>
        <v>30</v>
      </c>
      <c r="AF766" s="1">
        <f>Resultats!E$22</f>
        <v>3</v>
      </c>
      <c r="AG766" s="1">
        <v>19</v>
      </c>
      <c r="AH766" s="1">
        <v>41</v>
      </c>
      <c r="AI766" s="1" t="str">
        <f>CONCATENATE(DiaB[[#This Row],[Dia]],DiaB[[#This Row],[Mes]],DiaB[[#This Row],[Hora]],DiaB[[#This Row],[Min]])</f>
        <v>3031941</v>
      </c>
      <c r="AJ766" s="1" t="str">
        <f>CONCATENATE(TEXT(DiaB[[#This Row],[Hora]],"00"),":",TEXT(DiaB[[#This Row],[Min]],"00"))</f>
        <v>19:41</v>
      </c>
      <c r="AK766" s="1" t="str">
        <f>IFERROR(VLOOKUP(DiaB[[#This Row],[CONCATENA]],Dades[[#All],[Columna1]:[LAT]],3,FALSE),"")</f>
        <v/>
      </c>
      <c r="AL766" s="1" t="str">
        <f>IFERROR(10^(DiaB[[#This Row],[LAT]]/10),"")</f>
        <v/>
      </c>
      <c r="BF766" s="1">
        <f>Resultats!C$37</f>
        <v>30</v>
      </c>
      <c r="BG766" s="1">
        <f>Resultats!E$37</f>
        <v>3</v>
      </c>
      <c r="BH766" s="1">
        <v>19</v>
      </c>
      <c r="BI766" s="1">
        <v>41</v>
      </c>
      <c r="BJ766" s="1" t="str">
        <f>CONCATENATE(DiaC[[#This Row],[Dia]],DiaC[[#This Row],[Mes]],DiaC[[#This Row],[Hora]],DiaC[[#This Row],[Min]])</f>
        <v>3031941</v>
      </c>
      <c r="BK766" s="1" t="str">
        <f>CONCATENATE(TEXT(DiaC[[#This Row],[Hora]],"00"),":",TEXT(DiaC[[#This Row],[Min]],"00"))</f>
        <v>19:41</v>
      </c>
      <c r="BL766" s="1" t="str">
        <f>IFERROR(VLOOKUP(DiaC[[#This Row],[CONCATENA]],Dades[[#All],[Columna1]:[LAT]],3,FALSE),"")</f>
        <v/>
      </c>
      <c r="BM766" s="1" t="str">
        <f>IFERROR(10^(DiaC[[#This Row],[LAT]]/10),"")</f>
        <v/>
      </c>
    </row>
    <row r="767" spans="4:65" x14ac:dyDescent="0.35">
      <c r="D767" s="1">
        <f>Resultats!C$7</f>
        <v>30</v>
      </c>
      <c r="E767" s="1">
        <f>Resultats!E$7</f>
        <v>3</v>
      </c>
      <c r="F767" s="1">
        <v>19</v>
      </c>
      <c r="G767" s="1">
        <v>42</v>
      </c>
      <c r="H767" s="1" t="str">
        <f>CONCATENATE(DiaA[[#This Row],[Dia]],DiaA[[#This Row],[Mes]],DiaA[[#This Row],[Hora]],DiaA[[#This Row],[Min]])</f>
        <v>3031942</v>
      </c>
      <c r="I767" s="1" t="str">
        <f>CONCATENATE(TEXT(DiaA[[#This Row],[Hora]],"00"),":",TEXT(DiaA[[#This Row],[Min]],"00"))</f>
        <v>19:42</v>
      </c>
      <c r="J767" s="1" t="str">
        <f>IFERROR(VLOOKUP(DiaA[[#This Row],[CONCATENA]],Dades[[#All],[Columna1]:[LAT]],3,FALSE),"")</f>
        <v/>
      </c>
      <c r="K767" s="1" t="str">
        <f>IFERROR(10^(DiaA[[#This Row],[LAT]]/10),"")</f>
        <v/>
      </c>
      <c r="AE767" s="1">
        <f>Resultats!C$22</f>
        <v>30</v>
      </c>
      <c r="AF767" s="1">
        <f>Resultats!E$22</f>
        <v>3</v>
      </c>
      <c r="AG767" s="1">
        <v>19</v>
      </c>
      <c r="AH767" s="1">
        <v>42</v>
      </c>
      <c r="AI767" s="1" t="str">
        <f>CONCATENATE(DiaB[[#This Row],[Dia]],DiaB[[#This Row],[Mes]],DiaB[[#This Row],[Hora]],DiaB[[#This Row],[Min]])</f>
        <v>3031942</v>
      </c>
      <c r="AJ767" s="1" t="str">
        <f>CONCATENATE(TEXT(DiaB[[#This Row],[Hora]],"00"),":",TEXT(DiaB[[#This Row],[Min]],"00"))</f>
        <v>19:42</v>
      </c>
      <c r="AK767" s="1" t="str">
        <f>IFERROR(VLOOKUP(DiaB[[#This Row],[CONCATENA]],Dades[[#All],[Columna1]:[LAT]],3,FALSE),"")</f>
        <v/>
      </c>
      <c r="AL767" s="1" t="str">
        <f>IFERROR(10^(DiaB[[#This Row],[LAT]]/10),"")</f>
        <v/>
      </c>
      <c r="BF767" s="1">
        <f>Resultats!C$37</f>
        <v>30</v>
      </c>
      <c r="BG767" s="1">
        <f>Resultats!E$37</f>
        <v>3</v>
      </c>
      <c r="BH767" s="1">
        <v>19</v>
      </c>
      <c r="BI767" s="1">
        <v>42</v>
      </c>
      <c r="BJ767" s="1" t="str">
        <f>CONCATENATE(DiaC[[#This Row],[Dia]],DiaC[[#This Row],[Mes]],DiaC[[#This Row],[Hora]],DiaC[[#This Row],[Min]])</f>
        <v>3031942</v>
      </c>
      <c r="BK767" s="1" t="str">
        <f>CONCATENATE(TEXT(DiaC[[#This Row],[Hora]],"00"),":",TEXT(DiaC[[#This Row],[Min]],"00"))</f>
        <v>19:42</v>
      </c>
      <c r="BL767" s="1" t="str">
        <f>IFERROR(VLOOKUP(DiaC[[#This Row],[CONCATENA]],Dades[[#All],[Columna1]:[LAT]],3,FALSE),"")</f>
        <v/>
      </c>
      <c r="BM767" s="1" t="str">
        <f>IFERROR(10^(DiaC[[#This Row],[LAT]]/10),"")</f>
        <v/>
      </c>
    </row>
    <row r="768" spans="4:65" x14ac:dyDescent="0.35">
      <c r="D768" s="1">
        <f>Resultats!C$7</f>
        <v>30</v>
      </c>
      <c r="E768" s="1">
        <f>Resultats!E$7</f>
        <v>3</v>
      </c>
      <c r="F768" s="1">
        <v>19</v>
      </c>
      <c r="G768" s="1">
        <v>43</v>
      </c>
      <c r="H768" s="1" t="str">
        <f>CONCATENATE(DiaA[[#This Row],[Dia]],DiaA[[#This Row],[Mes]],DiaA[[#This Row],[Hora]],DiaA[[#This Row],[Min]])</f>
        <v>3031943</v>
      </c>
      <c r="I768" s="1" t="str">
        <f>CONCATENATE(TEXT(DiaA[[#This Row],[Hora]],"00"),":",TEXT(DiaA[[#This Row],[Min]],"00"))</f>
        <v>19:43</v>
      </c>
      <c r="J768" s="1" t="str">
        <f>IFERROR(VLOOKUP(DiaA[[#This Row],[CONCATENA]],Dades[[#All],[Columna1]:[LAT]],3,FALSE),"")</f>
        <v/>
      </c>
      <c r="K768" s="1" t="str">
        <f>IFERROR(10^(DiaA[[#This Row],[LAT]]/10),"")</f>
        <v/>
      </c>
      <c r="AE768" s="1">
        <f>Resultats!C$22</f>
        <v>30</v>
      </c>
      <c r="AF768" s="1">
        <f>Resultats!E$22</f>
        <v>3</v>
      </c>
      <c r="AG768" s="1">
        <v>19</v>
      </c>
      <c r="AH768" s="1">
        <v>43</v>
      </c>
      <c r="AI768" s="1" t="str">
        <f>CONCATENATE(DiaB[[#This Row],[Dia]],DiaB[[#This Row],[Mes]],DiaB[[#This Row],[Hora]],DiaB[[#This Row],[Min]])</f>
        <v>3031943</v>
      </c>
      <c r="AJ768" s="1" t="str">
        <f>CONCATENATE(TEXT(DiaB[[#This Row],[Hora]],"00"),":",TEXT(DiaB[[#This Row],[Min]],"00"))</f>
        <v>19:43</v>
      </c>
      <c r="AK768" s="1" t="str">
        <f>IFERROR(VLOOKUP(DiaB[[#This Row],[CONCATENA]],Dades[[#All],[Columna1]:[LAT]],3,FALSE),"")</f>
        <v/>
      </c>
      <c r="AL768" s="1" t="str">
        <f>IFERROR(10^(DiaB[[#This Row],[LAT]]/10),"")</f>
        <v/>
      </c>
      <c r="BF768" s="1">
        <f>Resultats!C$37</f>
        <v>30</v>
      </c>
      <c r="BG768" s="1">
        <f>Resultats!E$37</f>
        <v>3</v>
      </c>
      <c r="BH768" s="1">
        <v>19</v>
      </c>
      <c r="BI768" s="1">
        <v>43</v>
      </c>
      <c r="BJ768" s="1" t="str">
        <f>CONCATENATE(DiaC[[#This Row],[Dia]],DiaC[[#This Row],[Mes]],DiaC[[#This Row],[Hora]],DiaC[[#This Row],[Min]])</f>
        <v>3031943</v>
      </c>
      <c r="BK768" s="1" t="str">
        <f>CONCATENATE(TEXT(DiaC[[#This Row],[Hora]],"00"),":",TEXT(DiaC[[#This Row],[Min]],"00"))</f>
        <v>19:43</v>
      </c>
      <c r="BL768" s="1" t="str">
        <f>IFERROR(VLOOKUP(DiaC[[#This Row],[CONCATENA]],Dades[[#All],[Columna1]:[LAT]],3,FALSE),"")</f>
        <v/>
      </c>
      <c r="BM768" s="1" t="str">
        <f>IFERROR(10^(DiaC[[#This Row],[LAT]]/10),"")</f>
        <v/>
      </c>
    </row>
    <row r="769" spans="4:65" x14ac:dyDescent="0.35">
      <c r="D769" s="1">
        <f>Resultats!C$7</f>
        <v>30</v>
      </c>
      <c r="E769" s="1">
        <f>Resultats!E$7</f>
        <v>3</v>
      </c>
      <c r="F769" s="1">
        <v>19</v>
      </c>
      <c r="G769" s="1">
        <v>44</v>
      </c>
      <c r="H769" s="1" t="str">
        <f>CONCATENATE(DiaA[[#This Row],[Dia]],DiaA[[#This Row],[Mes]],DiaA[[#This Row],[Hora]],DiaA[[#This Row],[Min]])</f>
        <v>3031944</v>
      </c>
      <c r="I769" s="1" t="str">
        <f>CONCATENATE(TEXT(DiaA[[#This Row],[Hora]],"00"),":",TEXT(DiaA[[#This Row],[Min]],"00"))</f>
        <v>19:44</v>
      </c>
      <c r="J769" s="1" t="str">
        <f>IFERROR(VLOOKUP(DiaA[[#This Row],[CONCATENA]],Dades[[#All],[Columna1]:[LAT]],3,FALSE),"")</f>
        <v/>
      </c>
      <c r="K769" s="1" t="str">
        <f>IFERROR(10^(DiaA[[#This Row],[LAT]]/10),"")</f>
        <v/>
      </c>
      <c r="AE769" s="1">
        <f>Resultats!C$22</f>
        <v>30</v>
      </c>
      <c r="AF769" s="1">
        <f>Resultats!E$22</f>
        <v>3</v>
      </c>
      <c r="AG769" s="1">
        <v>19</v>
      </c>
      <c r="AH769" s="1">
        <v>44</v>
      </c>
      <c r="AI769" s="1" t="str">
        <f>CONCATENATE(DiaB[[#This Row],[Dia]],DiaB[[#This Row],[Mes]],DiaB[[#This Row],[Hora]],DiaB[[#This Row],[Min]])</f>
        <v>3031944</v>
      </c>
      <c r="AJ769" s="1" t="str">
        <f>CONCATENATE(TEXT(DiaB[[#This Row],[Hora]],"00"),":",TEXT(DiaB[[#This Row],[Min]],"00"))</f>
        <v>19:44</v>
      </c>
      <c r="AK769" s="1" t="str">
        <f>IFERROR(VLOOKUP(DiaB[[#This Row],[CONCATENA]],Dades[[#All],[Columna1]:[LAT]],3,FALSE),"")</f>
        <v/>
      </c>
      <c r="AL769" s="1" t="str">
        <f>IFERROR(10^(DiaB[[#This Row],[LAT]]/10),"")</f>
        <v/>
      </c>
      <c r="BF769" s="1">
        <f>Resultats!C$37</f>
        <v>30</v>
      </c>
      <c r="BG769" s="1">
        <f>Resultats!E$37</f>
        <v>3</v>
      </c>
      <c r="BH769" s="1">
        <v>19</v>
      </c>
      <c r="BI769" s="1">
        <v>44</v>
      </c>
      <c r="BJ769" s="1" t="str">
        <f>CONCATENATE(DiaC[[#This Row],[Dia]],DiaC[[#This Row],[Mes]],DiaC[[#This Row],[Hora]],DiaC[[#This Row],[Min]])</f>
        <v>3031944</v>
      </c>
      <c r="BK769" s="1" t="str">
        <f>CONCATENATE(TEXT(DiaC[[#This Row],[Hora]],"00"),":",TEXT(DiaC[[#This Row],[Min]],"00"))</f>
        <v>19:44</v>
      </c>
      <c r="BL769" s="1" t="str">
        <f>IFERROR(VLOOKUP(DiaC[[#This Row],[CONCATENA]],Dades[[#All],[Columna1]:[LAT]],3,FALSE),"")</f>
        <v/>
      </c>
      <c r="BM769" s="1" t="str">
        <f>IFERROR(10^(DiaC[[#This Row],[LAT]]/10),"")</f>
        <v/>
      </c>
    </row>
    <row r="770" spans="4:65" x14ac:dyDescent="0.35">
      <c r="D770" s="1">
        <f>Resultats!C$7</f>
        <v>30</v>
      </c>
      <c r="E770" s="1">
        <f>Resultats!E$7</f>
        <v>3</v>
      </c>
      <c r="F770" s="1">
        <v>19</v>
      </c>
      <c r="G770" s="1">
        <v>45</v>
      </c>
      <c r="H770" s="1" t="str">
        <f>CONCATENATE(DiaA[[#This Row],[Dia]],DiaA[[#This Row],[Mes]],DiaA[[#This Row],[Hora]],DiaA[[#This Row],[Min]])</f>
        <v>3031945</v>
      </c>
      <c r="I770" s="1" t="str">
        <f>CONCATENATE(TEXT(DiaA[[#This Row],[Hora]],"00"),":",TEXT(DiaA[[#This Row],[Min]],"00"))</f>
        <v>19:45</v>
      </c>
      <c r="J770" s="1" t="str">
        <f>IFERROR(VLOOKUP(DiaA[[#This Row],[CONCATENA]],Dades[[#All],[Columna1]:[LAT]],3,FALSE),"")</f>
        <v/>
      </c>
      <c r="K770" s="1" t="str">
        <f>IFERROR(10^(DiaA[[#This Row],[LAT]]/10),"")</f>
        <v/>
      </c>
      <c r="AE770" s="1">
        <f>Resultats!C$22</f>
        <v>30</v>
      </c>
      <c r="AF770" s="1">
        <f>Resultats!E$22</f>
        <v>3</v>
      </c>
      <c r="AG770" s="1">
        <v>19</v>
      </c>
      <c r="AH770" s="1">
        <v>45</v>
      </c>
      <c r="AI770" s="1" t="str">
        <f>CONCATENATE(DiaB[[#This Row],[Dia]],DiaB[[#This Row],[Mes]],DiaB[[#This Row],[Hora]],DiaB[[#This Row],[Min]])</f>
        <v>3031945</v>
      </c>
      <c r="AJ770" s="1" t="str">
        <f>CONCATENATE(TEXT(DiaB[[#This Row],[Hora]],"00"),":",TEXT(DiaB[[#This Row],[Min]],"00"))</f>
        <v>19:45</v>
      </c>
      <c r="AK770" s="1" t="str">
        <f>IFERROR(VLOOKUP(DiaB[[#This Row],[CONCATENA]],Dades[[#All],[Columna1]:[LAT]],3,FALSE),"")</f>
        <v/>
      </c>
      <c r="AL770" s="1" t="str">
        <f>IFERROR(10^(DiaB[[#This Row],[LAT]]/10),"")</f>
        <v/>
      </c>
      <c r="BF770" s="1">
        <f>Resultats!C$37</f>
        <v>30</v>
      </c>
      <c r="BG770" s="1">
        <f>Resultats!E$37</f>
        <v>3</v>
      </c>
      <c r="BH770" s="1">
        <v>19</v>
      </c>
      <c r="BI770" s="1">
        <v>45</v>
      </c>
      <c r="BJ770" s="1" t="str">
        <f>CONCATENATE(DiaC[[#This Row],[Dia]],DiaC[[#This Row],[Mes]],DiaC[[#This Row],[Hora]],DiaC[[#This Row],[Min]])</f>
        <v>3031945</v>
      </c>
      <c r="BK770" s="1" t="str">
        <f>CONCATENATE(TEXT(DiaC[[#This Row],[Hora]],"00"),":",TEXT(DiaC[[#This Row],[Min]],"00"))</f>
        <v>19:45</v>
      </c>
      <c r="BL770" s="1" t="str">
        <f>IFERROR(VLOOKUP(DiaC[[#This Row],[CONCATENA]],Dades[[#All],[Columna1]:[LAT]],3,FALSE),"")</f>
        <v/>
      </c>
      <c r="BM770" s="1" t="str">
        <f>IFERROR(10^(DiaC[[#This Row],[LAT]]/10),"")</f>
        <v/>
      </c>
    </row>
    <row r="771" spans="4:65" x14ac:dyDescent="0.35">
      <c r="D771" s="1">
        <f>Resultats!C$7</f>
        <v>30</v>
      </c>
      <c r="E771" s="1">
        <f>Resultats!E$7</f>
        <v>3</v>
      </c>
      <c r="F771" s="1">
        <v>19</v>
      </c>
      <c r="G771" s="1">
        <v>46</v>
      </c>
      <c r="H771" s="1" t="str">
        <f>CONCATENATE(DiaA[[#This Row],[Dia]],DiaA[[#This Row],[Mes]],DiaA[[#This Row],[Hora]],DiaA[[#This Row],[Min]])</f>
        <v>3031946</v>
      </c>
      <c r="I771" s="1" t="str">
        <f>CONCATENATE(TEXT(DiaA[[#This Row],[Hora]],"00"),":",TEXT(DiaA[[#This Row],[Min]],"00"))</f>
        <v>19:46</v>
      </c>
      <c r="J771" s="1" t="str">
        <f>IFERROR(VLOOKUP(DiaA[[#This Row],[CONCATENA]],Dades[[#All],[Columna1]:[LAT]],3,FALSE),"")</f>
        <v/>
      </c>
      <c r="K771" s="1" t="str">
        <f>IFERROR(10^(DiaA[[#This Row],[LAT]]/10),"")</f>
        <v/>
      </c>
      <c r="AE771" s="1">
        <f>Resultats!C$22</f>
        <v>30</v>
      </c>
      <c r="AF771" s="1">
        <f>Resultats!E$22</f>
        <v>3</v>
      </c>
      <c r="AG771" s="1">
        <v>19</v>
      </c>
      <c r="AH771" s="1">
        <v>46</v>
      </c>
      <c r="AI771" s="1" t="str">
        <f>CONCATENATE(DiaB[[#This Row],[Dia]],DiaB[[#This Row],[Mes]],DiaB[[#This Row],[Hora]],DiaB[[#This Row],[Min]])</f>
        <v>3031946</v>
      </c>
      <c r="AJ771" s="1" t="str">
        <f>CONCATENATE(TEXT(DiaB[[#This Row],[Hora]],"00"),":",TEXT(DiaB[[#This Row],[Min]],"00"))</f>
        <v>19:46</v>
      </c>
      <c r="AK771" s="1" t="str">
        <f>IFERROR(VLOOKUP(DiaB[[#This Row],[CONCATENA]],Dades[[#All],[Columna1]:[LAT]],3,FALSE),"")</f>
        <v/>
      </c>
      <c r="AL771" s="1" t="str">
        <f>IFERROR(10^(DiaB[[#This Row],[LAT]]/10),"")</f>
        <v/>
      </c>
      <c r="BF771" s="1">
        <f>Resultats!C$37</f>
        <v>30</v>
      </c>
      <c r="BG771" s="1">
        <f>Resultats!E$37</f>
        <v>3</v>
      </c>
      <c r="BH771" s="1">
        <v>19</v>
      </c>
      <c r="BI771" s="1">
        <v>46</v>
      </c>
      <c r="BJ771" s="1" t="str">
        <f>CONCATENATE(DiaC[[#This Row],[Dia]],DiaC[[#This Row],[Mes]],DiaC[[#This Row],[Hora]],DiaC[[#This Row],[Min]])</f>
        <v>3031946</v>
      </c>
      <c r="BK771" s="1" t="str">
        <f>CONCATENATE(TEXT(DiaC[[#This Row],[Hora]],"00"),":",TEXT(DiaC[[#This Row],[Min]],"00"))</f>
        <v>19:46</v>
      </c>
      <c r="BL771" s="1" t="str">
        <f>IFERROR(VLOOKUP(DiaC[[#This Row],[CONCATENA]],Dades[[#All],[Columna1]:[LAT]],3,FALSE),"")</f>
        <v/>
      </c>
      <c r="BM771" s="1" t="str">
        <f>IFERROR(10^(DiaC[[#This Row],[LAT]]/10),"")</f>
        <v/>
      </c>
    </row>
    <row r="772" spans="4:65" x14ac:dyDescent="0.35">
      <c r="D772" s="1">
        <f>Resultats!C$7</f>
        <v>30</v>
      </c>
      <c r="E772" s="1">
        <f>Resultats!E$7</f>
        <v>3</v>
      </c>
      <c r="F772" s="1">
        <v>19</v>
      </c>
      <c r="G772" s="1">
        <v>47</v>
      </c>
      <c r="H772" s="1" t="str">
        <f>CONCATENATE(DiaA[[#This Row],[Dia]],DiaA[[#This Row],[Mes]],DiaA[[#This Row],[Hora]],DiaA[[#This Row],[Min]])</f>
        <v>3031947</v>
      </c>
      <c r="I772" s="1" t="str">
        <f>CONCATENATE(TEXT(DiaA[[#This Row],[Hora]],"00"),":",TEXT(DiaA[[#This Row],[Min]],"00"))</f>
        <v>19:47</v>
      </c>
      <c r="J772" s="1" t="str">
        <f>IFERROR(VLOOKUP(DiaA[[#This Row],[CONCATENA]],Dades[[#All],[Columna1]:[LAT]],3,FALSE),"")</f>
        <v/>
      </c>
      <c r="K772" s="1" t="str">
        <f>IFERROR(10^(DiaA[[#This Row],[LAT]]/10),"")</f>
        <v/>
      </c>
      <c r="AE772" s="1">
        <f>Resultats!C$22</f>
        <v>30</v>
      </c>
      <c r="AF772" s="1">
        <f>Resultats!E$22</f>
        <v>3</v>
      </c>
      <c r="AG772" s="1">
        <v>19</v>
      </c>
      <c r="AH772" s="1">
        <v>47</v>
      </c>
      <c r="AI772" s="1" t="str">
        <f>CONCATENATE(DiaB[[#This Row],[Dia]],DiaB[[#This Row],[Mes]],DiaB[[#This Row],[Hora]],DiaB[[#This Row],[Min]])</f>
        <v>3031947</v>
      </c>
      <c r="AJ772" s="1" t="str">
        <f>CONCATENATE(TEXT(DiaB[[#This Row],[Hora]],"00"),":",TEXT(DiaB[[#This Row],[Min]],"00"))</f>
        <v>19:47</v>
      </c>
      <c r="AK772" s="1" t="str">
        <f>IFERROR(VLOOKUP(DiaB[[#This Row],[CONCATENA]],Dades[[#All],[Columna1]:[LAT]],3,FALSE),"")</f>
        <v/>
      </c>
      <c r="AL772" s="1" t="str">
        <f>IFERROR(10^(DiaB[[#This Row],[LAT]]/10),"")</f>
        <v/>
      </c>
      <c r="BF772" s="1">
        <f>Resultats!C$37</f>
        <v>30</v>
      </c>
      <c r="BG772" s="1">
        <f>Resultats!E$37</f>
        <v>3</v>
      </c>
      <c r="BH772" s="1">
        <v>19</v>
      </c>
      <c r="BI772" s="1">
        <v>47</v>
      </c>
      <c r="BJ772" s="1" t="str">
        <f>CONCATENATE(DiaC[[#This Row],[Dia]],DiaC[[#This Row],[Mes]],DiaC[[#This Row],[Hora]],DiaC[[#This Row],[Min]])</f>
        <v>3031947</v>
      </c>
      <c r="BK772" s="1" t="str">
        <f>CONCATENATE(TEXT(DiaC[[#This Row],[Hora]],"00"),":",TEXT(DiaC[[#This Row],[Min]],"00"))</f>
        <v>19:47</v>
      </c>
      <c r="BL772" s="1" t="str">
        <f>IFERROR(VLOOKUP(DiaC[[#This Row],[CONCATENA]],Dades[[#All],[Columna1]:[LAT]],3,FALSE),"")</f>
        <v/>
      </c>
      <c r="BM772" s="1" t="str">
        <f>IFERROR(10^(DiaC[[#This Row],[LAT]]/10),"")</f>
        <v/>
      </c>
    </row>
    <row r="773" spans="4:65" x14ac:dyDescent="0.35">
      <c r="D773" s="1">
        <f>Resultats!C$7</f>
        <v>30</v>
      </c>
      <c r="E773" s="1">
        <f>Resultats!E$7</f>
        <v>3</v>
      </c>
      <c r="F773" s="1">
        <v>19</v>
      </c>
      <c r="G773" s="1">
        <v>48</v>
      </c>
      <c r="H773" s="1" t="str">
        <f>CONCATENATE(DiaA[[#This Row],[Dia]],DiaA[[#This Row],[Mes]],DiaA[[#This Row],[Hora]],DiaA[[#This Row],[Min]])</f>
        <v>3031948</v>
      </c>
      <c r="I773" s="1" t="str">
        <f>CONCATENATE(TEXT(DiaA[[#This Row],[Hora]],"00"),":",TEXT(DiaA[[#This Row],[Min]],"00"))</f>
        <v>19:48</v>
      </c>
      <c r="J773" s="1" t="str">
        <f>IFERROR(VLOOKUP(DiaA[[#This Row],[CONCATENA]],Dades[[#All],[Columna1]:[LAT]],3,FALSE),"")</f>
        <v/>
      </c>
      <c r="K773" s="1" t="str">
        <f>IFERROR(10^(DiaA[[#This Row],[LAT]]/10),"")</f>
        <v/>
      </c>
      <c r="AE773" s="1">
        <f>Resultats!C$22</f>
        <v>30</v>
      </c>
      <c r="AF773" s="1">
        <f>Resultats!E$22</f>
        <v>3</v>
      </c>
      <c r="AG773" s="1">
        <v>19</v>
      </c>
      <c r="AH773" s="1">
        <v>48</v>
      </c>
      <c r="AI773" s="1" t="str">
        <f>CONCATENATE(DiaB[[#This Row],[Dia]],DiaB[[#This Row],[Mes]],DiaB[[#This Row],[Hora]],DiaB[[#This Row],[Min]])</f>
        <v>3031948</v>
      </c>
      <c r="AJ773" s="1" t="str">
        <f>CONCATENATE(TEXT(DiaB[[#This Row],[Hora]],"00"),":",TEXT(DiaB[[#This Row],[Min]],"00"))</f>
        <v>19:48</v>
      </c>
      <c r="AK773" s="1" t="str">
        <f>IFERROR(VLOOKUP(DiaB[[#This Row],[CONCATENA]],Dades[[#All],[Columna1]:[LAT]],3,FALSE),"")</f>
        <v/>
      </c>
      <c r="AL773" s="1" t="str">
        <f>IFERROR(10^(DiaB[[#This Row],[LAT]]/10),"")</f>
        <v/>
      </c>
      <c r="BF773" s="1">
        <f>Resultats!C$37</f>
        <v>30</v>
      </c>
      <c r="BG773" s="1">
        <f>Resultats!E$37</f>
        <v>3</v>
      </c>
      <c r="BH773" s="1">
        <v>19</v>
      </c>
      <c r="BI773" s="1">
        <v>48</v>
      </c>
      <c r="BJ773" s="1" t="str">
        <f>CONCATENATE(DiaC[[#This Row],[Dia]],DiaC[[#This Row],[Mes]],DiaC[[#This Row],[Hora]],DiaC[[#This Row],[Min]])</f>
        <v>3031948</v>
      </c>
      <c r="BK773" s="1" t="str">
        <f>CONCATENATE(TEXT(DiaC[[#This Row],[Hora]],"00"),":",TEXT(DiaC[[#This Row],[Min]],"00"))</f>
        <v>19:48</v>
      </c>
      <c r="BL773" s="1" t="str">
        <f>IFERROR(VLOOKUP(DiaC[[#This Row],[CONCATENA]],Dades[[#All],[Columna1]:[LAT]],3,FALSE),"")</f>
        <v/>
      </c>
      <c r="BM773" s="1" t="str">
        <f>IFERROR(10^(DiaC[[#This Row],[LAT]]/10),"")</f>
        <v/>
      </c>
    </row>
    <row r="774" spans="4:65" x14ac:dyDescent="0.35">
      <c r="D774" s="1">
        <f>Resultats!C$7</f>
        <v>30</v>
      </c>
      <c r="E774" s="1">
        <f>Resultats!E$7</f>
        <v>3</v>
      </c>
      <c r="F774" s="1">
        <v>19</v>
      </c>
      <c r="G774" s="1">
        <v>49</v>
      </c>
      <c r="H774" s="1" t="str">
        <f>CONCATENATE(DiaA[[#This Row],[Dia]],DiaA[[#This Row],[Mes]],DiaA[[#This Row],[Hora]],DiaA[[#This Row],[Min]])</f>
        <v>3031949</v>
      </c>
      <c r="I774" s="1" t="str">
        <f>CONCATENATE(TEXT(DiaA[[#This Row],[Hora]],"00"),":",TEXT(DiaA[[#This Row],[Min]],"00"))</f>
        <v>19:49</v>
      </c>
      <c r="J774" s="1" t="str">
        <f>IFERROR(VLOOKUP(DiaA[[#This Row],[CONCATENA]],Dades[[#All],[Columna1]:[LAT]],3,FALSE),"")</f>
        <v/>
      </c>
      <c r="K774" s="1" t="str">
        <f>IFERROR(10^(DiaA[[#This Row],[LAT]]/10),"")</f>
        <v/>
      </c>
      <c r="AE774" s="1">
        <f>Resultats!C$22</f>
        <v>30</v>
      </c>
      <c r="AF774" s="1">
        <f>Resultats!E$22</f>
        <v>3</v>
      </c>
      <c r="AG774" s="1">
        <v>19</v>
      </c>
      <c r="AH774" s="1">
        <v>49</v>
      </c>
      <c r="AI774" s="1" t="str">
        <f>CONCATENATE(DiaB[[#This Row],[Dia]],DiaB[[#This Row],[Mes]],DiaB[[#This Row],[Hora]],DiaB[[#This Row],[Min]])</f>
        <v>3031949</v>
      </c>
      <c r="AJ774" s="1" t="str">
        <f>CONCATENATE(TEXT(DiaB[[#This Row],[Hora]],"00"),":",TEXT(DiaB[[#This Row],[Min]],"00"))</f>
        <v>19:49</v>
      </c>
      <c r="AK774" s="1" t="str">
        <f>IFERROR(VLOOKUP(DiaB[[#This Row],[CONCATENA]],Dades[[#All],[Columna1]:[LAT]],3,FALSE),"")</f>
        <v/>
      </c>
      <c r="AL774" s="1" t="str">
        <f>IFERROR(10^(DiaB[[#This Row],[LAT]]/10),"")</f>
        <v/>
      </c>
      <c r="BF774" s="1">
        <f>Resultats!C$37</f>
        <v>30</v>
      </c>
      <c r="BG774" s="1">
        <f>Resultats!E$37</f>
        <v>3</v>
      </c>
      <c r="BH774" s="1">
        <v>19</v>
      </c>
      <c r="BI774" s="1">
        <v>49</v>
      </c>
      <c r="BJ774" s="1" t="str">
        <f>CONCATENATE(DiaC[[#This Row],[Dia]],DiaC[[#This Row],[Mes]],DiaC[[#This Row],[Hora]],DiaC[[#This Row],[Min]])</f>
        <v>3031949</v>
      </c>
      <c r="BK774" s="1" t="str">
        <f>CONCATENATE(TEXT(DiaC[[#This Row],[Hora]],"00"),":",TEXT(DiaC[[#This Row],[Min]],"00"))</f>
        <v>19:49</v>
      </c>
      <c r="BL774" s="1" t="str">
        <f>IFERROR(VLOOKUP(DiaC[[#This Row],[CONCATENA]],Dades[[#All],[Columna1]:[LAT]],3,FALSE),"")</f>
        <v/>
      </c>
      <c r="BM774" s="1" t="str">
        <f>IFERROR(10^(DiaC[[#This Row],[LAT]]/10),"")</f>
        <v/>
      </c>
    </row>
    <row r="775" spans="4:65" x14ac:dyDescent="0.35">
      <c r="D775" s="1">
        <f>Resultats!C$7</f>
        <v>30</v>
      </c>
      <c r="E775" s="1">
        <f>Resultats!E$7</f>
        <v>3</v>
      </c>
      <c r="F775" s="1">
        <v>19</v>
      </c>
      <c r="G775" s="1">
        <v>50</v>
      </c>
      <c r="H775" s="1" t="str">
        <f>CONCATENATE(DiaA[[#This Row],[Dia]],DiaA[[#This Row],[Mes]],DiaA[[#This Row],[Hora]],DiaA[[#This Row],[Min]])</f>
        <v>3031950</v>
      </c>
      <c r="I775" s="1" t="str">
        <f>CONCATENATE(TEXT(DiaA[[#This Row],[Hora]],"00"),":",TEXT(DiaA[[#This Row],[Min]],"00"))</f>
        <v>19:50</v>
      </c>
      <c r="J775" s="1" t="str">
        <f>IFERROR(VLOOKUP(DiaA[[#This Row],[CONCATENA]],Dades[[#All],[Columna1]:[LAT]],3,FALSE),"")</f>
        <v/>
      </c>
      <c r="K775" s="1" t="str">
        <f>IFERROR(10^(DiaA[[#This Row],[LAT]]/10),"")</f>
        <v/>
      </c>
      <c r="AE775" s="1">
        <f>Resultats!C$22</f>
        <v>30</v>
      </c>
      <c r="AF775" s="1">
        <f>Resultats!E$22</f>
        <v>3</v>
      </c>
      <c r="AG775" s="1">
        <v>19</v>
      </c>
      <c r="AH775" s="1">
        <v>50</v>
      </c>
      <c r="AI775" s="1" t="str">
        <f>CONCATENATE(DiaB[[#This Row],[Dia]],DiaB[[#This Row],[Mes]],DiaB[[#This Row],[Hora]],DiaB[[#This Row],[Min]])</f>
        <v>3031950</v>
      </c>
      <c r="AJ775" s="1" t="str">
        <f>CONCATENATE(TEXT(DiaB[[#This Row],[Hora]],"00"),":",TEXT(DiaB[[#This Row],[Min]],"00"))</f>
        <v>19:50</v>
      </c>
      <c r="AK775" s="1" t="str">
        <f>IFERROR(VLOOKUP(DiaB[[#This Row],[CONCATENA]],Dades[[#All],[Columna1]:[LAT]],3,FALSE),"")</f>
        <v/>
      </c>
      <c r="AL775" s="1" t="str">
        <f>IFERROR(10^(DiaB[[#This Row],[LAT]]/10),"")</f>
        <v/>
      </c>
      <c r="BF775" s="1">
        <f>Resultats!C$37</f>
        <v>30</v>
      </c>
      <c r="BG775" s="1">
        <f>Resultats!E$37</f>
        <v>3</v>
      </c>
      <c r="BH775" s="1">
        <v>19</v>
      </c>
      <c r="BI775" s="1">
        <v>50</v>
      </c>
      <c r="BJ775" s="1" t="str">
        <f>CONCATENATE(DiaC[[#This Row],[Dia]],DiaC[[#This Row],[Mes]],DiaC[[#This Row],[Hora]],DiaC[[#This Row],[Min]])</f>
        <v>3031950</v>
      </c>
      <c r="BK775" s="1" t="str">
        <f>CONCATENATE(TEXT(DiaC[[#This Row],[Hora]],"00"),":",TEXT(DiaC[[#This Row],[Min]],"00"))</f>
        <v>19:50</v>
      </c>
      <c r="BL775" s="1" t="str">
        <f>IFERROR(VLOOKUP(DiaC[[#This Row],[CONCATENA]],Dades[[#All],[Columna1]:[LAT]],3,FALSE),"")</f>
        <v/>
      </c>
      <c r="BM775" s="1" t="str">
        <f>IFERROR(10^(DiaC[[#This Row],[LAT]]/10),"")</f>
        <v/>
      </c>
    </row>
    <row r="776" spans="4:65" x14ac:dyDescent="0.35">
      <c r="D776" s="1">
        <f>Resultats!C$7</f>
        <v>30</v>
      </c>
      <c r="E776" s="1">
        <f>Resultats!E$7</f>
        <v>3</v>
      </c>
      <c r="F776" s="1">
        <v>19</v>
      </c>
      <c r="G776" s="1">
        <v>51</v>
      </c>
      <c r="H776" s="1" t="str">
        <f>CONCATENATE(DiaA[[#This Row],[Dia]],DiaA[[#This Row],[Mes]],DiaA[[#This Row],[Hora]],DiaA[[#This Row],[Min]])</f>
        <v>3031951</v>
      </c>
      <c r="I776" s="1" t="str">
        <f>CONCATENATE(TEXT(DiaA[[#This Row],[Hora]],"00"),":",TEXT(DiaA[[#This Row],[Min]],"00"))</f>
        <v>19:51</v>
      </c>
      <c r="J776" s="1" t="str">
        <f>IFERROR(VLOOKUP(DiaA[[#This Row],[CONCATENA]],Dades[[#All],[Columna1]:[LAT]],3,FALSE),"")</f>
        <v/>
      </c>
      <c r="K776" s="1" t="str">
        <f>IFERROR(10^(DiaA[[#This Row],[LAT]]/10),"")</f>
        <v/>
      </c>
      <c r="AE776" s="1">
        <f>Resultats!C$22</f>
        <v>30</v>
      </c>
      <c r="AF776" s="1">
        <f>Resultats!E$22</f>
        <v>3</v>
      </c>
      <c r="AG776" s="1">
        <v>19</v>
      </c>
      <c r="AH776" s="1">
        <v>51</v>
      </c>
      <c r="AI776" s="1" t="str">
        <f>CONCATENATE(DiaB[[#This Row],[Dia]],DiaB[[#This Row],[Mes]],DiaB[[#This Row],[Hora]],DiaB[[#This Row],[Min]])</f>
        <v>3031951</v>
      </c>
      <c r="AJ776" s="1" t="str">
        <f>CONCATENATE(TEXT(DiaB[[#This Row],[Hora]],"00"),":",TEXT(DiaB[[#This Row],[Min]],"00"))</f>
        <v>19:51</v>
      </c>
      <c r="AK776" s="1" t="str">
        <f>IFERROR(VLOOKUP(DiaB[[#This Row],[CONCATENA]],Dades[[#All],[Columna1]:[LAT]],3,FALSE),"")</f>
        <v/>
      </c>
      <c r="AL776" s="1" t="str">
        <f>IFERROR(10^(DiaB[[#This Row],[LAT]]/10),"")</f>
        <v/>
      </c>
      <c r="BF776" s="1">
        <f>Resultats!C$37</f>
        <v>30</v>
      </c>
      <c r="BG776" s="1">
        <f>Resultats!E$37</f>
        <v>3</v>
      </c>
      <c r="BH776" s="1">
        <v>19</v>
      </c>
      <c r="BI776" s="1">
        <v>51</v>
      </c>
      <c r="BJ776" s="1" t="str">
        <f>CONCATENATE(DiaC[[#This Row],[Dia]],DiaC[[#This Row],[Mes]],DiaC[[#This Row],[Hora]],DiaC[[#This Row],[Min]])</f>
        <v>3031951</v>
      </c>
      <c r="BK776" s="1" t="str">
        <f>CONCATENATE(TEXT(DiaC[[#This Row],[Hora]],"00"),":",TEXT(DiaC[[#This Row],[Min]],"00"))</f>
        <v>19:51</v>
      </c>
      <c r="BL776" s="1" t="str">
        <f>IFERROR(VLOOKUP(DiaC[[#This Row],[CONCATENA]],Dades[[#All],[Columna1]:[LAT]],3,FALSE),"")</f>
        <v/>
      </c>
      <c r="BM776" s="1" t="str">
        <f>IFERROR(10^(DiaC[[#This Row],[LAT]]/10),"")</f>
        <v/>
      </c>
    </row>
    <row r="777" spans="4:65" x14ac:dyDescent="0.35">
      <c r="D777" s="1">
        <f>Resultats!C$7</f>
        <v>30</v>
      </c>
      <c r="E777" s="1">
        <f>Resultats!E$7</f>
        <v>3</v>
      </c>
      <c r="F777" s="1">
        <v>19</v>
      </c>
      <c r="G777" s="1">
        <v>52</v>
      </c>
      <c r="H777" s="1" t="str">
        <f>CONCATENATE(DiaA[[#This Row],[Dia]],DiaA[[#This Row],[Mes]],DiaA[[#This Row],[Hora]],DiaA[[#This Row],[Min]])</f>
        <v>3031952</v>
      </c>
      <c r="I777" s="1" t="str">
        <f>CONCATENATE(TEXT(DiaA[[#This Row],[Hora]],"00"),":",TEXT(DiaA[[#This Row],[Min]],"00"))</f>
        <v>19:52</v>
      </c>
      <c r="J777" s="1" t="str">
        <f>IFERROR(VLOOKUP(DiaA[[#This Row],[CONCATENA]],Dades[[#All],[Columna1]:[LAT]],3,FALSE),"")</f>
        <v/>
      </c>
      <c r="K777" s="1" t="str">
        <f>IFERROR(10^(DiaA[[#This Row],[LAT]]/10),"")</f>
        <v/>
      </c>
      <c r="AE777" s="1">
        <f>Resultats!C$22</f>
        <v>30</v>
      </c>
      <c r="AF777" s="1">
        <f>Resultats!E$22</f>
        <v>3</v>
      </c>
      <c r="AG777" s="1">
        <v>19</v>
      </c>
      <c r="AH777" s="1">
        <v>52</v>
      </c>
      <c r="AI777" s="1" t="str">
        <f>CONCATENATE(DiaB[[#This Row],[Dia]],DiaB[[#This Row],[Mes]],DiaB[[#This Row],[Hora]],DiaB[[#This Row],[Min]])</f>
        <v>3031952</v>
      </c>
      <c r="AJ777" s="1" t="str">
        <f>CONCATENATE(TEXT(DiaB[[#This Row],[Hora]],"00"),":",TEXT(DiaB[[#This Row],[Min]],"00"))</f>
        <v>19:52</v>
      </c>
      <c r="AK777" s="1" t="str">
        <f>IFERROR(VLOOKUP(DiaB[[#This Row],[CONCATENA]],Dades[[#All],[Columna1]:[LAT]],3,FALSE),"")</f>
        <v/>
      </c>
      <c r="AL777" s="1" t="str">
        <f>IFERROR(10^(DiaB[[#This Row],[LAT]]/10),"")</f>
        <v/>
      </c>
      <c r="BF777" s="1">
        <f>Resultats!C$37</f>
        <v>30</v>
      </c>
      <c r="BG777" s="1">
        <f>Resultats!E$37</f>
        <v>3</v>
      </c>
      <c r="BH777" s="1">
        <v>19</v>
      </c>
      <c r="BI777" s="1">
        <v>52</v>
      </c>
      <c r="BJ777" s="1" t="str">
        <f>CONCATENATE(DiaC[[#This Row],[Dia]],DiaC[[#This Row],[Mes]],DiaC[[#This Row],[Hora]],DiaC[[#This Row],[Min]])</f>
        <v>3031952</v>
      </c>
      <c r="BK777" s="1" t="str">
        <f>CONCATENATE(TEXT(DiaC[[#This Row],[Hora]],"00"),":",TEXT(DiaC[[#This Row],[Min]],"00"))</f>
        <v>19:52</v>
      </c>
      <c r="BL777" s="1" t="str">
        <f>IFERROR(VLOOKUP(DiaC[[#This Row],[CONCATENA]],Dades[[#All],[Columna1]:[LAT]],3,FALSE),"")</f>
        <v/>
      </c>
      <c r="BM777" s="1" t="str">
        <f>IFERROR(10^(DiaC[[#This Row],[LAT]]/10),"")</f>
        <v/>
      </c>
    </row>
    <row r="778" spans="4:65" x14ac:dyDescent="0.35">
      <c r="D778" s="1">
        <f>Resultats!C$7</f>
        <v>30</v>
      </c>
      <c r="E778" s="1">
        <f>Resultats!E$7</f>
        <v>3</v>
      </c>
      <c r="F778" s="1">
        <v>19</v>
      </c>
      <c r="G778" s="1">
        <v>53</v>
      </c>
      <c r="H778" s="1" t="str">
        <f>CONCATENATE(DiaA[[#This Row],[Dia]],DiaA[[#This Row],[Mes]],DiaA[[#This Row],[Hora]],DiaA[[#This Row],[Min]])</f>
        <v>3031953</v>
      </c>
      <c r="I778" s="1" t="str">
        <f>CONCATENATE(TEXT(DiaA[[#This Row],[Hora]],"00"),":",TEXT(DiaA[[#This Row],[Min]],"00"))</f>
        <v>19:53</v>
      </c>
      <c r="J778" s="1" t="str">
        <f>IFERROR(VLOOKUP(DiaA[[#This Row],[CONCATENA]],Dades[[#All],[Columna1]:[LAT]],3,FALSE),"")</f>
        <v/>
      </c>
      <c r="K778" s="1" t="str">
        <f>IFERROR(10^(DiaA[[#This Row],[LAT]]/10),"")</f>
        <v/>
      </c>
      <c r="AE778" s="1">
        <f>Resultats!C$22</f>
        <v>30</v>
      </c>
      <c r="AF778" s="1">
        <f>Resultats!E$22</f>
        <v>3</v>
      </c>
      <c r="AG778" s="1">
        <v>19</v>
      </c>
      <c r="AH778" s="1">
        <v>53</v>
      </c>
      <c r="AI778" s="1" t="str">
        <f>CONCATENATE(DiaB[[#This Row],[Dia]],DiaB[[#This Row],[Mes]],DiaB[[#This Row],[Hora]],DiaB[[#This Row],[Min]])</f>
        <v>3031953</v>
      </c>
      <c r="AJ778" s="1" t="str">
        <f>CONCATENATE(TEXT(DiaB[[#This Row],[Hora]],"00"),":",TEXT(DiaB[[#This Row],[Min]],"00"))</f>
        <v>19:53</v>
      </c>
      <c r="AK778" s="1" t="str">
        <f>IFERROR(VLOOKUP(DiaB[[#This Row],[CONCATENA]],Dades[[#All],[Columna1]:[LAT]],3,FALSE),"")</f>
        <v/>
      </c>
      <c r="AL778" s="1" t="str">
        <f>IFERROR(10^(DiaB[[#This Row],[LAT]]/10),"")</f>
        <v/>
      </c>
      <c r="BF778" s="1">
        <f>Resultats!C$37</f>
        <v>30</v>
      </c>
      <c r="BG778" s="1">
        <f>Resultats!E$37</f>
        <v>3</v>
      </c>
      <c r="BH778" s="1">
        <v>19</v>
      </c>
      <c r="BI778" s="1">
        <v>53</v>
      </c>
      <c r="BJ778" s="1" t="str">
        <f>CONCATENATE(DiaC[[#This Row],[Dia]],DiaC[[#This Row],[Mes]],DiaC[[#This Row],[Hora]],DiaC[[#This Row],[Min]])</f>
        <v>3031953</v>
      </c>
      <c r="BK778" s="1" t="str">
        <f>CONCATENATE(TEXT(DiaC[[#This Row],[Hora]],"00"),":",TEXT(DiaC[[#This Row],[Min]],"00"))</f>
        <v>19:53</v>
      </c>
      <c r="BL778" s="1" t="str">
        <f>IFERROR(VLOOKUP(DiaC[[#This Row],[CONCATENA]],Dades[[#All],[Columna1]:[LAT]],3,FALSE),"")</f>
        <v/>
      </c>
      <c r="BM778" s="1" t="str">
        <f>IFERROR(10^(DiaC[[#This Row],[LAT]]/10),"")</f>
        <v/>
      </c>
    </row>
    <row r="779" spans="4:65" x14ac:dyDescent="0.35">
      <c r="D779" s="1">
        <f>Resultats!C$7</f>
        <v>30</v>
      </c>
      <c r="E779" s="1">
        <f>Resultats!E$7</f>
        <v>3</v>
      </c>
      <c r="F779" s="1">
        <v>19</v>
      </c>
      <c r="G779" s="1">
        <v>54</v>
      </c>
      <c r="H779" s="1" t="str">
        <f>CONCATENATE(DiaA[[#This Row],[Dia]],DiaA[[#This Row],[Mes]],DiaA[[#This Row],[Hora]],DiaA[[#This Row],[Min]])</f>
        <v>3031954</v>
      </c>
      <c r="I779" s="1" t="str">
        <f>CONCATENATE(TEXT(DiaA[[#This Row],[Hora]],"00"),":",TEXT(DiaA[[#This Row],[Min]],"00"))</f>
        <v>19:54</v>
      </c>
      <c r="J779" s="1" t="str">
        <f>IFERROR(VLOOKUP(DiaA[[#This Row],[CONCATENA]],Dades[[#All],[Columna1]:[LAT]],3,FALSE),"")</f>
        <v/>
      </c>
      <c r="K779" s="1" t="str">
        <f>IFERROR(10^(DiaA[[#This Row],[LAT]]/10),"")</f>
        <v/>
      </c>
      <c r="AE779" s="1">
        <f>Resultats!C$22</f>
        <v>30</v>
      </c>
      <c r="AF779" s="1">
        <f>Resultats!E$22</f>
        <v>3</v>
      </c>
      <c r="AG779" s="1">
        <v>19</v>
      </c>
      <c r="AH779" s="1">
        <v>54</v>
      </c>
      <c r="AI779" s="1" t="str">
        <f>CONCATENATE(DiaB[[#This Row],[Dia]],DiaB[[#This Row],[Mes]],DiaB[[#This Row],[Hora]],DiaB[[#This Row],[Min]])</f>
        <v>3031954</v>
      </c>
      <c r="AJ779" s="1" t="str">
        <f>CONCATENATE(TEXT(DiaB[[#This Row],[Hora]],"00"),":",TEXT(DiaB[[#This Row],[Min]],"00"))</f>
        <v>19:54</v>
      </c>
      <c r="AK779" s="1" t="str">
        <f>IFERROR(VLOOKUP(DiaB[[#This Row],[CONCATENA]],Dades[[#All],[Columna1]:[LAT]],3,FALSE),"")</f>
        <v/>
      </c>
      <c r="AL779" s="1" t="str">
        <f>IFERROR(10^(DiaB[[#This Row],[LAT]]/10),"")</f>
        <v/>
      </c>
      <c r="BF779" s="1">
        <f>Resultats!C$37</f>
        <v>30</v>
      </c>
      <c r="BG779" s="1">
        <f>Resultats!E$37</f>
        <v>3</v>
      </c>
      <c r="BH779" s="1">
        <v>19</v>
      </c>
      <c r="BI779" s="1">
        <v>54</v>
      </c>
      <c r="BJ779" s="1" t="str">
        <f>CONCATENATE(DiaC[[#This Row],[Dia]],DiaC[[#This Row],[Mes]],DiaC[[#This Row],[Hora]],DiaC[[#This Row],[Min]])</f>
        <v>3031954</v>
      </c>
      <c r="BK779" s="1" t="str">
        <f>CONCATENATE(TEXT(DiaC[[#This Row],[Hora]],"00"),":",TEXT(DiaC[[#This Row],[Min]],"00"))</f>
        <v>19:54</v>
      </c>
      <c r="BL779" s="1" t="str">
        <f>IFERROR(VLOOKUP(DiaC[[#This Row],[CONCATENA]],Dades[[#All],[Columna1]:[LAT]],3,FALSE),"")</f>
        <v/>
      </c>
      <c r="BM779" s="1" t="str">
        <f>IFERROR(10^(DiaC[[#This Row],[LAT]]/10),"")</f>
        <v/>
      </c>
    </row>
    <row r="780" spans="4:65" x14ac:dyDescent="0.35">
      <c r="D780" s="1">
        <f>Resultats!C$7</f>
        <v>30</v>
      </c>
      <c r="E780" s="1">
        <f>Resultats!E$7</f>
        <v>3</v>
      </c>
      <c r="F780" s="1">
        <v>19</v>
      </c>
      <c r="G780" s="1">
        <v>55</v>
      </c>
      <c r="H780" s="1" t="str">
        <f>CONCATENATE(DiaA[[#This Row],[Dia]],DiaA[[#This Row],[Mes]],DiaA[[#This Row],[Hora]],DiaA[[#This Row],[Min]])</f>
        <v>3031955</v>
      </c>
      <c r="I780" s="1" t="str">
        <f>CONCATENATE(TEXT(DiaA[[#This Row],[Hora]],"00"),":",TEXT(DiaA[[#This Row],[Min]],"00"))</f>
        <v>19:55</v>
      </c>
      <c r="J780" s="1" t="str">
        <f>IFERROR(VLOOKUP(DiaA[[#This Row],[CONCATENA]],Dades[[#All],[Columna1]:[LAT]],3,FALSE),"")</f>
        <v/>
      </c>
      <c r="K780" s="1" t="str">
        <f>IFERROR(10^(DiaA[[#This Row],[LAT]]/10),"")</f>
        <v/>
      </c>
      <c r="AE780" s="1">
        <f>Resultats!C$22</f>
        <v>30</v>
      </c>
      <c r="AF780" s="1">
        <f>Resultats!E$22</f>
        <v>3</v>
      </c>
      <c r="AG780" s="1">
        <v>19</v>
      </c>
      <c r="AH780" s="1">
        <v>55</v>
      </c>
      <c r="AI780" s="1" t="str">
        <f>CONCATENATE(DiaB[[#This Row],[Dia]],DiaB[[#This Row],[Mes]],DiaB[[#This Row],[Hora]],DiaB[[#This Row],[Min]])</f>
        <v>3031955</v>
      </c>
      <c r="AJ780" s="1" t="str">
        <f>CONCATENATE(TEXT(DiaB[[#This Row],[Hora]],"00"),":",TEXT(DiaB[[#This Row],[Min]],"00"))</f>
        <v>19:55</v>
      </c>
      <c r="AK780" s="1" t="str">
        <f>IFERROR(VLOOKUP(DiaB[[#This Row],[CONCATENA]],Dades[[#All],[Columna1]:[LAT]],3,FALSE),"")</f>
        <v/>
      </c>
      <c r="AL780" s="1" t="str">
        <f>IFERROR(10^(DiaB[[#This Row],[LAT]]/10),"")</f>
        <v/>
      </c>
      <c r="BF780" s="1">
        <f>Resultats!C$37</f>
        <v>30</v>
      </c>
      <c r="BG780" s="1">
        <f>Resultats!E$37</f>
        <v>3</v>
      </c>
      <c r="BH780" s="1">
        <v>19</v>
      </c>
      <c r="BI780" s="1">
        <v>55</v>
      </c>
      <c r="BJ780" s="1" t="str">
        <f>CONCATENATE(DiaC[[#This Row],[Dia]],DiaC[[#This Row],[Mes]],DiaC[[#This Row],[Hora]],DiaC[[#This Row],[Min]])</f>
        <v>3031955</v>
      </c>
      <c r="BK780" s="1" t="str">
        <f>CONCATENATE(TEXT(DiaC[[#This Row],[Hora]],"00"),":",TEXT(DiaC[[#This Row],[Min]],"00"))</f>
        <v>19:55</v>
      </c>
      <c r="BL780" s="1" t="str">
        <f>IFERROR(VLOOKUP(DiaC[[#This Row],[CONCATENA]],Dades[[#All],[Columna1]:[LAT]],3,FALSE),"")</f>
        <v/>
      </c>
      <c r="BM780" s="1" t="str">
        <f>IFERROR(10^(DiaC[[#This Row],[LAT]]/10),"")</f>
        <v/>
      </c>
    </row>
    <row r="781" spans="4:65" x14ac:dyDescent="0.35">
      <c r="D781" s="1">
        <f>Resultats!C$7</f>
        <v>30</v>
      </c>
      <c r="E781" s="1">
        <f>Resultats!E$7</f>
        <v>3</v>
      </c>
      <c r="F781" s="1">
        <v>19</v>
      </c>
      <c r="G781" s="1">
        <v>56</v>
      </c>
      <c r="H781" s="1" t="str">
        <f>CONCATENATE(DiaA[[#This Row],[Dia]],DiaA[[#This Row],[Mes]],DiaA[[#This Row],[Hora]],DiaA[[#This Row],[Min]])</f>
        <v>3031956</v>
      </c>
      <c r="I781" s="1" t="str">
        <f>CONCATENATE(TEXT(DiaA[[#This Row],[Hora]],"00"),":",TEXT(DiaA[[#This Row],[Min]],"00"))</f>
        <v>19:56</v>
      </c>
      <c r="J781" s="1" t="str">
        <f>IFERROR(VLOOKUP(DiaA[[#This Row],[CONCATENA]],Dades[[#All],[Columna1]:[LAT]],3,FALSE),"")</f>
        <v/>
      </c>
      <c r="K781" s="1" t="str">
        <f>IFERROR(10^(DiaA[[#This Row],[LAT]]/10),"")</f>
        <v/>
      </c>
      <c r="AE781" s="1">
        <f>Resultats!C$22</f>
        <v>30</v>
      </c>
      <c r="AF781" s="1">
        <f>Resultats!E$22</f>
        <v>3</v>
      </c>
      <c r="AG781" s="1">
        <v>19</v>
      </c>
      <c r="AH781" s="1">
        <v>56</v>
      </c>
      <c r="AI781" s="1" t="str">
        <f>CONCATENATE(DiaB[[#This Row],[Dia]],DiaB[[#This Row],[Mes]],DiaB[[#This Row],[Hora]],DiaB[[#This Row],[Min]])</f>
        <v>3031956</v>
      </c>
      <c r="AJ781" s="1" t="str">
        <f>CONCATENATE(TEXT(DiaB[[#This Row],[Hora]],"00"),":",TEXT(DiaB[[#This Row],[Min]],"00"))</f>
        <v>19:56</v>
      </c>
      <c r="AK781" s="1" t="str">
        <f>IFERROR(VLOOKUP(DiaB[[#This Row],[CONCATENA]],Dades[[#All],[Columna1]:[LAT]],3,FALSE),"")</f>
        <v/>
      </c>
      <c r="AL781" s="1" t="str">
        <f>IFERROR(10^(DiaB[[#This Row],[LAT]]/10),"")</f>
        <v/>
      </c>
      <c r="BF781" s="1">
        <f>Resultats!C$37</f>
        <v>30</v>
      </c>
      <c r="BG781" s="1">
        <f>Resultats!E$37</f>
        <v>3</v>
      </c>
      <c r="BH781" s="1">
        <v>19</v>
      </c>
      <c r="BI781" s="1">
        <v>56</v>
      </c>
      <c r="BJ781" s="1" t="str">
        <f>CONCATENATE(DiaC[[#This Row],[Dia]],DiaC[[#This Row],[Mes]],DiaC[[#This Row],[Hora]],DiaC[[#This Row],[Min]])</f>
        <v>3031956</v>
      </c>
      <c r="BK781" s="1" t="str">
        <f>CONCATENATE(TEXT(DiaC[[#This Row],[Hora]],"00"),":",TEXT(DiaC[[#This Row],[Min]],"00"))</f>
        <v>19:56</v>
      </c>
      <c r="BL781" s="1" t="str">
        <f>IFERROR(VLOOKUP(DiaC[[#This Row],[CONCATENA]],Dades[[#All],[Columna1]:[LAT]],3,FALSE),"")</f>
        <v/>
      </c>
      <c r="BM781" s="1" t="str">
        <f>IFERROR(10^(DiaC[[#This Row],[LAT]]/10),"")</f>
        <v/>
      </c>
    </row>
    <row r="782" spans="4:65" x14ac:dyDescent="0.35">
      <c r="D782" s="1">
        <f>Resultats!C$7</f>
        <v>30</v>
      </c>
      <c r="E782" s="1">
        <f>Resultats!E$7</f>
        <v>3</v>
      </c>
      <c r="F782" s="1">
        <v>19</v>
      </c>
      <c r="G782" s="1">
        <v>57</v>
      </c>
      <c r="H782" s="1" t="str">
        <f>CONCATENATE(DiaA[[#This Row],[Dia]],DiaA[[#This Row],[Mes]],DiaA[[#This Row],[Hora]],DiaA[[#This Row],[Min]])</f>
        <v>3031957</v>
      </c>
      <c r="I782" s="1" t="str">
        <f>CONCATENATE(TEXT(DiaA[[#This Row],[Hora]],"00"),":",TEXT(DiaA[[#This Row],[Min]],"00"))</f>
        <v>19:57</v>
      </c>
      <c r="J782" s="1" t="str">
        <f>IFERROR(VLOOKUP(DiaA[[#This Row],[CONCATENA]],Dades[[#All],[Columna1]:[LAT]],3,FALSE),"")</f>
        <v/>
      </c>
      <c r="K782" s="1" t="str">
        <f>IFERROR(10^(DiaA[[#This Row],[LAT]]/10),"")</f>
        <v/>
      </c>
      <c r="AE782" s="1">
        <f>Resultats!C$22</f>
        <v>30</v>
      </c>
      <c r="AF782" s="1">
        <f>Resultats!E$22</f>
        <v>3</v>
      </c>
      <c r="AG782" s="1">
        <v>19</v>
      </c>
      <c r="AH782" s="1">
        <v>57</v>
      </c>
      <c r="AI782" s="1" t="str">
        <f>CONCATENATE(DiaB[[#This Row],[Dia]],DiaB[[#This Row],[Mes]],DiaB[[#This Row],[Hora]],DiaB[[#This Row],[Min]])</f>
        <v>3031957</v>
      </c>
      <c r="AJ782" s="1" t="str">
        <f>CONCATENATE(TEXT(DiaB[[#This Row],[Hora]],"00"),":",TEXT(DiaB[[#This Row],[Min]],"00"))</f>
        <v>19:57</v>
      </c>
      <c r="AK782" s="1" t="str">
        <f>IFERROR(VLOOKUP(DiaB[[#This Row],[CONCATENA]],Dades[[#All],[Columna1]:[LAT]],3,FALSE),"")</f>
        <v/>
      </c>
      <c r="AL782" s="1" t="str">
        <f>IFERROR(10^(DiaB[[#This Row],[LAT]]/10),"")</f>
        <v/>
      </c>
      <c r="BF782" s="1">
        <f>Resultats!C$37</f>
        <v>30</v>
      </c>
      <c r="BG782" s="1">
        <f>Resultats!E$37</f>
        <v>3</v>
      </c>
      <c r="BH782" s="1">
        <v>19</v>
      </c>
      <c r="BI782" s="1">
        <v>57</v>
      </c>
      <c r="BJ782" s="1" t="str">
        <f>CONCATENATE(DiaC[[#This Row],[Dia]],DiaC[[#This Row],[Mes]],DiaC[[#This Row],[Hora]],DiaC[[#This Row],[Min]])</f>
        <v>3031957</v>
      </c>
      <c r="BK782" s="1" t="str">
        <f>CONCATENATE(TEXT(DiaC[[#This Row],[Hora]],"00"),":",TEXT(DiaC[[#This Row],[Min]],"00"))</f>
        <v>19:57</v>
      </c>
      <c r="BL782" s="1" t="str">
        <f>IFERROR(VLOOKUP(DiaC[[#This Row],[CONCATENA]],Dades[[#All],[Columna1]:[LAT]],3,FALSE),"")</f>
        <v/>
      </c>
      <c r="BM782" s="1" t="str">
        <f>IFERROR(10^(DiaC[[#This Row],[LAT]]/10),"")</f>
        <v/>
      </c>
    </row>
    <row r="783" spans="4:65" x14ac:dyDescent="0.35">
      <c r="D783" s="1">
        <f>Resultats!C$7</f>
        <v>30</v>
      </c>
      <c r="E783" s="1">
        <f>Resultats!E$7</f>
        <v>3</v>
      </c>
      <c r="F783" s="1">
        <v>19</v>
      </c>
      <c r="G783" s="1">
        <v>58</v>
      </c>
      <c r="H783" s="1" t="str">
        <f>CONCATENATE(DiaA[[#This Row],[Dia]],DiaA[[#This Row],[Mes]],DiaA[[#This Row],[Hora]],DiaA[[#This Row],[Min]])</f>
        <v>3031958</v>
      </c>
      <c r="I783" s="1" t="str">
        <f>CONCATENATE(TEXT(DiaA[[#This Row],[Hora]],"00"),":",TEXT(DiaA[[#This Row],[Min]],"00"))</f>
        <v>19:58</v>
      </c>
      <c r="J783" s="1" t="str">
        <f>IFERROR(VLOOKUP(DiaA[[#This Row],[CONCATENA]],Dades[[#All],[Columna1]:[LAT]],3,FALSE),"")</f>
        <v/>
      </c>
      <c r="K783" s="1" t="str">
        <f>IFERROR(10^(DiaA[[#This Row],[LAT]]/10),"")</f>
        <v/>
      </c>
      <c r="AE783" s="1">
        <f>Resultats!C$22</f>
        <v>30</v>
      </c>
      <c r="AF783" s="1">
        <f>Resultats!E$22</f>
        <v>3</v>
      </c>
      <c r="AG783" s="1">
        <v>19</v>
      </c>
      <c r="AH783" s="1">
        <v>58</v>
      </c>
      <c r="AI783" s="1" t="str">
        <f>CONCATENATE(DiaB[[#This Row],[Dia]],DiaB[[#This Row],[Mes]],DiaB[[#This Row],[Hora]],DiaB[[#This Row],[Min]])</f>
        <v>3031958</v>
      </c>
      <c r="AJ783" s="1" t="str">
        <f>CONCATENATE(TEXT(DiaB[[#This Row],[Hora]],"00"),":",TEXT(DiaB[[#This Row],[Min]],"00"))</f>
        <v>19:58</v>
      </c>
      <c r="AK783" s="1" t="str">
        <f>IFERROR(VLOOKUP(DiaB[[#This Row],[CONCATENA]],Dades[[#All],[Columna1]:[LAT]],3,FALSE),"")</f>
        <v/>
      </c>
      <c r="AL783" s="1" t="str">
        <f>IFERROR(10^(DiaB[[#This Row],[LAT]]/10),"")</f>
        <v/>
      </c>
      <c r="BF783" s="1">
        <f>Resultats!C$37</f>
        <v>30</v>
      </c>
      <c r="BG783" s="1">
        <f>Resultats!E$37</f>
        <v>3</v>
      </c>
      <c r="BH783" s="1">
        <v>19</v>
      </c>
      <c r="BI783" s="1">
        <v>58</v>
      </c>
      <c r="BJ783" s="1" t="str">
        <f>CONCATENATE(DiaC[[#This Row],[Dia]],DiaC[[#This Row],[Mes]],DiaC[[#This Row],[Hora]],DiaC[[#This Row],[Min]])</f>
        <v>3031958</v>
      </c>
      <c r="BK783" s="1" t="str">
        <f>CONCATENATE(TEXT(DiaC[[#This Row],[Hora]],"00"),":",TEXT(DiaC[[#This Row],[Min]],"00"))</f>
        <v>19:58</v>
      </c>
      <c r="BL783" s="1" t="str">
        <f>IFERROR(VLOOKUP(DiaC[[#This Row],[CONCATENA]],Dades[[#All],[Columna1]:[LAT]],3,FALSE),"")</f>
        <v/>
      </c>
      <c r="BM783" s="1" t="str">
        <f>IFERROR(10^(DiaC[[#This Row],[LAT]]/10),"")</f>
        <v/>
      </c>
    </row>
    <row r="784" spans="4:65" x14ac:dyDescent="0.35">
      <c r="D784" s="1">
        <f>Resultats!C$7</f>
        <v>30</v>
      </c>
      <c r="E784" s="1">
        <f>Resultats!E$7</f>
        <v>3</v>
      </c>
      <c r="F784" s="1">
        <v>19</v>
      </c>
      <c r="G784" s="1">
        <v>59</v>
      </c>
      <c r="H784" s="1" t="str">
        <f>CONCATENATE(DiaA[[#This Row],[Dia]],DiaA[[#This Row],[Mes]],DiaA[[#This Row],[Hora]],DiaA[[#This Row],[Min]])</f>
        <v>3031959</v>
      </c>
      <c r="I784" s="1" t="str">
        <f>CONCATENATE(TEXT(DiaA[[#This Row],[Hora]],"00"),":",TEXT(DiaA[[#This Row],[Min]],"00"))</f>
        <v>19:59</v>
      </c>
      <c r="J784" s="1" t="str">
        <f>IFERROR(VLOOKUP(DiaA[[#This Row],[CONCATENA]],Dades[[#All],[Columna1]:[LAT]],3,FALSE),"")</f>
        <v/>
      </c>
      <c r="K784" s="1" t="str">
        <f>IFERROR(10^(DiaA[[#This Row],[LAT]]/10),"")</f>
        <v/>
      </c>
      <c r="AE784" s="1">
        <f>Resultats!C$22</f>
        <v>30</v>
      </c>
      <c r="AF784" s="1">
        <f>Resultats!E$22</f>
        <v>3</v>
      </c>
      <c r="AG784" s="1">
        <v>19</v>
      </c>
      <c r="AH784" s="1">
        <v>59</v>
      </c>
      <c r="AI784" s="1" t="str">
        <f>CONCATENATE(DiaB[[#This Row],[Dia]],DiaB[[#This Row],[Mes]],DiaB[[#This Row],[Hora]],DiaB[[#This Row],[Min]])</f>
        <v>3031959</v>
      </c>
      <c r="AJ784" s="1" t="str">
        <f>CONCATENATE(TEXT(DiaB[[#This Row],[Hora]],"00"),":",TEXT(DiaB[[#This Row],[Min]],"00"))</f>
        <v>19:59</v>
      </c>
      <c r="AK784" s="1" t="str">
        <f>IFERROR(VLOOKUP(DiaB[[#This Row],[CONCATENA]],Dades[[#All],[Columna1]:[LAT]],3,FALSE),"")</f>
        <v/>
      </c>
      <c r="AL784" s="1" t="str">
        <f>IFERROR(10^(DiaB[[#This Row],[LAT]]/10),"")</f>
        <v/>
      </c>
      <c r="BF784" s="1">
        <f>Resultats!C$37</f>
        <v>30</v>
      </c>
      <c r="BG784" s="1">
        <f>Resultats!E$37</f>
        <v>3</v>
      </c>
      <c r="BH784" s="1">
        <v>19</v>
      </c>
      <c r="BI784" s="1">
        <v>59</v>
      </c>
      <c r="BJ784" s="1" t="str">
        <f>CONCATENATE(DiaC[[#This Row],[Dia]],DiaC[[#This Row],[Mes]],DiaC[[#This Row],[Hora]],DiaC[[#This Row],[Min]])</f>
        <v>3031959</v>
      </c>
      <c r="BK784" s="1" t="str">
        <f>CONCATENATE(TEXT(DiaC[[#This Row],[Hora]],"00"),":",TEXT(DiaC[[#This Row],[Min]],"00"))</f>
        <v>19:59</v>
      </c>
      <c r="BL784" s="1" t="str">
        <f>IFERROR(VLOOKUP(DiaC[[#This Row],[CONCATENA]],Dades[[#All],[Columna1]:[LAT]],3,FALSE),"")</f>
        <v/>
      </c>
      <c r="BM784" s="1" t="str">
        <f>IFERROR(10^(DiaC[[#This Row],[LAT]]/10),"")</f>
        <v/>
      </c>
    </row>
    <row r="785" spans="4:65" x14ac:dyDescent="0.35">
      <c r="D785" s="1">
        <f>Resultats!C$7</f>
        <v>30</v>
      </c>
      <c r="E785" s="1">
        <f>Resultats!E$7</f>
        <v>3</v>
      </c>
      <c r="F785" s="1">
        <v>20</v>
      </c>
      <c r="G785" s="1">
        <v>0</v>
      </c>
      <c r="H785" s="1" t="str">
        <f>CONCATENATE(DiaA[[#This Row],[Dia]],DiaA[[#This Row],[Mes]],DiaA[[#This Row],[Hora]],DiaA[[#This Row],[Min]])</f>
        <v>303200</v>
      </c>
      <c r="I785" s="1" t="str">
        <f>CONCATENATE(TEXT(DiaA[[#This Row],[Hora]],"00"),":",TEXT(DiaA[[#This Row],[Min]],"00"))</f>
        <v>20:00</v>
      </c>
      <c r="J785" s="1" t="str">
        <f>IFERROR(VLOOKUP(DiaA[[#This Row],[CONCATENA]],Dades[[#All],[Columna1]:[LAT]],3,FALSE),"")</f>
        <v/>
      </c>
      <c r="K785" s="1" t="str">
        <f>IFERROR(10^(DiaA[[#This Row],[LAT]]/10),"")</f>
        <v/>
      </c>
      <c r="AE785" s="1">
        <f>Resultats!C$22</f>
        <v>30</v>
      </c>
      <c r="AF785" s="1">
        <f>Resultats!E$22</f>
        <v>3</v>
      </c>
      <c r="AG785" s="1">
        <v>20</v>
      </c>
      <c r="AH785" s="1">
        <v>0</v>
      </c>
      <c r="AI785" s="1" t="str">
        <f>CONCATENATE(DiaB[[#This Row],[Dia]],DiaB[[#This Row],[Mes]],DiaB[[#This Row],[Hora]],DiaB[[#This Row],[Min]])</f>
        <v>303200</v>
      </c>
      <c r="AJ785" s="1" t="str">
        <f>CONCATENATE(TEXT(DiaB[[#This Row],[Hora]],"00"),":",TEXT(DiaB[[#This Row],[Min]],"00"))</f>
        <v>20:00</v>
      </c>
      <c r="AK785" s="1" t="str">
        <f>IFERROR(VLOOKUP(DiaB[[#This Row],[CONCATENA]],Dades[[#All],[Columna1]:[LAT]],3,FALSE),"")</f>
        <v/>
      </c>
      <c r="AL785" s="1" t="str">
        <f>IFERROR(10^(DiaB[[#This Row],[LAT]]/10),"")</f>
        <v/>
      </c>
      <c r="BF785" s="1">
        <f>Resultats!C$37</f>
        <v>30</v>
      </c>
      <c r="BG785" s="1">
        <f>Resultats!E$37</f>
        <v>3</v>
      </c>
      <c r="BH785" s="1">
        <v>20</v>
      </c>
      <c r="BI785" s="1">
        <v>0</v>
      </c>
      <c r="BJ785" s="1" t="str">
        <f>CONCATENATE(DiaC[[#This Row],[Dia]],DiaC[[#This Row],[Mes]],DiaC[[#This Row],[Hora]],DiaC[[#This Row],[Min]])</f>
        <v>303200</v>
      </c>
      <c r="BK785" s="1" t="str">
        <f>CONCATENATE(TEXT(DiaC[[#This Row],[Hora]],"00"),":",TEXT(DiaC[[#This Row],[Min]],"00"))</f>
        <v>20:00</v>
      </c>
      <c r="BL785" s="1" t="str">
        <f>IFERROR(VLOOKUP(DiaC[[#This Row],[CONCATENA]],Dades[[#All],[Columna1]:[LAT]],3,FALSE),"")</f>
        <v/>
      </c>
      <c r="BM785" s="1" t="str">
        <f>IFERROR(10^(DiaC[[#This Row],[LAT]]/10),"")</f>
        <v/>
      </c>
    </row>
    <row r="786" spans="4:65" x14ac:dyDescent="0.35">
      <c r="D786" s="1">
        <f>Resultats!C$7</f>
        <v>30</v>
      </c>
      <c r="E786" s="1">
        <f>Resultats!E$7</f>
        <v>3</v>
      </c>
      <c r="F786" s="1">
        <v>20</v>
      </c>
      <c r="G786" s="1">
        <v>1</v>
      </c>
      <c r="H786" s="1" t="str">
        <f>CONCATENATE(DiaA[[#This Row],[Dia]],DiaA[[#This Row],[Mes]],DiaA[[#This Row],[Hora]],DiaA[[#This Row],[Min]])</f>
        <v>303201</v>
      </c>
      <c r="I786" s="1" t="str">
        <f>CONCATENATE(TEXT(DiaA[[#This Row],[Hora]],"00"),":",TEXT(DiaA[[#This Row],[Min]],"00"))</f>
        <v>20:01</v>
      </c>
      <c r="J786" s="1" t="str">
        <f>IFERROR(VLOOKUP(DiaA[[#This Row],[CONCATENA]],Dades[[#All],[Columna1]:[LAT]],3,FALSE),"")</f>
        <v/>
      </c>
      <c r="K786" s="1" t="str">
        <f>IFERROR(10^(DiaA[[#This Row],[LAT]]/10),"")</f>
        <v/>
      </c>
      <c r="AE786" s="1">
        <f>Resultats!C$22</f>
        <v>30</v>
      </c>
      <c r="AF786" s="1">
        <f>Resultats!E$22</f>
        <v>3</v>
      </c>
      <c r="AG786" s="1">
        <v>20</v>
      </c>
      <c r="AH786" s="1">
        <v>1</v>
      </c>
      <c r="AI786" s="1" t="str">
        <f>CONCATENATE(DiaB[[#This Row],[Dia]],DiaB[[#This Row],[Mes]],DiaB[[#This Row],[Hora]],DiaB[[#This Row],[Min]])</f>
        <v>303201</v>
      </c>
      <c r="AJ786" s="1" t="str">
        <f>CONCATENATE(TEXT(DiaB[[#This Row],[Hora]],"00"),":",TEXT(DiaB[[#This Row],[Min]],"00"))</f>
        <v>20:01</v>
      </c>
      <c r="AK786" s="1" t="str">
        <f>IFERROR(VLOOKUP(DiaB[[#This Row],[CONCATENA]],Dades[[#All],[Columna1]:[LAT]],3,FALSE),"")</f>
        <v/>
      </c>
      <c r="AL786" s="1" t="str">
        <f>IFERROR(10^(DiaB[[#This Row],[LAT]]/10),"")</f>
        <v/>
      </c>
      <c r="BF786" s="1">
        <f>Resultats!C$37</f>
        <v>30</v>
      </c>
      <c r="BG786" s="1">
        <f>Resultats!E$37</f>
        <v>3</v>
      </c>
      <c r="BH786" s="1">
        <v>20</v>
      </c>
      <c r="BI786" s="1">
        <v>1</v>
      </c>
      <c r="BJ786" s="1" t="str">
        <f>CONCATENATE(DiaC[[#This Row],[Dia]],DiaC[[#This Row],[Mes]],DiaC[[#This Row],[Hora]],DiaC[[#This Row],[Min]])</f>
        <v>303201</v>
      </c>
      <c r="BK786" s="1" t="str">
        <f>CONCATENATE(TEXT(DiaC[[#This Row],[Hora]],"00"),":",TEXT(DiaC[[#This Row],[Min]],"00"))</f>
        <v>20:01</v>
      </c>
      <c r="BL786" s="1" t="str">
        <f>IFERROR(VLOOKUP(DiaC[[#This Row],[CONCATENA]],Dades[[#All],[Columna1]:[LAT]],3,FALSE),"")</f>
        <v/>
      </c>
      <c r="BM786" s="1" t="str">
        <f>IFERROR(10^(DiaC[[#This Row],[LAT]]/10),"")</f>
        <v/>
      </c>
    </row>
    <row r="787" spans="4:65" x14ac:dyDescent="0.35">
      <c r="D787" s="1">
        <f>Resultats!C$7</f>
        <v>30</v>
      </c>
      <c r="E787" s="1">
        <f>Resultats!E$7</f>
        <v>3</v>
      </c>
      <c r="F787" s="1">
        <v>20</v>
      </c>
      <c r="G787" s="1">
        <v>2</v>
      </c>
      <c r="H787" s="1" t="str">
        <f>CONCATENATE(DiaA[[#This Row],[Dia]],DiaA[[#This Row],[Mes]],DiaA[[#This Row],[Hora]],DiaA[[#This Row],[Min]])</f>
        <v>303202</v>
      </c>
      <c r="I787" s="1" t="str">
        <f>CONCATENATE(TEXT(DiaA[[#This Row],[Hora]],"00"),":",TEXT(DiaA[[#This Row],[Min]],"00"))</f>
        <v>20:02</v>
      </c>
      <c r="J787" s="1" t="str">
        <f>IFERROR(VLOOKUP(DiaA[[#This Row],[CONCATENA]],Dades[[#All],[Columna1]:[LAT]],3,FALSE),"")</f>
        <v/>
      </c>
      <c r="K787" s="1" t="str">
        <f>IFERROR(10^(DiaA[[#This Row],[LAT]]/10),"")</f>
        <v/>
      </c>
      <c r="AE787" s="1">
        <f>Resultats!C$22</f>
        <v>30</v>
      </c>
      <c r="AF787" s="1">
        <f>Resultats!E$22</f>
        <v>3</v>
      </c>
      <c r="AG787" s="1">
        <v>20</v>
      </c>
      <c r="AH787" s="1">
        <v>2</v>
      </c>
      <c r="AI787" s="1" t="str">
        <f>CONCATENATE(DiaB[[#This Row],[Dia]],DiaB[[#This Row],[Mes]],DiaB[[#This Row],[Hora]],DiaB[[#This Row],[Min]])</f>
        <v>303202</v>
      </c>
      <c r="AJ787" s="1" t="str">
        <f>CONCATENATE(TEXT(DiaB[[#This Row],[Hora]],"00"),":",TEXT(DiaB[[#This Row],[Min]],"00"))</f>
        <v>20:02</v>
      </c>
      <c r="AK787" s="1" t="str">
        <f>IFERROR(VLOOKUP(DiaB[[#This Row],[CONCATENA]],Dades[[#All],[Columna1]:[LAT]],3,FALSE),"")</f>
        <v/>
      </c>
      <c r="AL787" s="1" t="str">
        <f>IFERROR(10^(DiaB[[#This Row],[LAT]]/10),"")</f>
        <v/>
      </c>
      <c r="BF787" s="1">
        <f>Resultats!C$37</f>
        <v>30</v>
      </c>
      <c r="BG787" s="1">
        <f>Resultats!E$37</f>
        <v>3</v>
      </c>
      <c r="BH787" s="1">
        <v>20</v>
      </c>
      <c r="BI787" s="1">
        <v>2</v>
      </c>
      <c r="BJ787" s="1" t="str">
        <f>CONCATENATE(DiaC[[#This Row],[Dia]],DiaC[[#This Row],[Mes]],DiaC[[#This Row],[Hora]],DiaC[[#This Row],[Min]])</f>
        <v>303202</v>
      </c>
      <c r="BK787" s="1" t="str">
        <f>CONCATENATE(TEXT(DiaC[[#This Row],[Hora]],"00"),":",TEXT(DiaC[[#This Row],[Min]],"00"))</f>
        <v>20:02</v>
      </c>
      <c r="BL787" s="1" t="str">
        <f>IFERROR(VLOOKUP(DiaC[[#This Row],[CONCATENA]],Dades[[#All],[Columna1]:[LAT]],3,FALSE),"")</f>
        <v/>
      </c>
      <c r="BM787" s="1" t="str">
        <f>IFERROR(10^(DiaC[[#This Row],[LAT]]/10),"")</f>
        <v/>
      </c>
    </row>
    <row r="788" spans="4:65" x14ac:dyDescent="0.35">
      <c r="D788" s="1">
        <f>Resultats!C$7</f>
        <v>30</v>
      </c>
      <c r="E788" s="1">
        <f>Resultats!E$7</f>
        <v>3</v>
      </c>
      <c r="F788" s="1">
        <v>20</v>
      </c>
      <c r="G788" s="1">
        <v>3</v>
      </c>
      <c r="H788" s="1" t="str">
        <f>CONCATENATE(DiaA[[#This Row],[Dia]],DiaA[[#This Row],[Mes]],DiaA[[#This Row],[Hora]],DiaA[[#This Row],[Min]])</f>
        <v>303203</v>
      </c>
      <c r="I788" s="1" t="str">
        <f>CONCATENATE(TEXT(DiaA[[#This Row],[Hora]],"00"),":",TEXT(DiaA[[#This Row],[Min]],"00"))</f>
        <v>20:03</v>
      </c>
      <c r="J788" s="1" t="str">
        <f>IFERROR(VLOOKUP(DiaA[[#This Row],[CONCATENA]],Dades[[#All],[Columna1]:[LAT]],3,FALSE),"")</f>
        <v/>
      </c>
      <c r="K788" s="1" t="str">
        <f>IFERROR(10^(DiaA[[#This Row],[LAT]]/10),"")</f>
        <v/>
      </c>
      <c r="AE788" s="1">
        <f>Resultats!C$22</f>
        <v>30</v>
      </c>
      <c r="AF788" s="1">
        <f>Resultats!E$22</f>
        <v>3</v>
      </c>
      <c r="AG788" s="1">
        <v>20</v>
      </c>
      <c r="AH788" s="1">
        <v>3</v>
      </c>
      <c r="AI788" s="1" t="str">
        <f>CONCATENATE(DiaB[[#This Row],[Dia]],DiaB[[#This Row],[Mes]],DiaB[[#This Row],[Hora]],DiaB[[#This Row],[Min]])</f>
        <v>303203</v>
      </c>
      <c r="AJ788" s="1" t="str">
        <f>CONCATENATE(TEXT(DiaB[[#This Row],[Hora]],"00"),":",TEXT(DiaB[[#This Row],[Min]],"00"))</f>
        <v>20:03</v>
      </c>
      <c r="AK788" s="1" t="str">
        <f>IFERROR(VLOOKUP(DiaB[[#This Row],[CONCATENA]],Dades[[#All],[Columna1]:[LAT]],3,FALSE),"")</f>
        <v/>
      </c>
      <c r="AL788" s="1" t="str">
        <f>IFERROR(10^(DiaB[[#This Row],[LAT]]/10),"")</f>
        <v/>
      </c>
      <c r="BF788" s="1">
        <f>Resultats!C$37</f>
        <v>30</v>
      </c>
      <c r="BG788" s="1">
        <f>Resultats!E$37</f>
        <v>3</v>
      </c>
      <c r="BH788" s="1">
        <v>20</v>
      </c>
      <c r="BI788" s="1">
        <v>3</v>
      </c>
      <c r="BJ788" s="1" t="str">
        <f>CONCATENATE(DiaC[[#This Row],[Dia]],DiaC[[#This Row],[Mes]],DiaC[[#This Row],[Hora]],DiaC[[#This Row],[Min]])</f>
        <v>303203</v>
      </c>
      <c r="BK788" s="1" t="str">
        <f>CONCATENATE(TEXT(DiaC[[#This Row],[Hora]],"00"),":",TEXT(DiaC[[#This Row],[Min]],"00"))</f>
        <v>20:03</v>
      </c>
      <c r="BL788" s="1" t="str">
        <f>IFERROR(VLOOKUP(DiaC[[#This Row],[CONCATENA]],Dades[[#All],[Columna1]:[LAT]],3,FALSE),"")</f>
        <v/>
      </c>
      <c r="BM788" s="1" t="str">
        <f>IFERROR(10^(DiaC[[#This Row],[LAT]]/10),"")</f>
        <v/>
      </c>
    </row>
    <row r="789" spans="4:65" x14ac:dyDescent="0.35">
      <c r="D789" s="1">
        <f>Resultats!C$7</f>
        <v>30</v>
      </c>
      <c r="E789" s="1">
        <f>Resultats!E$7</f>
        <v>3</v>
      </c>
      <c r="F789" s="1">
        <v>20</v>
      </c>
      <c r="G789" s="1">
        <v>4</v>
      </c>
      <c r="H789" s="1" t="str">
        <f>CONCATENATE(DiaA[[#This Row],[Dia]],DiaA[[#This Row],[Mes]],DiaA[[#This Row],[Hora]],DiaA[[#This Row],[Min]])</f>
        <v>303204</v>
      </c>
      <c r="I789" s="1" t="str">
        <f>CONCATENATE(TEXT(DiaA[[#This Row],[Hora]],"00"),":",TEXT(DiaA[[#This Row],[Min]],"00"))</f>
        <v>20:04</v>
      </c>
      <c r="J789" s="1" t="str">
        <f>IFERROR(VLOOKUP(DiaA[[#This Row],[CONCATENA]],Dades[[#All],[Columna1]:[LAT]],3,FALSE),"")</f>
        <v/>
      </c>
      <c r="K789" s="1" t="str">
        <f>IFERROR(10^(DiaA[[#This Row],[LAT]]/10),"")</f>
        <v/>
      </c>
      <c r="AE789" s="1">
        <f>Resultats!C$22</f>
        <v>30</v>
      </c>
      <c r="AF789" s="1">
        <f>Resultats!E$22</f>
        <v>3</v>
      </c>
      <c r="AG789" s="1">
        <v>20</v>
      </c>
      <c r="AH789" s="1">
        <v>4</v>
      </c>
      <c r="AI789" s="1" t="str">
        <f>CONCATENATE(DiaB[[#This Row],[Dia]],DiaB[[#This Row],[Mes]],DiaB[[#This Row],[Hora]],DiaB[[#This Row],[Min]])</f>
        <v>303204</v>
      </c>
      <c r="AJ789" s="1" t="str">
        <f>CONCATENATE(TEXT(DiaB[[#This Row],[Hora]],"00"),":",TEXT(DiaB[[#This Row],[Min]],"00"))</f>
        <v>20:04</v>
      </c>
      <c r="AK789" s="1" t="str">
        <f>IFERROR(VLOOKUP(DiaB[[#This Row],[CONCATENA]],Dades[[#All],[Columna1]:[LAT]],3,FALSE),"")</f>
        <v/>
      </c>
      <c r="AL789" s="1" t="str">
        <f>IFERROR(10^(DiaB[[#This Row],[LAT]]/10),"")</f>
        <v/>
      </c>
      <c r="BF789" s="1">
        <f>Resultats!C$37</f>
        <v>30</v>
      </c>
      <c r="BG789" s="1">
        <f>Resultats!E$37</f>
        <v>3</v>
      </c>
      <c r="BH789" s="1">
        <v>20</v>
      </c>
      <c r="BI789" s="1">
        <v>4</v>
      </c>
      <c r="BJ789" s="1" t="str">
        <f>CONCATENATE(DiaC[[#This Row],[Dia]],DiaC[[#This Row],[Mes]],DiaC[[#This Row],[Hora]],DiaC[[#This Row],[Min]])</f>
        <v>303204</v>
      </c>
      <c r="BK789" s="1" t="str">
        <f>CONCATENATE(TEXT(DiaC[[#This Row],[Hora]],"00"),":",TEXT(DiaC[[#This Row],[Min]],"00"))</f>
        <v>20:04</v>
      </c>
      <c r="BL789" s="1" t="str">
        <f>IFERROR(VLOOKUP(DiaC[[#This Row],[CONCATENA]],Dades[[#All],[Columna1]:[LAT]],3,FALSE),"")</f>
        <v/>
      </c>
      <c r="BM789" s="1" t="str">
        <f>IFERROR(10^(DiaC[[#This Row],[LAT]]/10),"")</f>
        <v/>
      </c>
    </row>
    <row r="790" spans="4:65" x14ac:dyDescent="0.35">
      <c r="D790" s="1">
        <f>Resultats!C$7</f>
        <v>30</v>
      </c>
      <c r="E790" s="1">
        <f>Resultats!E$7</f>
        <v>3</v>
      </c>
      <c r="F790" s="1">
        <v>20</v>
      </c>
      <c r="G790" s="1">
        <v>5</v>
      </c>
      <c r="H790" s="1" t="str">
        <f>CONCATENATE(DiaA[[#This Row],[Dia]],DiaA[[#This Row],[Mes]],DiaA[[#This Row],[Hora]],DiaA[[#This Row],[Min]])</f>
        <v>303205</v>
      </c>
      <c r="I790" s="1" t="str">
        <f>CONCATENATE(TEXT(DiaA[[#This Row],[Hora]],"00"),":",TEXT(DiaA[[#This Row],[Min]],"00"))</f>
        <v>20:05</v>
      </c>
      <c r="J790" s="1" t="str">
        <f>IFERROR(VLOOKUP(DiaA[[#This Row],[CONCATENA]],Dades[[#All],[Columna1]:[LAT]],3,FALSE),"")</f>
        <v/>
      </c>
      <c r="K790" s="1" t="str">
        <f>IFERROR(10^(DiaA[[#This Row],[LAT]]/10),"")</f>
        <v/>
      </c>
      <c r="AE790" s="1">
        <f>Resultats!C$22</f>
        <v>30</v>
      </c>
      <c r="AF790" s="1">
        <f>Resultats!E$22</f>
        <v>3</v>
      </c>
      <c r="AG790" s="1">
        <v>20</v>
      </c>
      <c r="AH790" s="1">
        <v>5</v>
      </c>
      <c r="AI790" s="1" t="str">
        <f>CONCATENATE(DiaB[[#This Row],[Dia]],DiaB[[#This Row],[Mes]],DiaB[[#This Row],[Hora]],DiaB[[#This Row],[Min]])</f>
        <v>303205</v>
      </c>
      <c r="AJ790" s="1" t="str">
        <f>CONCATENATE(TEXT(DiaB[[#This Row],[Hora]],"00"),":",TEXT(DiaB[[#This Row],[Min]],"00"))</f>
        <v>20:05</v>
      </c>
      <c r="AK790" s="1" t="str">
        <f>IFERROR(VLOOKUP(DiaB[[#This Row],[CONCATENA]],Dades[[#All],[Columna1]:[LAT]],3,FALSE),"")</f>
        <v/>
      </c>
      <c r="AL790" s="1" t="str">
        <f>IFERROR(10^(DiaB[[#This Row],[LAT]]/10),"")</f>
        <v/>
      </c>
      <c r="BF790" s="1">
        <f>Resultats!C$37</f>
        <v>30</v>
      </c>
      <c r="BG790" s="1">
        <f>Resultats!E$37</f>
        <v>3</v>
      </c>
      <c r="BH790" s="1">
        <v>20</v>
      </c>
      <c r="BI790" s="1">
        <v>5</v>
      </c>
      <c r="BJ790" s="1" t="str">
        <f>CONCATENATE(DiaC[[#This Row],[Dia]],DiaC[[#This Row],[Mes]],DiaC[[#This Row],[Hora]],DiaC[[#This Row],[Min]])</f>
        <v>303205</v>
      </c>
      <c r="BK790" s="1" t="str">
        <f>CONCATENATE(TEXT(DiaC[[#This Row],[Hora]],"00"),":",TEXT(DiaC[[#This Row],[Min]],"00"))</f>
        <v>20:05</v>
      </c>
      <c r="BL790" s="1" t="str">
        <f>IFERROR(VLOOKUP(DiaC[[#This Row],[CONCATENA]],Dades[[#All],[Columna1]:[LAT]],3,FALSE),"")</f>
        <v/>
      </c>
      <c r="BM790" s="1" t="str">
        <f>IFERROR(10^(DiaC[[#This Row],[LAT]]/10),"")</f>
        <v/>
      </c>
    </row>
    <row r="791" spans="4:65" x14ac:dyDescent="0.35">
      <c r="D791" s="1">
        <f>Resultats!C$7</f>
        <v>30</v>
      </c>
      <c r="E791" s="1">
        <f>Resultats!E$7</f>
        <v>3</v>
      </c>
      <c r="F791" s="1">
        <v>20</v>
      </c>
      <c r="G791" s="1">
        <v>6</v>
      </c>
      <c r="H791" s="1" t="str">
        <f>CONCATENATE(DiaA[[#This Row],[Dia]],DiaA[[#This Row],[Mes]],DiaA[[#This Row],[Hora]],DiaA[[#This Row],[Min]])</f>
        <v>303206</v>
      </c>
      <c r="I791" s="1" t="str">
        <f>CONCATENATE(TEXT(DiaA[[#This Row],[Hora]],"00"),":",TEXT(DiaA[[#This Row],[Min]],"00"))</f>
        <v>20:06</v>
      </c>
      <c r="J791" s="1" t="str">
        <f>IFERROR(VLOOKUP(DiaA[[#This Row],[CONCATENA]],Dades[[#All],[Columna1]:[LAT]],3,FALSE),"")</f>
        <v/>
      </c>
      <c r="K791" s="1" t="str">
        <f>IFERROR(10^(DiaA[[#This Row],[LAT]]/10),"")</f>
        <v/>
      </c>
      <c r="AE791" s="1">
        <f>Resultats!C$22</f>
        <v>30</v>
      </c>
      <c r="AF791" s="1">
        <f>Resultats!E$22</f>
        <v>3</v>
      </c>
      <c r="AG791" s="1">
        <v>20</v>
      </c>
      <c r="AH791" s="1">
        <v>6</v>
      </c>
      <c r="AI791" s="1" t="str">
        <f>CONCATENATE(DiaB[[#This Row],[Dia]],DiaB[[#This Row],[Mes]],DiaB[[#This Row],[Hora]],DiaB[[#This Row],[Min]])</f>
        <v>303206</v>
      </c>
      <c r="AJ791" s="1" t="str">
        <f>CONCATENATE(TEXT(DiaB[[#This Row],[Hora]],"00"),":",TEXT(DiaB[[#This Row],[Min]],"00"))</f>
        <v>20:06</v>
      </c>
      <c r="AK791" s="1" t="str">
        <f>IFERROR(VLOOKUP(DiaB[[#This Row],[CONCATENA]],Dades[[#All],[Columna1]:[LAT]],3,FALSE),"")</f>
        <v/>
      </c>
      <c r="AL791" s="1" t="str">
        <f>IFERROR(10^(DiaB[[#This Row],[LAT]]/10),"")</f>
        <v/>
      </c>
      <c r="BF791" s="1">
        <f>Resultats!C$37</f>
        <v>30</v>
      </c>
      <c r="BG791" s="1">
        <f>Resultats!E$37</f>
        <v>3</v>
      </c>
      <c r="BH791" s="1">
        <v>20</v>
      </c>
      <c r="BI791" s="1">
        <v>6</v>
      </c>
      <c r="BJ791" s="1" t="str">
        <f>CONCATENATE(DiaC[[#This Row],[Dia]],DiaC[[#This Row],[Mes]],DiaC[[#This Row],[Hora]],DiaC[[#This Row],[Min]])</f>
        <v>303206</v>
      </c>
      <c r="BK791" s="1" t="str">
        <f>CONCATENATE(TEXT(DiaC[[#This Row],[Hora]],"00"),":",TEXT(DiaC[[#This Row],[Min]],"00"))</f>
        <v>20:06</v>
      </c>
      <c r="BL791" s="1" t="str">
        <f>IFERROR(VLOOKUP(DiaC[[#This Row],[CONCATENA]],Dades[[#All],[Columna1]:[LAT]],3,FALSE),"")</f>
        <v/>
      </c>
      <c r="BM791" s="1" t="str">
        <f>IFERROR(10^(DiaC[[#This Row],[LAT]]/10),"")</f>
        <v/>
      </c>
    </row>
    <row r="792" spans="4:65" x14ac:dyDescent="0.35">
      <c r="D792" s="1">
        <f>Resultats!C$7</f>
        <v>30</v>
      </c>
      <c r="E792" s="1">
        <f>Resultats!E$7</f>
        <v>3</v>
      </c>
      <c r="F792" s="1">
        <v>20</v>
      </c>
      <c r="G792" s="1">
        <v>7</v>
      </c>
      <c r="H792" s="1" t="str">
        <f>CONCATENATE(DiaA[[#This Row],[Dia]],DiaA[[#This Row],[Mes]],DiaA[[#This Row],[Hora]],DiaA[[#This Row],[Min]])</f>
        <v>303207</v>
      </c>
      <c r="I792" s="1" t="str">
        <f>CONCATENATE(TEXT(DiaA[[#This Row],[Hora]],"00"),":",TEXT(DiaA[[#This Row],[Min]],"00"))</f>
        <v>20:07</v>
      </c>
      <c r="J792" s="1" t="str">
        <f>IFERROR(VLOOKUP(DiaA[[#This Row],[CONCATENA]],Dades[[#All],[Columna1]:[LAT]],3,FALSE),"")</f>
        <v/>
      </c>
      <c r="K792" s="1" t="str">
        <f>IFERROR(10^(DiaA[[#This Row],[LAT]]/10),"")</f>
        <v/>
      </c>
      <c r="AE792" s="1">
        <f>Resultats!C$22</f>
        <v>30</v>
      </c>
      <c r="AF792" s="1">
        <f>Resultats!E$22</f>
        <v>3</v>
      </c>
      <c r="AG792" s="1">
        <v>20</v>
      </c>
      <c r="AH792" s="1">
        <v>7</v>
      </c>
      <c r="AI792" s="1" t="str">
        <f>CONCATENATE(DiaB[[#This Row],[Dia]],DiaB[[#This Row],[Mes]],DiaB[[#This Row],[Hora]],DiaB[[#This Row],[Min]])</f>
        <v>303207</v>
      </c>
      <c r="AJ792" s="1" t="str">
        <f>CONCATENATE(TEXT(DiaB[[#This Row],[Hora]],"00"),":",TEXT(DiaB[[#This Row],[Min]],"00"))</f>
        <v>20:07</v>
      </c>
      <c r="AK792" s="1" t="str">
        <f>IFERROR(VLOOKUP(DiaB[[#This Row],[CONCATENA]],Dades[[#All],[Columna1]:[LAT]],3,FALSE),"")</f>
        <v/>
      </c>
      <c r="AL792" s="1" t="str">
        <f>IFERROR(10^(DiaB[[#This Row],[LAT]]/10),"")</f>
        <v/>
      </c>
      <c r="BF792" s="1">
        <f>Resultats!C$37</f>
        <v>30</v>
      </c>
      <c r="BG792" s="1">
        <f>Resultats!E$37</f>
        <v>3</v>
      </c>
      <c r="BH792" s="1">
        <v>20</v>
      </c>
      <c r="BI792" s="1">
        <v>7</v>
      </c>
      <c r="BJ792" s="1" t="str">
        <f>CONCATENATE(DiaC[[#This Row],[Dia]],DiaC[[#This Row],[Mes]],DiaC[[#This Row],[Hora]],DiaC[[#This Row],[Min]])</f>
        <v>303207</v>
      </c>
      <c r="BK792" s="1" t="str">
        <f>CONCATENATE(TEXT(DiaC[[#This Row],[Hora]],"00"),":",TEXT(DiaC[[#This Row],[Min]],"00"))</f>
        <v>20:07</v>
      </c>
      <c r="BL792" s="1" t="str">
        <f>IFERROR(VLOOKUP(DiaC[[#This Row],[CONCATENA]],Dades[[#All],[Columna1]:[LAT]],3,FALSE),"")</f>
        <v/>
      </c>
      <c r="BM792" s="1" t="str">
        <f>IFERROR(10^(DiaC[[#This Row],[LAT]]/10),"")</f>
        <v/>
      </c>
    </row>
    <row r="793" spans="4:65" x14ac:dyDescent="0.35">
      <c r="D793" s="1">
        <f>Resultats!C$7</f>
        <v>30</v>
      </c>
      <c r="E793" s="1">
        <f>Resultats!E$7</f>
        <v>3</v>
      </c>
      <c r="F793" s="1">
        <v>20</v>
      </c>
      <c r="G793" s="1">
        <v>8</v>
      </c>
      <c r="H793" s="1" t="str">
        <f>CONCATENATE(DiaA[[#This Row],[Dia]],DiaA[[#This Row],[Mes]],DiaA[[#This Row],[Hora]],DiaA[[#This Row],[Min]])</f>
        <v>303208</v>
      </c>
      <c r="I793" s="1" t="str">
        <f>CONCATENATE(TEXT(DiaA[[#This Row],[Hora]],"00"),":",TEXT(DiaA[[#This Row],[Min]],"00"))</f>
        <v>20:08</v>
      </c>
      <c r="J793" s="1" t="str">
        <f>IFERROR(VLOOKUP(DiaA[[#This Row],[CONCATENA]],Dades[[#All],[Columna1]:[LAT]],3,FALSE),"")</f>
        <v/>
      </c>
      <c r="K793" s="1" t="str">
        <f>IFERROR(10^(DiaA[[#This Row],[LAT]]/10),"")</f>
        <v/>
      </c>
      <c r="AE793" s="1">
        <f>Resultats!C$22</f>
        <v>30</v>
      </c>
      <c r="AF793" s="1">
        <f>Resultats!E$22</f>
        <v>3</v>
      </c>
      <c r="AG793" s="1">
        <v>20</v>
      </c>
      <c r="AH793" s="1">
        <v>8</v>
      </c>
      <c r="AI793" s="1" t="str">
        <f>CONCATENATE(DiaB[[#This Row],[Dia]],DiaB[[#This Row],[Mes]],DiaB[[#This Row],[Hora]],DiaB[[#This Row],[Min]])</f>
        <v>303208</v>
      </c>
      <c r="AJ793" s="1" t="str">
        <f>CONCATENATE(TEXT(DiaB[[#This Row],[Hora]],"00"),":",TEXT(DiaB[[#This Row],[Min]],"00"))</f>
        <v>20:08</v>
      </c>
      <c r="AK793" s="1" t="str">
        <f>IFERROR(VLOOKUP(DiaB[[#This Row],[CONCATENA]],Dades[[#All],[Columna1]:[LAT]],3,FALSE),"")</f>
        <v/>
      </c>
      <c r="AL793" s="1" t="str">
        <f>IFERROR(10^(DiaB[[#This Row],[LAT]]/10),"")</f>
        <v/>
      </c>
      <c r="BF793" s="1">
        <f>Resultats!C$37</f>
        <v>30</v>
      </c>
      <c r="BG793" s="1">
        <f>Resultats!E$37</f>
        <v>3</v>
      </c>
      <c r="BH793" s="1">
        <v>20</v>
      </c>
      <c r="BI793" s="1">
        <v>8</v>
      </c>
      <c r="BJ793" s="1" t="str">
        <f>CONCATENATE(DiaC[[#This Row],[Dia]],DiaC[[#This Row],[Mes]],DiaC[[#This Row],[Hora]],DiaC[[#This Row],[Min]])</f>
        <v>303208</v>
      </c>
      <c r="BK793" s="1" t="str">
        <f>CONCATENATE(TEXT(DiaC[[#This Row],[Hora]],"00"),":",TEXT(DiaC[[#This Row],[Min]],"00"))</f>
        <v>20:08</v>
      </c>
      <c r="BL793" s="1" t="str">
        <f>IFERROR(VLOOKUP(DiaC[[#This Row],[CONCATENA]],Dades[[#All],[Columna1]:[LAT]],3,FALSE),"")</f>
        <v/>
      </c>
      <c r="BM793" s="1" t="str">
        <f>IFERROR(10^(DiaC[[#This Row],[LAT]]/10),"")</f>
        <v/>
      </c>
    </row>
    <row r="794" spans="4:65" x14ac:dyDescent="0.35">
      <c r="D794" s="1">
        <f>Resultats!C$7</f>
        <v>30</v>
      </c>
      <c r="E794" s="1">
        <f>Resultats!E$7</f>
        <v>3</v>
      </c>
      <c r="F794" s="1">
        <v>20</v>
      </c>
      <c r="G794" s="1">
        <v>9</v>
      </c>
      <c r="H794" s="1" t="str">
        <f>CONCATENATE(DiaA[[#This Row],[Dia]],DiaA[[#This Row],[Mes]],DiaA[[#This Row],[Hora]],DiaA[[#This Row],[Min]])</f>
        <v>303209</v>
      </c>
      <c r="I794" s="1" t="str">
        <f>CONCATENATE(TEXT(DiaA[[#This Row],[Hora]],"00"),":",TEXT(DiaA[[#This Row],[Min]],"00"))</f>
        <v>20:09</v>
      </c>
      <c r="J794" s="1" t="str">
        <f>IFERROR(VLOOKUP(DiaA[[#This Row],[CONCATENA]],Dades[[#All],[Columna1]:[LAT]],3,FALSE),"")</f>
        <v/>
      </c>
      <c r="K794" s="1" t="str">
        <f>IFERROR(10^(DiaA[[#This Row],[LAT]]/10),"")</f>
        <v/>
      </c>
      <c r="AE794" s="1">
        <f>Resultats!C$22</f>
        <v>30</v>
      </c>
      <c r="AF794" s="1">
        <f>Resultats!E$22</f>
        <v>3</v>
      </c>
      <c r="AG794" s="1">
        <v>20</v>
      </c>
      <c r="AH794" s="1">
        <v>9</v>
      </c>
      <c r="AI794" s="1" t="str">
        <f>CONCATENATE(DiaB[[#This Row],[Dia]],DiaB[[#This Row],[Mes]],DiaB[[#This Row],[Hora]],DiaB[[#This Row],[Min]])</f>
        <v>303209</v>
      </c>
      <c r="AJ794" s="1" t="str">
        <f>CONCATENATE(TEXT(DiaB[[#This Row],[Hora]],"00"),":",TEXT(DiaB[[#This Row],[Min]],"00"))</f>
        <v>20:09</v>
      </c>
      <c r="AK794" s="1" t="str">
        <f>IFERROR(VLOOKUP(DiaB[[#This Row],[CONCATENA]],Dades[[#All],[Columna1]:[LAT]],3,FALSE),"")</f>
        <v/>
      </c>
      <c r="AL794" s="1" t="str">
        <f>IFERROR(10^(DiaB[[#This Row],[LAT]]/10),"")</f>
        <v/>
      </c>
      <c r="BF794" s="1">
        <f>Resultats!C$37</f>
        <v>30</v>
      </c>
      <c r="BG794" s="1">
        <f>Resultats!E$37</f>
        <v>3</v>
      </c>
      <c r="BH794" s="1">
        <v>20</v>
      </c>
      <c r="BI794" s="1">
        <v>9</v>
      </c>
      <c r="BJ794" s="1" t="str">
        <f>CONCATENATE(DiaC[[#This Row],[Dia]],DiaC[[#This Row],[Mes]],DiaC[[#This Row],[Hora]],DiaC[[#This Row],[Min]])</f>
        <v>303209</v>
      </c>
      <c r="BK794" s="1" t="str">
        <f>CONCATENATE(TEXT(DiaC[[#This Row],[Hora]],"00"),":",TEXT(DiaC[[#This Row],[Min]],"00"))</f>
        <v>20:09</v>
      </c>
      <c r="BL794" s="1" t="str">
        <f>IFERROR(VLOOKUP(DiaC[[#This Row],[CONCATENA]],Dades[[#All],[Columna1]:[LAT]],3,FALSE),"")</f>
        <v/>
      </c>
      <c r="BM794" s="1" t="str">
        <f>IFERROR(10^(DiaC[[#This Row],[LAT]]/10),"")</f>
        <v/>
      </c>
    </row>
    <row r="795" spans="4:65" x14ac:dyDescent="0.35">
      <c r="D795" s="1">
        <f>Resultats!C$7</f>
        <v>30</v>
      </c>
      <c r="E795" s="1">
        <f>Resultats!E$7</f>
        <v>3</v>
      </c>
      <c r="F795" s="1">
        <v>20</v>
      </c>
      <c r="G795" s="1">
        <v>10</v>
      </c>
      <c r="H795" s="1" t="str">
        <f>CONCATENATE(DiaA[[#This Row],[Dia]],DiaA[[#This Row],[Mes]],DiaA[[#This Row],[Hora]],DiaA[[#This Row],[Min]])</f>
        <v>3032010</v>
      </c>
      <c r="I795" s="1" t="str">
        <f>CONCATENATE(TEXT(DiaA[[#This Row],[Hora]],"00"),":",TEXT(DiaA[[#This Row],[Min]],"00"))</f>
        <v>20:10</v>
      </c>
      <c r="J795" s="1" t="str">
        <f>IFERROR(VLOOKUP(DiaA[[#This Row],[CONCATENA]],Dades[[#All],[Columna1]:[LAT]],3,FALSE),"")</f>
        <v/>
      </c>
      <c r="K795" s="1" t="str">
        <f>IFERROR(10^(DiaA[[#This Row],[LAT]]/10),"")</f>
        <v/>
      </c>
      <c r="AE795" s="1">
        <f>Resultats!C$22</f>
        <v>30</v>
      </c>
      <c r="AF795" s="1">
        <f>Resultats!E$22</f>
        <v>3</v>
      </c>
      <c r="AG795" s="1">
        <v>20</v>
      </c>
      <c r="AH795" s="1">
        <v>10</v>
      </c>
      <c r="AI795" s="1" t="str">
        <f>CONCATENATE(DiaB[[#This Row],[Dia]],DiaB[[#This Row],[Mes]],DiaB[[#This Row],[Hora]],DiaB[[#This Row],[Min]])</f>
        <v>3032010</v>
      </c>
      <c r="AJ795" s="1" t="str">
        <f>CONCATENATE(TEXT(DiaB[[#This Row],[Hora]],"00"),":",TEXT(DiaB[[#This Row],[Min]],"00"))</f>
        <v>20:10</v>
      </c>
      <c r="AK795" s="1" t="str">
        <f>IFERROR(VLOOKUP(DiaB[[#This Row],[CONCATENA]],Dades[[#All],[Columna1]:[LAT]],3,FALSE),"")</f>
        <v/>
      </c>
      <c r="AL795" s="1" t="str">
        <f>IFERROR(10^(DiaB[[#This Row],[LAT]]/10),"")</f>
        <v/>
      </c>
      <c r="BF795" s="1">
        <f>Resultats!C$37</f>
        <v>30</v>
      </c>
      <c r="BG795" s="1">
        <f>Resultats!E$37</f>
        <v>3</v>
      </c>
      <c r="BH795" s="1">
        <v>20</v>
      </c>
      <c r="BI795" s="1">
        <v>10</v>
      </c>
      <c r="BJ795" s="1" t="str">
        <f>CONCATENATE(DiaC[[#This Row],[Dia]],DiaC[[#This Row],[Mes]],DiaC[[#This Row],[Hora]],DiaC[[#This Row],[Min]])</f>
        <v>3032010</v>
      </c>
      <c r="BK795" s="1" t="str">
        <f>CONCATENATE(TEXT(DiaC[[#This Row],[Hora]],"00"),":",TEXT(DiaC[[#This Row],[Min]],"00"))</f>
        <v>20:10</v>
      </c>
      <c r="BL795" s="1" t="str">
        <f>IFERROR(VLOOKUP(DiaC[[#This Row],[CONCATENA]],Dades[[#All],[Columna1]:[LAT]],3,FALSE),"")</f>
        <v/>
      </c>
      <c r="BM795" s="1" t="str">
        <f>IFERROR(10^(DiaC[[#This Row],[LAT]]/10),"")</f>
        <v/>
      </c>
    </row>
    <row r="796" spans="4:65" x14ac:dyDescent="0.35">
      <c r="D796" s="1">
        <f>Resultats!C$7</f>
        <v>30</v>
      </c>
      <c r="E796" s="1">
        <f>Resultats!E$7</f>
        <v>3</v>
      </c>
      <c r="F796" s="1">
        <v>20</v>
      </c>
      <c r="G796" s="1">
        <v>11</v>
      </c>
      <c r="H796" s="1" t="str">
        <f>CONCATENATE(DiaA[[#This Row],[Dia]],DiaA[[#This Row],[Mes]],DiaA[[#This Row],[Hora]],DiaA[[#This Row],[Min]])</f>
        <v>3032011</v>
      </c>
      <c r="I796" s="1" t="str">
        <f>CONCATENATE(TEXT(DiaA[[#This Row],[Hora]],"00"),":",TEXT(DiaA[[#This Row],[Min]],"00"))</f>
        <v>20:11</v>
      </c>
      <c r="J796" s="1" t="str">
        <f>IFERROR(VLOOKUP(DiaA[[#This Row],[CONCATENA]],Dades[[#All],[Columna1]:[LAT]],3,FALSE),"")</f>
        <v/>
      </c>
      <c r="K796" s="1" t="str">
        <f>IFERROR(10^(DiaA[[#This Row],[LAT]]/10),"")</f>
        <v/>
      </c>
      <c r="AE796" s="1">
        <f>Resultats!C$22</f>
        <v>30</v>
      </c>
      <c r="AF796" s="1">
        <f>Resultats!E$22</f>
        <v>3</v>
      </c>
      <c r="AG796" s="1">
        <v>20</v>
      </c>
      <c r="AH796" s="1">
        <v>11</v>
      </c>
      <c r="AI796" s="1" t="str">
        <f>CONCATENATE(DiaB[[#This Row],[Dia]],DiaB[[#This Row],[Mes]],DiaB[[#This Row],[Hora]],DiaB[[#This Row],[Min]])</f>
        <v>3032011</v>
      </c>
      <c r="AJ796" s="1" t="str">
        <f>CONCATENATE(TEXT(DiaB[[#This Row],[Hora]],"00"),":",TEXT(DiaB[[#This Row],[Min]],"00"))</f>
        <v>20:11</v>
      </c>
      <c r="AK796" s="1" t="str">
        <f>IFERROR(VLOOKUP(DiaB[[#This Row],[CONCATENA]],Dades[[#All],[Columna1]:[LAT]],3,FALSE),"")</f>
        <v/>
      </c>
      <c r="AL796" s="1" t="str">
        <f>IFERROR(10^(DiaB[[#This Row],[LAT]]/10),"")</f>
        <v/>
      </c>
      <c r="BF796" s="1">
        <f>Resultats!C$37</f>
        <v>30</v>
      </c>
      <c r="BG796" s="1">
        <f>Resultats!E$37</f>
        <v>3</v>
      </c>
      <c r="BH796" s="1">
        <v>20</v>
      </c>
      <c r="BI796" s="1">
        <v>11</v>
      </c>
      <c r="BJ796" s="1" t="str">
        <f>CONCATENATE(DiaC[[#This Row],[Dia]],DiaC[[#This Row],[Mes]],DiaC[[#This Row],[Hora]],DiaC[[#This Row],[Min]])</f>
        <v>3032011</v>
      </c>
      <c r="BK796" s="1" t="str">
        <f>CONCATENATE(TEXT(DiaC[[#This Row],[Hora]],"00"),":",TEXT(DiaC[[#This Row],[Min]],"00"))</f>
        <v>20:11</v>
      </c>
      <c r="BL796" s="1" t="str">
        <f>IFERROR(VLOOKUP(DiaC[[#This Row],[CONCATENA]],Dades[[#All],[Columna1]:[LAT]],3,FALSE),"")</f>
        <v/>
      </c>
      <c r="BM796" s="1" t="str">
        <f>IFERROR(10^(DiaC[[#This Row],[LAT]]/10),"")</f>
        <v/>
      </c>
    </row>
    <row r="797" spans="4:65" x14ac:dyDescent="0.35">
      <c r="D797" s="1">
        <f>Resultats!C$7</f>
        <v>30</v>
      </c>
      <c r="E797" s="1">
        <f>Resultats!E$7</f>
        <v>3</v>
      </c>
      <c r="F797" s="1">
        <v>20</v>
      </c>
      <c r="G797" s="1">
        <v>12</v>
      </c>
      <c r="H797" s="1" t="str">
        <f>CONCATENATE(DiaA[[#This Row],[Dia]],DiaA[[#This Row],[Mes]],DiaA[[#This Row],[Hora]],DiaA[[#This Row],[Min]])</f>
        <v>3032012</v>
      </c>
      <c r="I797" s="1" t="str">
        <f>CONCATENATE(TEXT(DiaA[[#This Row],[Hora]],"00"),":",TEXT(DiaA[[#This Row],[Min]],"00"))</f>
        <v>20:12</v>
      </c>
      <c r="J797" s="1" t="str">
        <f>IFERROR(VLOOKUP(DiaA[[#This Row],[CONCATENA]],Dades[[#All],[Columna1]:[LAT]],3,FALSE),"")</f>
        <v/>
      </c>
      <c r="K797" s="1" t="str">
        <f>IFERROR(10^(DiaA[[#This Row],[LAT]]/10),"")</f>
        <v/>
      </c>
      <c r="AE797" s="1">
        <f>Resultats!C$22</f>
        <v>30</v>
      </c>
      <c r="AF797" s="1">
        <f>Resultats!E$22</f>
        <v>3</v>
      </c>
      <c r="AG797" s="1">
        <v>20</v>
      </c>
      <c r="AH797" s="1">
        <v>12</v>
      </c>
      <c r="AI797" s="1" t="str">
        <f>CONCATENATE(DiaB[[#This Row],[Dia]],DiaB[[#This Row],[Mes]],DiaB[[#This Row],[Hora]],DiaB[[#This Row],[Min]])</f>
        <v>3032012</v>
      </c>
      <c r="AJ797" s="1" t="str">
        <f>CONCATENATE(TEXT(DiaB[[#This Row],[Hora]],"00"),":",TEXT(DiaB[[#This Row],[Min]],"00"))</f>
        <v>20:12</v>
      </c>
      <c r="AK797" s="1" t="str">
        <f>IFERROR(VLOOKUP(DiaB[[#This Row],[CONCATENA]],Dades[[#All],[Columna1]:[LAT]],3,FALSE),"")</f>
        <v/>
      </c>
      <c r="AL797" s="1" t="str">
        <f>IFERROR(10^(DiaB[[#This Row],[LAT]]/10),"")</f>
        <v/>
      </c>
      <c r="BF797" s="1">
        <f>Resultats!C$37</f>
        <v>30</v>
      </c>
      <c r="BG797" s="1">
        <f>Resultats!E$37</f>
        <v>3</v>
      </c>
      <c r="BH797" s="1">
        <v>20</v>
      </c>
      <c r="BI797" s="1">
        <v>12</v>
      </c>
      <c r="BJ797" s="1" t="str">
        <f>CONCATENATE(DiaC[[#This Row],[Dia]],DiaC[[#This Row],[Mes]],DiaC[[#This Row],[Hora]],DiaC[[#This Row],[Min]])</f>
        <v>3032012</v>
      </c>
      <c r="BK797" s="1" t="str">
        <f>CONCATENATE(TEXT(DiaC[[#This Row],[Hora]],"00"),":",TEXT(DiaC[[#This Row],[Min]],"00"))</f>
        <v>20:12</v>
      </c>
      <c r="BL797" s="1" t="str">
        <f>IFERROR(VLOOKUP(DiaC[[#This Row],[CONCATENA]],Dades[[#All],[Columna1]:[LAT]],3,FALSE),"")</f>
        <v/>
      </c>
      <c r="BM797" s="1" t="str">
        <f>IFERROR(10^(DiaC[[#This Row],[LAT]]/10),"")</f>
        <v/>
      </c>
    </row>
    <row r="798" spans="4:65" x14ac:dyDescent="0.35">
      <c r="D798" s="1">
        <f>Resultats!C$7</f>
        <v>30</v>
      </c>
      <c r="E798" s="1">
        <f>Resultats!E$7</f>
        <v>3</v>
      </c>
      <c r="F798" s="1">
        <v>20</v>
      </c>
      <c r="G798" s="1">
        <v>13</v>
      </c>
      <c r="H798" s="1" t="str">
        <f>CONCATENATE(DiaA[[#This Row],[Dia]],DiaA[[#This Row],[Mes]],DiaA[[#This Row],[Hora]],DiaA[[#This Row],[Min]])</f>
        <v>3032013</v>
      </c>
      <c r="I798" s="1" t="str">
        <f>CONCATENATE(TEXT(DiaA[[#This Row],[Hora]],"00"),":",TEXT(DiaA[[#This Row],[Min]],"00"))</f>
        <v>20:13</v>
      </c>
      <c r="J798" s="1" t="str">
        <f>IFERROR(VLOOKUP(DiaA[[#This Row],[CONCATENA]],Dades[[#All],[Columna1]:[LAT]],3,FALSE),"")</f>
        <v/>
      </c>
      <c r="K798" s="1" t="str">
        <f>IFERROR(10^(DiaA[[#This Row],[LAT]]/10),"")</f>
        <v/>
      </c>
      <c r="AE798" s="1">
        <f>Resultats!C$22</f>
        <v>30</v>
      </c>
      <c r="AF798" s="1">
        <f>Resultats!E$22</f>
        <v>3</v>
      </c>
      <c r="AG798" s="1">
        <v>20</v>
      </c>
      <c r="AH798" s="1">
        <v>13</v>
      </c>
      <c r="AI798" s="1" t="str">
        <f>CONCATENATE(DiaB[[#This Row],[Dia]],DiaB[[#This Row],[Mes]],DiaB[[#This Row],[Hora]],DiaB[[#This Row],[Min]])</f>
        <v>3032013</v>
      </c>
      <c r="AJ798" s="1" t="str">
        <f>CONCATENATE(TEXT(DiaB[[#This Row],[Hora]],"00"),":",TEXT(DiaB[[#This Row],[Min]],"00"))</f>
        <v>20:13</v>
      </c>
      <c r="AK798" s="1" t="str">
        <f>IFERROR(VLOOKUP(DiaB[[#This Row],[CONCATENA]],Dades[[#All],[Columna1]:[LAT]],3,FALSE),"")</f>
        <v/>
      </c>
      <c r="AL798" s="1" t="str">
        <f>IFERROR(10^(DiaB[[#This Row],[LAT]]/10),"")</f>
        <v/>
      </c>
      <c r="BF798" s="1">
        <f>Resultats!C$37</f>
        <v>30</v>
      </c>
      <c r="BG798" s="1">
        <f>Resultats!E$37</f>
        <v>3</v>
      </c>
      <c r="BH798" s="1">
        <v>20</v>
      </c>
      <c r="BI798" s="1">
        <v>13</v>
      </c>
      <c r="BJ798" s="1" t="str">
        <f>CONCATENATE(DiaC[[#This Row],[Dia]],DiaC[[#This Row],[Mes]],DiaC[[#This Row],[Hora]],DiaC[[#This Row],[Min]])</f>
        <v>3032013</v>
      </c>
      <c r="BK798" s="1" t="str">
        <f>CONCATENATE(TEXT(DiaC[[#This Row],[Hora]],"00"),":",TEXT(DiaC[[#This Row],[Min]],"00"))</f>
        <v>20:13</v>
      </c>
      <c r="BL798" s="1" t="str">
        <f>IFERROR(VLOOKUP(DiaC[[#This Row],[CONCATENA]],Dades[[#All],[Columna1]:[LAT]],3,FALSE),"")</f>
        <v/>
      </c>
      <c r="BM798" s="1" t="str">
        <f>IFERROR(10^(DiaC[[#This Row],[LAT]]/10),"")</f>
        <v/>
      </c>
    </row>
    <row r="799" spans="4:65" x14ac:dyDescent="0.35">
      <c r="D799" s="1">
        <f>Resultats!C$7</f>
        <v>30</v>
      </c>
      <c r="E799" s="1">
        <f>Resultats!E$7</f>
        <v>3</v>
      </c>
      <c r="F799" s="1">
        <v>20</v>
      </c>
      <c r="G799" s="1">
        <v>14</v>
      </c>
      <c r="H799" s="1" t="str">
        <f>CONCATENATE(DiaA[[#This Row],[Dia]],DiaA[[#This Row],[Mes]],DiaA[[#This Row],[Hora]],DiaA[[#This Row],[Min]])</f>
        <v>3032014</v>
      </c>
      <c r="I799" s="1" t="str">
        <f>CONCATENATE(TEXT(DiaA[[#This Row],[Hora]],"00"),":",TEXT(DiaA[[#This Row],[Min]],"00"))</f>
        <v>20:14</v>
      </c>
      <c r="J799" s="1" t="str">
        <f>IFERROR(VLOOKUP(DiaA[[#This Row],[CONCATENA]],Dades[[#All],[Columna1]:[LAT]],3,FALSE),"")</f>
        <v/>
      </c>
      <c r="K799" s="1" t="str">
        <f>IFERROR(10^(DiaA[[#This Row],[LAT]]/10),"")</f>
        <v/>
      </c>
      <c r="AE799" s="1">
        <f>Resultats!C$22</f>
        <v>30</v>
      </c>
      <c r="AF799" s="1">
        <f>Resultats!E$22</f>
        <v>3</v>
      </c>
      <c r="AG799" s="1">
        <v>20</v>
      </c>
      <c r="AH799" s="1">
        <v>14</v>
      </c>
      <c r="AI799" s="1" t="str">
        <f>CONCATENATE(DiaB[[#This Row],[Dia]],DiaB[[#This Row],[Mes]],DiaB[[#This Row],[Hora]],DiaB[[#This Row],[Min]])</f>
        <v>3032014</v>
      </c>
      <c r="AJ799" s="1" t="str">
        <f>CONCATENATE(TEXT(DiaB[[#This Row],[Hora]],"00"),":",TEXT(DiaB[[#This Row],[Min]],"00"))</f>
        <v>20:14</v>
      </c>
      <c r="AK799" s="1" t="str">
        <f>IFERROR(VLOOKUP(DiaB[[#This Row],[CONCATENA]],Dades[[#All],[Columna1]:[LAT]],3,FALSE),"")</f>
        <v/>
      </c>
      <c r="AL799" s="1" t="str">
        <f>IFERROR(10^(DiaB[[#This Row],[LAT]]/10),"")</f>
        <v/>
      </c>
      <c r="BF799" s="1">
        <f>Resultats!C$37</f>
        <v>30</v>
      </c>
      <c r="BG799" s="1">
        <f>Resultats!E$37</f>
        <v>3</v>
      </c>
      <c r="BH799" s="1">
        <v>20</v>
      </c>
      <c r="BI799" s="1">
        <v>14</v>
      </c>
      <c r="BJ799" s="1" t="str">
        <f>CONCATENATE(DiaC[[#This Row],[Dia]],DiaC[[#This Row],[Mes]],DiaC[[#This Row],[Hora]],DiaC[[#This Row],[Min]])</f>
        <v>3032014</v>
      </c>
      <c r="BK799" s="1" t="str">
        <f>CONCATENATE(TEXT(DiaC[[#This Row],[Hora]],"00"),":",TEXT(DiaC[[#This Row],[Min]],"00"))</f>
        <v>20:14</v>
      </c>
      <c r="BL799" s="1" t="str">
        <f>IFERROR(VLOOKUP(DiaC[[#This Row],[CONCATENA]],Dades[[#All],[Columna1]:[LAT]],3,FALSE),"")</f>
        <v/>
      </c>
      <c r="BM799" s="1" t="str">
        <f>IFERROR(10^(DiaC[[#This Row],[LAT]]/10),"")</f>
        <v/>
      </c>
    </row>
    <row r="800" spans="4:65" x14ac:dyDescent="0.35">
      <c r="D800" s="1">
        <f>Resultats!C$7</f>
        <v>30</v>
      </c>
      <c r="E800" s="1">
        <f>Resultats!E$7</f>
        <v>3</v>
      </c>
      <c r="F800" s="1">
        <v>20</v>
      </c>
      <c r="G800" s="1">
        <v>15</v>
      </c>
      <c r="H800" s="1" t="str">
        <f>CONCATENATE(DiaA[[#This Row],[Dia]],DiaA[[#This Row],[Mes]],DiaA[[#This Row],[Hora]],DiaA[[#This Row],[Min]])</f>
        <v>3032015</v>
      </c>
      <c r="I800" s="1" t="str">
        <f>CONCATENATE(TEXT(DiaA[[#This Row],[Hora]],"00"),":",TEXT(DiaA[[#This Row],[Min]],"00"))</f>
        <v>20:15</v>
      </c>
      <c r="J800" s="1" t="str">
        <f>IFERROR(VLOOKUP(DiaA[[#This Row],[CONCATENA]],Dades[[#All],[Columna1]:[LAT]],3,FALSE),"")</f>
        <v/>
      </c>
      <c r="K800" s="1" t="str">
        <f>IFERROR(10^(DiaA[[#This Row],[LAT]]/10),"")</f>
        <v/>
      </c>
      <c r="AE800" s="1">
        <f>Resultats!C$22</f>
        <v>30</v>
      </c>
      <c r="AF800" s="1">
        <f>Resultats!E$22</f>
        <v>3</v>
      </c>
      <c r="AG800" s="1">
        <v>20</v>
      </c>
      <c r="AH800" s="1">
        <v>15</v>
      </c>
      <c r="AI800" s="1" t="str">
        <f>CONCATENATE(DiaB[[#This Row],[Dia]],DiaB[[#This Row],[Mes]],DiaB[[#This Row],[Hora]],DiaB[[#This Row],[Min]])</f>
        <v>3032015</v>
      </c>
      <c r="AJ800" s="1" t="str">
        <f>CONCATENATE(TEXT(DiaB[[#This Row],[Hora]],"00"),":",TEXT(DiaB[[#This Row],[Min]],"00"))</f>
        <v>20:15</v>
      </c>
      <c r="AK800" s="1" t="str">
        <f>IFERROR(VLOOKUP(DiaB[[#This Row],[CONCATENA]],Dades[[#All],[Columna1]:[LAT]],3,FALSE),"")</f>
        <v/>
      </c>
      <c r="AL800" s="1" t="str">
        <f>IFERROR(10^(DiaB[[#This Row],[LAT]]/10),"")</f>
        <v/>
      </c>
      <c r="BF800" s="1">
        <f>Resultats!C$37</f>
        <v>30</v>
      </c>
      <c r="BG800" s="1">
        <f>Resultats!E$37</f>
        <v>3</v>
      </c>
      <c r="BH800" s="1">
        <v>20</v>
      </c>
      <c r="BI800" s="1">
        <v>15</v>
      </c>
      <c r="BJ800" s="1" t="str">
        <f>CONCATENATE(DiaC[[#This Row],[Dia]],DiaC[[#This Row],[Mes]],DiaC[[#This Row],[Hora]],DiaC[[#This Row],[Min]])</f>
        <v>3032015</v>
      </c>
      <c r="BK800" s="1" t="str">
        <f>CONCATENATE(TEXT(DiaC[[#This Row],[Hora]],"00"),":",TEXT(DiaC[[#This Row],[Min]],"00"))</f>
        <v>20:15</v>
      </c>
      <c r="BL800" s="1" t="str">
        <f>IFERROR(VLOOKUP(DiaC[[#This Row],[CONCATENA]],Dades[[#All],[Columna1]:[LAT]],3,FALSE),"")</f>
        <v/>
      </c>
      <c r="BM800" s="1" t="str">
        <f>IFERROR(10^(DiaC[[#This Row],[LAT]]/10),"")</f>
        <v/>
      </c>
    </row>
    <row r="801" spans="4:65" x14ac:dyDescent="0.35">
      <c r="D801" s="1">
        <f>Resultats!C$7</f>
        <v>30</v>
      </c>
      <c r="E801" s="1">
        <f>Resultats!E$7</f>
        <v>3</v>
      </c>
      <c r="F801" s="1">
        <v>20</v>
      </c>
      <c r="G801" s="1">
        <v>16</v>
      </c>
      <c r="H801" s="1" t="str">
        <f>CONCATENATE(DiaA[[#This Row],[Dia]],DiaA[[#This Row],[Mes]],DiaA[[#This Row],[Hora]],DiaA[[#This Row],[Min]])</f>
        <v>3032016</v>
      </c>
      <c r="I801" s="1" t="str">
        <f>CONCATENATE(TEXT(DiaA[[#This Row],[Hora]],"00"),":",TEXT(DiaA[[#This Row],[Min]],"00"))</f>
        <v>20:16</v>
      </c>
      <c r="J801" s="1" t="str">
        <f>IFERROR(VLOOKUP(DiaA[[#This Row],[CONCATENA]],Dades[[#All],[Columna1]:[LAT]],3,FALSE),"")</f>
        <v/>
      </c>
      <c r="K801" s="1" t="str">
        <f>IFERROR(10^(DiaA[[#This Row],[LAT]]/10),"")</f>
        <v/>
      </c>
      <c r="AE801" s="1">
        <f>Resultats!C$22</f>
        <v>30</v>
      </c>
      <c r="AF801" s="1">
        <f>Resultats!E$22</f>
        <v>3</v>
      </c>
      <c r="AG801" s="1">
        <v>20</v>
      </c>
      <c r="AH801" s="1">
        <v>16</v>
      </c>
      <c r="AI801" s="1" t="str">
        <f>CONCATENATE(DiaB[[#This Row],[Dia]],DiaB[[#This Row],[Mes]],DiaB[[#This Row],[Hora]],DiaB[[#This Row],[Min]])</f>
        <v>3032016</v>
      </c>
      <c r="AJ801" s="1" t="str">
        <f>CONCATENATE(TEXT(DiaB[[#This Row],[Hora]],"00"),":",TEXT(DiaB[[#This Row],[Min]],"00"))</f>
        <v>20:16</v>
      </c>
      <c r="AK801" s="1" t="str">
        <f>IFERROR(VLOOKUP(DiaB[[#This Row],[CONCATENA]],Dades[[#All],[Columna1]:[LAT]],3,FALSE),"")</f>
        <v/>
      </c>
      <c r="AL801" s="1" t="str">
        <f>IFERROR(10^(DiaB[[#This Row],[LAT]]/10),"")</f>
        <v/>
      </c>
      <c r="BF801" s="1">
        <f>Resultats!C$37</f>
        <v>30</v>
      </c>
      <c r="BG801" s="1">
        <f>Resultats!E$37</f>
        <v>3</v>
      </c>
      <c r="BH801" s="1">
        <v>20</v>
      </c>
      <c r="BI801" s="1">
        <v>16</v>
      </c>
      <c r="BJ801" s="1" t="str">
        <f>CONCATENATE(DiaC[[#This Row],[Dia]],DiaC[[#This Row],[Mes]],DiaC[[#This Row],[Hora]],DiaC[[#This Row],[Min]])</f>
        <v>3032016</v>
      </c>
      <c r="BK801" s="1" t="str">
        <f>CONCATENATE(TEXT(DiaC[[#This Row],[Hora]],"00"),":",TEXT(DiaC[[#This Row],[Min]],"00"))</f>
        <v>20:16</v>
      </c>
      <c r="BL801" s="1" t="str">
        <f>IFERROR(VLOOKUP(DiaC[[#This Row],[CONCATENA]],Dades[[#All],[Columna1]:[LAT]],3,FALSE),"")</f>
        <v/>
      </c>
      <c r="BM801" s="1" t="str">
        <f>IFERROR(10^(DiaC[[#This Row],[LAT]]/10),"")</f>
        <v/>
      </c>
    </row>
    <row r="802" spans="4:65" x14ac:dyDescent="0.35">
      <c r="D802" s="1">
        <f>Resultats!C$7</f>
        <v>30</v>
      </c>
      <c r="E802" s="1">
        <f>Resultats!E$7</f>
        <v>3</v>
      </c>
      <c r="F802" s="1">
        <v>20</v>
      </c>
      <c r="G802" s="1">
        <v>17</v>
      </c>
      <c r="H802" s="1" t="str">
        <f>CONCATENATE(DiaA[[#This Row],[Dia]],DiaA[[#This Row],[Mes]],DiaA[[#This Row],[Hora]],DiaA[[#This Row],[Min]])</f>
        <v>3032017</v>
      </c>
      <c r="I802" s="1" t="str">
        <f>CONCATENATE(TEXT(DiaA[[#This Row],[Hora]],"00"),":",TEXT(DiaA[[#This Row],[Min]],"00"))</f>
        <v>20:17</v>
      </c>
      <c r="J802" s="1" t="str">
        <f>IFERROR(VLOOKUP(DiaA[[#This Row],[CONCATENA]],Dades[[#All],[Columna1]:[LAT]],3,FALSE),"")</f>
        <v/>
      </c>
      <c r="K802" s="1" t="str">
        <f>IFERROR(10^(DiaA[[#This Row],[LAT]]/10),"")</f>
        <v/>
      </c>
      <c r="AE802" s="1">
        <f>Resultats!C$22</f>
        <v>30</v>
      </c>
      <c r="AF802" s="1">
        <f>Resultats!E$22</f>
        <v>3</v>
      </c>
      <c r="AG802" s="1">
        <v>20</v>
      </c>
      <c r="AH802" s="1">
        <v>17</v>
      </c>
      <c r="AI802" s="1" t="str">
        <f>CONCATENATE(DiaB[[#This Row],[Dia]],DiaB[[#This Row],[Mes]],DiaB[[#This Row],[Hora]],DiaB[[#This Row],[Min]])</f>
        <v>3032017</v>
      </c>
      <c r="AJ802" s="1" t="str">
        <f>CONCATENATE(TEXT(DiaB[[#This Row],[Hora]],"00"),":",TEXT(DiaB[[#This Row],[Min]],"00"))</f>
        <v>20:17</v>
      </c>
      <c r="AK802" s="1" t="str">
        <f>IFERROR(VLOOKUP(DiaB[[#This Row],[CONCATENA]],Dades[[#All],[Columna1]:[LAT]],3,FALSE),"")</f>
        <v/>
      </c>
      <c r="AL802" s="1" t="str">
        <f>IFERROR(10^(DiaB[[#This Row],[LAT]]/10),"")</f>
        <v/>
      </c>
      <c r="BF802" s="1">
        <f>Resultats!C$37</f>
        <v>30</v>
      </c>
      <c r="BG802" s="1">
        <f>Resultats!E$37</f>
        <v>3</v>
      </c>
      <c r="BH802" s="1">
        <v>20</v>
      </c>
      <c r="BI802" s="1">
        <v>17</v>
      </c>
      <c r="BJ802" s="1" t="str">
        <f>CONCATENATE(DiaC[[#This Row],[Dia]],DiaC[[#This Row],[Mes]],DiaC[[#This Row],[Hora]],DiaC[[#This Row],[Min]])</f>
        <v>3032017</v>
      </c>
      <c r="BK802" s="1" t="str">
        <f>CONCATENATE(TEXT(DiaC[[#This Row],[Hora]],"00"),":",TEXT(DiaC[[#This Row],[Min]],"00"))</f>
        <v>20:17</v>
      </c>
      <c r="BL802" s="1" t="str">
        <f>IFERROR(VLOOKUP(DiaC[[#This Row],[CONCATENA]],Dades[[#All],[Columna1]:[LAT]],3,FALSE),"")</f>
        <v/>
      </c>
      <c r="BM802" s="1" t="str">
        <f>IFERROR(10^(DiaC[[#This Row],[LAT]]/10),"")</f>
        <v/>
      </c>
    </row>
    <row r="803" spans="4:65" x14ac:dyDescent="0.35">
      <c r="D803" s="1">
        <f>Resultats!C$7</f>
        <v>30</v>
      </c>
      <c r="E803" s="1">
        <f>Resultats!E$7</f>
        <v>3</v>
      </c>
      <c r="F803" s="1">
        <v>20</v>
      </c>
      <c r="G803" s="1">
        <v>18</v>
      </c>
      <c r="H803" s="1" t="str">
        <f>CONCATENATE(DiaA[[#This Row],[Dia]],DiaA[[#This Row],[Mes]],DiaA[[#This Row],[Hora]],DiaA[[#This Row],[Min]])</f>
        <v>3032018</v>
      </c>
      <c r="I803" s="1" t="str">
        <f>CONCATENATE(TEXT(DiaA[[#This Row],[Hora]],"00"),":",TEXT(DiaA[[#This Row],[Min]],"00"))</f>
        <v>20:18</v>
      </c>
      <c r="J803" s="1" t="str">
        <f>IFERROR(VLOOKUP(DiaA[[#This Row],[CONCATENA]],Dades[[#All],[Columna1]:[LAT]],3,FALSE),"")</f>
        <v/>
      </c>
      <c r="K803" s="1" t="str">
        <f>IFERROR(10^(DiaA[[#This Row],[LAT]]/10),"")</f>
        <v/>
      </c>
      <c r="AE803" s="1">
        <f>Resultats!C$22</f>
        <v>30</v>
      </c>
      <c r="AF803" s="1">
        <f>Resultats!E$22</f>
        <v>3</v>
      </c>
      <c r="AG803" s="1">
        <v>20</v>
      </c>
      <c r="AH803" s="1">
        <v>18</v>
      </c>
      <c r="AI803" s="1" t="str">
        <f>CONCATENATE(DiaB[[#This Row],[Dia]],DiaB[[#This Row],[Mes]],DiaB[[#This Row],[Hora]],DiaB[[#This Row],[Min]])</f>
        <v>3032018</v>
      </c>
      <c r="AJ803" s="1" t="str">
        <f>CONCATENATE(TEXT(DiaB[[#This Row],[Hora]],"00"),":",TEXT(DiaB[[#This Row],[Min]],"00"))</f>
        <v>20:18</v>
      </c>
      <c r="AK803" s="1" t="str">
        <f>IFERROR(VLOOKUP(DiaB[[#This Row],[CONCATENA]],Dades[[#All],[Columna1]:[LAT]],3,FALSE),"")</f>
        <v/>
      </c>
      <c r="AL803" s="1" t="str">
        <f>IFERROR(10^(DiaB[[#This Row],[LAT]]/10),"")</f>
        <v/>
      </c>
      <c r="BF803" s="1">
        <f>Resultats!C$37</f>
        <v>30</v>
      </c>
      <c r="BG803" s="1">
        <f>Resultats!E$37</f>
        <v>3</v>
      </c>
      <c r="BH803" s="1">
        <v>20</v>
      </c>
      <c r="BI803" s="1">
        <v>18</v>
      </c>
      <c r="BJ803" s="1" t="str">
        <f>CONCATENATE(DiaC[[#This Row],[Dia]],DiaC[[#This Row],[Mes]],DiaC[[#This Row],[Hora]],DiaC[[#This Row],[Min]])</f>
        <v>3032018</v>
      </c>
      <c r="BK803" s="1" t="str">
        <f>CONCATENATE(TEXT(DiaC[[#This Row],[Hora]],"00"),":",TEXT(DiaC[[#This Row],[Min]],"00"))</f>
        <v>20:18</v>
      </c>
      <c r="BL803" s="1" t="str">
        <f>IFERROR(VLOOKUP(DiaC[[#This Row],[CONCATENA]],Dades[[#All],[Columna1]:[LAT]],3,FALSE),"")</f>
        <v/>
      </c>
      <c r="BM803" s="1" t="str">
        <f>IFERROR(10^(DiaC[[#This Row],[LAT]]/10),"")</f>
        <v/>
      </c>
    </row>
    <row r="804" spans="4:65" x14ac:dyDescent="0.35">
      <c r="D804" s="1">
        <f>Resultats!C$7</f>
        <v>30</v>
      </c>
      <c r="E804" s="1">
        <f>Resultats!E$7</f>
        <v>3</v>
      </c>
      <c r="F804" s="1">
        <v>20</v>
      </c>
      <c r="G804" s="1">
        <v>19</v>
      </c>
      <c r="H804" s="1" t="str">
        <f>CONCATENATE(DiaA[[#This Row],[Dia]],DiaA[[#This Row],[Mes]],DiaA[[#This Row],[Hora]],DiaA[[#This Row],[Min]])</f>
        <v>3032019</v>
      </c>
      <c r="I804" s="1" t="str">
        <f>CONCATENATE(TEXT(DiaA[[#This Row],[Hora]],"00"),":",TEXT(DiaA[[#This Row],[Min]],"00"))</f>
        <v>20:19</v>
      </c>
      <c r="J804" s="1" t="str">
        <f>IFERROR(VLOOKUP(DiaA[[#This Row],[CONCATENA]],Dades[[#All],[Columna1]:[LAT]],3,FALSE),"")</f>
        <v/>
      </c>
      <c r="K804" s="1" t="str">
        <f>IFERROR(10^(DiaA[[#This Row],[LAT]]/10),"")</f>
        <v/>
      </c>
      <c r="AE804" s="1">
        <f>Resultats!C$22</f>
        <v>30</v>
      </c>
      <c r="AF804" s="1">
        <f>Resultats!E$22</f>
        <v>3</v>
      </c>
      <c r="AG804" s="1">
        <v>20</v>
      </c>
      <c r="AH804" s="1">
        <v>19</v>
      </c>
      <c r="AI804" s="1" t="str">
        <f>CONCATENATE(DiaB[[#This Row],[Dia]],DiaB[[#This Row],[Mes]],DiaB[[#This Row],[Hora]],DiaB[[#This Row],[Min]])</f>
        <v>3032019</v>
      </c>
      <c r="AJ804" s="1" t="str">
        <f>CONCATENATE(TEXT(DiaB[[#This Row],[Hora]],"00"),":",TEXT(DiaB[[#This Row],[Min]],"00"))</f>
        <v>20:19</v>
      </c>
      <c r="AK804" s="1" t="str">
        <f>IFERROR(VLOOKUP(DiaB[[#This Row],[CONCATENA]],Dades[[#All],[Columna1]:[LAT]],3,FALSE),"")</f>
        <v/>
      </c>
      <c r="AL804" s="1" t="str">
        <f>IFERROR(10^(DiaB[[#This Row],[LAT]]/10),"")</f>
        <v/>
      </c>
      <c r="BF804" s="1">
        <f>Resultats!C$37</f>
        <v>30</v>
      </c>
      <c r="BG804" s="1">
        <f>Resultats!E$37</f>
        <v>3</v>
      </c>
      <c r="BH804" s="1">
        <v>20</v>
      </c>
      <c r="BI804" s="1">
        <v>19</v>
      </c>
      <c r="BJ804" s="1" t="str">
        <f>CONCATENATE(DiaC[[#This Row],[Dia]],DiaC[[#This Row],[Mes]],DiaC[[#This Row],[Hora]],DiaC[[#This Row],[Min]])</f>
        <v>3032019</v>
      </c>
      <c r="BK804" s="1" t="str">
        <f>CONCATENATE(TEXT(DiaC[[#This Row],[Hora]],"00"),":",TEXT(DiaC[[#This Row],[Min]],"00"))</f>
        <v>20:19</v>
      </c>
      <c r="BL804" s="1" t="str">
        <f>IFERROR(VLOOKUP(DiaC[[#This Row],[CONCATENA]],Dades[[#All],[Columna1]:[LAT]],3,FALSE),"")</f>
        <v/>
      </c>
      <c r="BM804" s="1" t="str">
        <f>IFERROR(10^(DiaC[[#This Row],[LAT]]/10),"")</f>
        <v/>
      </c>
    </row>
    <row r="805" spans="4:65" x14ac:dyDescent="0.35">
      <c r="D805" s="1">
        <f>Resultats!C$7</f>
        <v>30</v>
      </c>
      <c r="E805" s="1">
        <f>Resultats!E$7</f>
        <v>3</v>
      </c>
      <c r="F805" s="1">
        <v>20</v>
      </c>
      <c r="G805" s="1">
        <v>20</v>
      </c>
      <c r="H805" s="1" t="str">
        <f>CONCATENATE(DiaA[[#This Row],[Dia]],DiaA[[#This Row],[Mes]],DiaA[[#This Row],[Hora]],DiaA[[#This Row],[Min]])</f>
        <v>3032020</v>
      </c>
      <c r="I805" s="1" t="str">
        <f>CONCATENATE(TEXT(DiaA[[#This Row],[Hora]],"00"),":",TEXT(DiaA[[#This Row],[Min]],"00"))</f>
        <v>20:20</v>
      </c>
      <c r="J805" s="1" t="str">
        <f>IFERROR(VLOOKUP(DiaA[[#This Row],[CONCATENA]],Dades[[#All],[Columna1]:[LAT]],3,FALSE),"")</f>
        <v/>
      </c>
      <c r="K805" s="1" t="str">
        <f>IFERROR(10^(DiaA[[#This Row],[LAT]]/10),"")</f>
        <v/>
      </c>
      <c r="AE805" s="1">
        <f>Resultats!C$22</f>
        <v>30</v>
      </c>
      <c r="AF805" s="1">
        <f>Resultats!E$22</f>
        <v>3</v>
      </c>
      <c r="AG805" s="1">
        <v>20</v>
      </c>
      <c r="AH805" s="1">
        <v>20</v>
      </c>
      <c r="AI805" s="1" t="str">
        <f>CONCATENATE(DiaB[[#This Row],[Dia]],DiaB[[#This Row],[Mes]],DiaB[[#This Row],[Hora]],DiaB[[#This Row],[Min]])</f>
        <v>3032020</v>
      </c>
      <c r="AJ805" s="1" t="str">
        <f>CONCATENATE(TEXT(DiaB[[#This Row],[Hora]],"00"),":",TEXT(DiaB[[#This Row],[Min]],"00"))</f>
        <v>20:20</v>
      </c>
      <c r="AK805" s="1" t="str">
        <f>IFERROR(VLOOKUP(DiaB[[#This Row],[CONCATENA]],Dades[[#All],[Columna1]:[LAT]],3,FALSE),"")</f>
        <v/>
      </c>
      <c r="AL805" s="1" t="str">
        <f>IFERROR(10^(DiaB[[#This Row],[LAT]]/10),"")</f>
        <v/>
      </c>
      <c r="BF805" s="1">
        <f>Resultats!C$37</f>
        <v>30</v>
      </c>
      <c r="BG805" s="1">
        <f>Resultats!E$37</f>
        <v>3</v>
      </c>
      <c r="BH805" s="1">
        <v>20</v>
      </c>
      <c r="BI805" s="1">
        <v>20</v>
      </c>
      <c r="BJ805" s="1" t="str">
        <f>CONCATENATE(DiaC[[#This Row],[Dia]],DiaC[[#This Row],[Mes]],DiaC[[#This Row],[Hora]],DiaC[[#This Row],[Min]])</f>
        <v>3032020</v>
      </c>
      <c r="BK805" s="1" t="str">
        <f>CONCATENATE(TEXT(DiaC[[#This Row],[Hora]],"00"),":",TEXT(DiaC[[#This Row],[Min]],"00"))</f>
        <v>20:20</v>
      </c>
      <c r="BL805" s="1" t="str">
        <f>IFERROR(VLOOKUP(DiaC[[#This Row],[CONCATENA]],Dades[[#All],[Columna1]:[LAT]],3,FALSE),"")</f>
        <v/>
      </c>
      <c r="BM805" s="1" t="str">
        <f>IFERROR(10^(DiaC[[#This Row],[LAT]]/10),"")</f>
        <v/>
      </c>
    </row>
    <row r="806" spans="4:65" x14ac:dyDescent="0.35">
      <c r="D806" s="1">
        <f>Resultats!C$7</f>
        <v>30</v>
      </c>
      <c r="E806" s="1">
        <f>Resultats!E$7</f>
        <v>3</v>
      </c>
      <c r="F806" s="1">
        <v>20</v>
      </c>
      <c r="G806" s="1">
        <v>21</v>
      </c>
      <c r="H806" s="1" t="str">
        <f>CONCATENATE(DiaA[[#This Row],[Dia]],DiaA[[#This Row],[Mes]],DiaA[[#This Row],[Hora]],DiaA[[#This Row],[Min]])</f>
        <v>3032021</v>
      </c>
      <c r="I806" s="1" t="str">
        <f>CONCATENATE(TEXT(DiaA[[#This Row],[Hora]],"00"),":",TEXT(DiaA[[#This Row],[Min]],"00"))</f>
        <v>20:21</v>
      </c>
      <c r="J806" s="1" t="str">
        <f>IFERROR(VLOOKUP(DiaA[[#This Row],[CONCATENA]],Dades[[#All],[Columna1]:[LAT]],3,FALSE),"")</f>
        <v/>
      </c>
      <c r="K806" s="1" t="str">
        <f>IFERROR(10^(DiaA[[#This Row],[LAT]]/10),"")</f>
        <v/>
      </c>
      <c r="AE806" s="1">
        <f>Resultats!C$22</f>
        <v>30</v>
      </c>
      <c r="AF806" s="1">
        <f>Resultats!E$22</f>
        <v>3</v>
      </c>
      <c r="AG806" s="1">
        <v>20</v>
      </c>
      <c r="AH806" s="1">
        <v>21</v>
      </c>
      <c r="AI806" s="1" t="str">
        <f>CONCATENATE(DiaB[[#This Row],[Dia]],DiaB[[#This Row],[Mes]],DiaB[[#This Row],[Hora]],DiaB[[#This Row],[Min]])</f>
        <v>3032021</v>
      </c>
      <c r="AJ806" s="1" t="str">
        <f>CONCATENATE(TEXT(DiaB[[#This Row],[Hora]],"00"),":",TEXT(DiaB[[#This Row],[Min]],"00"))</f>
        <v>20:21</v>
      </c>
      <c r="AK806" s="1" t="str">
        <f>IFERROR(VLOOKUP(DiaB[[#This Row],[CONCATENA]],Dades[[#All],[Columna1]:[LAT]],3,FALSE),"")</f>
        <v/>
      </c>
      <c r="AL806" s="1" t="str">
        <f>IFERROR(10^(DiaB[[#This Row],[LAT]]/10),"")</f>
        <v/>
      </c>
      <c r="BF806" s="1">
        <f>Resultats!C$37</f>
        <v>30</v>
      </c>
      <c r="BG806" s="1">
        <f>Resultats!E$37</f>
        <v>3</v>
      </c>
      <c r="BH806" s="1">
        <v>20</v>
      </c>
      <c r="BI806" s="1">
        <v>21</v>
      </c>
      <c r="BJ806" s="1" t="str">
        <f>CONCATENATE(DiaC[[#This Row],[Dia]],DiaC[[#This Row],[Mes]],DiaC[[#This Row],[Hora]],DiaC[[#This Row],[Min]])</f>
        <v>3032021</v>
      </c>
      <c r="BK806" s="1" t="str">
        <f>CONCATENATE(TEXT(DiaC[[#This Row],[Hora]],"00"),":",TEXT(DiaC[[#This Row],[Min]],"00"))</f>
        <v>20:21</v>
      </c>
      <c r="BL806" s="1" t="str">
        <f>IFERROR(VLOOKUP(DiaC[[#This Row],[CONCATENA]],Dades[[#All],[Columna1]:[LAT]],3,FALSE),"")</f>
        <v/>
      </c>
      <c r="BM806" s="1" t="str">
        <f>IFERROR(10^(DiaC[[#This Row],[LAT]]/10),"")</f>
        <v/>
      </c>
    </row>
    <row r="807" spans="4:65" x14ac:dyDescent="0.35">
      <c r="D807" s="1">
        <f>Resultats!C$7</f>
        <v>30</v>
      </c>
      <c r="E807" s="1">
        <f>Resultats!E$7</f>
        <v>3</v>
      </c>
      <c r="F807" s="1">
        <v>20</v>
      </c>
      <c r="G807" s="1">
        <v>22</v>
      </c>
      <c r="H807" s="1" t="str">
        <f>CONCATENATE(DiaA[[#This Row],[Dia]],DiaA[[#This Row],[Mes]],DiaA[[#This Row],[Hora]],DiaA[[#This Row],[Min]])</f>
        <v>3032022</v>
      </c>
      <c r="I807" s="1" t="str">
        <f>CONCATENATE(TEXT(DiaA[[#This Row],[Hora]],"00"),":",TEXT(DiaA[[#This Row],[Min]],"00"))</f>
        <v>20:22</v>
      </c>
      <c r="J807" s="1" t="str">
        <f>IFERROR(VLOOKUP(DiaA[[#This Row],[CONCATENA]],Dades[[#All],[Columna1]:[LAT]],3,FALSE),"")</f>
        <v/>
      </c>
      <c r="K807" s="1" t="str">
        <f>IFERROR(10^(DiaA[[#This Row],[LAT]]/10),"")</f>
        <v/>
      </c>
      <c r="AE807" s="1">
        <f>Resultats!C$22</f>
        <v>30</v>
      </c>
      <c r="AF807" s="1">
        <f>Resultats!E$22</f>
        <v>3</v>
      </c>
      <c r="AG807" s="1">
        <v>20</v>
      </c>
      <c r="AH807" s="1">
        <v>22</v>
      </c>
      <c r="AI807" s="1" t="str">
        <f>CONCATENATE(DiaB[[#This Row],[Dia]],DiaB[[#This Row],[Mes]],DiaB[[#This Row],[Hora]],DiaB[[#This Row],[Min]])</f>
        <v>3032022</v>
      </c>
      <c r="AJ807" s="1" t="str">
        <f>CONCATENATE(TEXT(DiaB[[#This Row],[Hora]],"00"),":",TEXT(DiaB[[#This Row],[Min]],"00"))</f>
        <v>20:22</v>
      </c>
      <c r="AK807" s="1" t="str">
        <f>IFERROR(VLOOKUP(DiaB[[#This Row],[CONCATENA]],Dades[[#All],[Columna1]:[LAT]],3,FALSE),"")</f>
        <v/>
      </c>
      <c r="AL807" s="1" t="str">
        <f>IFERROR(10^(DiaB[[#This Row],[LAT]]/10),"")</f>
        <v/>
      </c>
      <c r="BF807" s="1">
        <f>Resultats!C$37</f>
        <v>30</v>
      </c>
      <c r="BG807" s="1">
        <f>Resultats!E$37</f>
        <v>3</v>
      </c>
      <c r="BH807" s="1">
        <v>20</v>
      </c>
      <c r="BI807" s="1">
        <v>22</v>
      </c>
      <c r="BJ807" s="1" t="str">
        <f>CONCATENATE(DiaC[[#This Row],[Dia]],DiaC[[#This Row],[Mes]],DiaC[[#This Row],[Hora]],DiaC[[#This Row],[Min]])</f>
        <v>3032022</v>
      </c>
      <c r="BK807" s="1" t="str">
        <f>CONCATENATE(TEXT(DiaC[[#This Row],[Hora]],"00"),":",TEXT(DiaC[[#This Row],[Min]],"00"))</f>
        <v>20:22</v>
      </c>
      <c r="BL807" s="1" t="str">
        <f>IFERROR(VLOOKUP(DiaC[[#This Row],[CONCATENA]],Dades[[#All],[Columna1]:[LAT]],3,FALSE),"")</f>
        <v/>
      </c>
      <c r="BM807" s="1" t="str">
        <f>IFERROR(10^(DiaC[[#This Row],[LAT]]/10),"")</f>
        <v/>
      </c>
    </row>
    <row r="808" spans="4:65" x14ac:dyDescent="0.35">
      <c r="D808" s="1">
        <f>Resultats!C$7</f>
        <v>30</v>
      </c>
      <c r="E808" s="1">
        <f>Resultats!E$7</f>
        <v>3</v>
      </c>
      <c r="F808" s="1">
        <v>20</v>
      </c>
      <c r="G808" s="1">
        <v>23</v>
      </c>
      <c r="H808" s="1" t="str">
        <f>CONCATENATE(DiaA[[#This Row],[Dia]],DiaA[[#This Row],[Mes]],DiaA[[#This Row],[Hora]],DiaA[[#This Row],[Min]])</f>
        <v>3032023</v>
      </c>
      <c r="I808" s="1" t="str">
        <f>CONCATENATE(TEXT(DiaA[[#This Row],[Hora]],"00"),":",TEXT(DiaA[[#This Row],[Min]],"00"))</f>
        <v>20:23</v>
      </c>
      <c r="J808" s="1" t="str">
        <f>IFERROR(VLOOKUP(DiaA[[#This Row],[CONCATENA]],Dades[[#All],[Columna1]:[LAT]],3,FALSE),"")</f>
        <v/>
      </c>
      <c r="K808" s="1" t="str">
        <f>IFERROR(10^(DiaA[[#This Row],[LAT]]/10),"")</f>
        <v/>
      </c>
      <c r="AE808" s="1">
        <f>Resultats!C$22</f>
        <v>30</v>
      </c>
      <c r="AF808" s="1">
        <f>Resultats!E$22</f>
        <v>3</v>
      </c>
      <c r="AG808" s="1">
        <v>20</v>
      </c>
      <c r="AH808" s="1">
        <v>23</v>
      </c>
      <c r="AI808" s="1" t="str">
        <f>CONCATENATE(DiaB[[#This Row],[Dia]],DiaB[[#This Row],[Mes]],DiaB[[#This Row],[Hora]],DiaB[[#This Row],[Min]])</f>
        <v>3032023</v>
      </c>
      <c r="AJ808" s="1" t="str">
        <f>CONCATENATE(TEXT(DiaB[[#This Row],[Hora]],"00"),":",TEXT(DiaB[[#This Row],[Min]],"00"))</f>
        <v>20:23</v>
      </c>
      <c r="AK808" s="1" t="str">
        <f>IFERROR(VLOOKUP(DiaB[[#This Row],[CONCATENA]],Dades[[#All],[Columna1]:[LAT]],3,FALSE),"")</f>
        <v/>
      </c>
      <c r="AL808" s="1" t="str">
        <f>IFERROR(10^(DiaB[[#This Row],[LAT]]/10),"")</f>
        <v/>
      </c>
      <c r="BF808" s="1">
        <f>Resultats!C$37</f>
        <v>30</v>
      </c>
      <c r="BG808" s="1">
        <f>Resultats!E$37</f>
        <v>3</v>
      </c>
      <c r="BH808" s="1">
        <v>20</v>
      </c>
      <c r="BI808" s="1">
        <v>23</v>
      </c>
      <c r="BJ808" s="1" t="str">
        <f>CONCATENATE(DiaC[[#This Row],[Dia]],DiaC[[#This Row],[Mes]],DiaC[[#This Row],[Hora]],DiaC[[#This Row],[Min]])</f>
        <v>3032023</v>
      </c>
      <c r="BK808" s="1" t="str">
        <f>CONCATENATE(TEXT(DiaC[[#This Row],[Hora]],"00"),":",TEXT(DiaC[[#This Row],[Min]],"00"))</f>
        <v>20:23</v>
      </c>
      <c r="BL808" s="1" t="str">
        <f>IFERROR(VLOOKUP(DiaC[[#This Row],[CONCATENA]],Dades[[#All],[Columna1]:[LAT]],3,FALSE),"")</f>
        <v/>
      </c>
      <c r="BM808" s="1" t="str">
        <f>IFERROR(10^(DiaC[[#This Row],[LAT]]/10),"")</f>
        <v/>
      </c>
    </row>
    <row r="809" spans="4:65" x14ac:dyDescent="0.35">
      <c r="D809" s="1">
        <f>Resultats!C$7</f>
        <v>30</v>
      </c>
      <c r="E809" s="1">
        <f>Resultats!E$7</f>
        <v>3</v>
      </c>
      <c r="F809" s="1">
        <v>20</v>
      </c>
      <c r="G809" s="1">
        <v>24</v>
      </c>
      <c r="H809" s="1" t="str">
        <f>CONCATENATE(DiaA[[#This Row],[Dia]],DiaA[[#This Row],[Mes]],DiaA[[#This Row],[Hora]],DiaA[[#This Row],[Min]])</f>
        <v>3032024</v>
      </c>
      <c r="I809" s="1" t="str">
        <f>CONCATENATE(TEXT(DiaA[[#This Row],[Hora]],"00"),":",TEXT(DiaA[[#This Row],[Min]],"00"))</f>
        <v>20:24</v>
      </c>
      <c r="J809" s="1" t="str">
        <f>IFERROR(VLOOKUP(DiaA[[#This Row],[CONCATENA]],Dades[[#All],[Columna1]:[LAT]],3,FALSE),"")</f>
        <v/>
      </c>
      <c r="K809" s="1" t="str">
        <f>IFERROR(10^(DiaA[[#This Row],[LAT]]/10),"")</f>
        <v/>
      </c>
      <c r="AE809" s="1">
        <f>Resultats!C$22</f>
        <v>30</v>
      </c>
      <c r="AF809" s="1">
        <f>Resultats!E$22</f>
        <v>3</v>
      </c>
      <c r="AG809" s="1">
        <v>20</v>
      </c>
      <c r="AH809" s="1">
        <v>24</v>
      </c>
      <c r="AI809" s="1" t="str">
        <f>CONCATENATE(DiaB[[#This Row],[Dia]],DiaB[[#This Row],[Mes]],DiaB[[#This Row],[Hora]],DiaB[[#This Row],[Min]])</f>
        <v>3032024</v>
      </c>
      <c r="AJ809" s="1" t="str">
        <f>CONCATENATE(TEXT(DiaB[[#This Row],[Hora]],"00"),":",TEXT(DiaB[[#This Row],[Min]],"00"))</f>
        <v>20:24</v>
      </c>
      <c r="AK809" s="1" t="str">
        <f>IFERROR(VLOOKUP(DiaB[[#This Row],[CONCATENA]],Dades[[#All],[Columna1]:[LAT]],3,FALSE),"")</f>
        <v/>
      </c>
      <c r="AL809" s="1" t="str">
        <f>IFERROR(10^(DiaB[[#This Row],[LAT]]/10),"")</f>
        <v/>
      </c>
      <c r="BF809" s="1">
        <f>Resultats!C$37</f>
        <v>30</v>
      </c>
      <c r="BG809" s="1">
        <f>Resultats!E$37</f>
        <v>3</v>
      </c>
      <c r="BH809" s="1">
        <v>20</v>
      </c>
      <c r="BI809" s="1">
        <v>24</v>
      </c>
      <c r="BJ809" s="1" t="str">
        <f>CONCATENATE(DiaC[[#This Row],[Dia]],DiaC[[#This Row],[Mes]],DiaC[[#This Row],[Hora]],DiaC[[#This Row],[Min]])</f>
        <v>3032024</v>
      </c>
      <c r="BK809" s="1" t="str">
        <f>CONCATENATE(TEXT(DiaC[[#This Row],[Hora]],"00"),":",TEXT(DiaC[[#This Row],[Min]],"00"))</f>
        <v>20:24</v>
      </c>
      <c r="BL809" s="1" t="str">
        <f>IFERROR(VLOOKUP(DiaC[[#This Row],[CONCATENA]],Dades[[#All],[Columna1]:[LAT]],3,FALSE),"")</f>
        <v/>
      </c>
      <c r="BM809" s="1" t="str">
        <f>IFERROR(10^(DiaC[[#This Row],[LAT]]/10),"")</f>
        <v/>
      </c>
    </row>
    <row r="810" spans="4:65" x14ac:dyDescent="0.35">
      <c r="D810" s="1">
        <f>Resultats!C$7</f>
        <v>30</v>
      </c>
      <c r="E810" s="1">
        <f>Resultats!E$7</f>
        <v>3</v>
      </c>
      <c r="F810" s="1">
        <v>20</v>
      </c>
      <c r="G810" s="1">
        <v>25</v>
      </c>
      <c r="H810" s="1" t="str">
        <f>CONCATENATE(DiaA[[#This Row],[Dia]],DiaA[[#This Row],[Mes]],DiaA[[#This Row],[Hora]],DiaA[[#This Row],[Min]])</f>
        <v>3032025</v>
      </c>
      <c r="I810" s="1" t="str">
        <f>CONCATENATE(TEXT(DiaA[[#This Row],[Hora]],"00"),":",TEXT(DiaA[[#This Row],[Min]],"00"))</f>
        <v>20:25</v>
      </c>
      <c r="J810" s="1" t="str">
        <f>IFERROR(VLOOKUP(DiaA[[#This Row],[CONCATENA]],Dades[[#All],[Columna1]:[LAT]],3,FALSE),"")</f>
        <v/>
      </c>
      <c r="K810" s="1" t="str">
        <f>IFERROR(10^(DiaA[[#This Row],[LAT]]/10),"")</f>
        <v/>
      </c>
      <c r="AE810" s="1">
        <f>Resultats!C$22</f>
        <v>30</v>
      </c>
      <c r="AF810" s="1">
        <f>Resultats!E$22</f>
        <v>3</v>
      </c>
      <c r="AG810" s="1">
        <v>20</v>
      </c>
      <c r="AH810" s="1">
        <v>25</v>
      </c>
      <c r="AI810" s="1" t="str">
        <f>CONCATENATE(DiaB[[#This Row],[Dia]],DiaB[[#This Row],[Mes]],DiaB[[#This Row],[Hora]],DiaB[[#This Row],[Min]])</f>
        <v>3032025</v>
      </c>
      <c r="AJ810" s="1" t="str">
        <f>CONCATENATE(TEXT(DiaB[[#This Row],[Hora]],"00"),":",TEXT(DiaB[[#This Row],[Min]],"00"))</f>
        <v>20:25</v>
      </c>
      <c r="AK810" s="1" t="str">
        <f>IFERROR(VLOOKUP(DiaB[[#This Row],[CONCATENA]],Dades[[#All],[Columna1]:[LAT]],3,FALSE),"")</f>
        <v/>
      </c>
      <c r="AL810" s="1" t="str">
        <f>IFERROR(10^(DiaB[[#This Row],[LAT]]/10),"")</f>
        <v/>
      </c>
      <c r="BF810" s="1">
        <f>Resultats!C$37</f>
        <v>30</v>
      </c>
      <c r="BG810" s="1">
        <f>Resultats!E$37</f>
        <v>3</v>
      </c>
      <c r="BH810" s="1">
        <v>20</v>
      </c>
      <c r="BI810" s="1">
        <v>25</v>
      </c>
      <c r="BJ810" s="1" t="str">
        <f>CONCATENATE(DiaC[[#This Row],[Dia]],DiaC[[#This Row],[Mes]],DiaC[[#This Row],[Hora]],DiaC[[#This Row],[Min]])</f>
        <v>3032025</v>
      </c>
      <c r="BK810" s="1" t="str">
        <f>CONCATENATE(TEXT(DiaC[[#This Row],[Hora]],"00"),":",TEXT(DiaC[[#This Row],[Min]],"00"))</f>
        <v>20:25</v>
      </c>
      <c r="BL810" s="1" t="str">
        <f>IFERROR(VLOOKUP(DiaC[[#This Row],[CONCATENA]],Dades[[#All],[Columna1]:[LAT]],3,FALSE),"")</f>
        <v/>
      </c>
      <c r="BM810" s="1" t="str">
        <f>IFERROR(10^(DiaC[[#This Row],[LAT]]/10),"")</f>
        <v/>
      </c>
    </row>
    <row r="811" spans="4:65" x14ac:dyDescent="0.35">
      <c r="D811" s="1">
        <f>Resultats!C$7</f>
        <v>30</v>
      </c>
      <c r="E811" s="1">
        <f>Resultats!E$7</f>
        <v>3</v>
      </c>
      <c r="F811" s="1">
        <v>20</v>
      </c>
      <c r="G811" s="1">
        <v>26</v>
      </c>
      <c r="H811" s="1" t="str">
        <f>CONCATENATE(DiaA[[#This Row],[Dia]],DiaA[[#This Row],[Mes]],DiaA[[#This Row],[Hora]],DiaA[[#This Row],[Min]])</f>
        <v>3032026</v>
      </c>
      <c r="I811" s="1" t="str">
        <f>CONCATENATE(TEXT(DiaA[[#This Row],[Hora]],"00"),":",TEXT(DiaA[[#This Row],[Min]],"00"))</f>
        <v>20:26</v>
      </c>
      <c r="J811" s="1" t="str">
        <f>IFERROR(VLOOKUP(DiaA[[#This Row],[CONCATENA]],Dades[[#All],[Columna1]:[LAT]],3,FALSE),"")</f>
        <v/>
      </c>
      <c r="K811" s="1" t="str">
        <f>IFERROR(10^(DiaA[[#This Row],[LAT]]/10),"")</f>
        <v/>
      </c>
      <c r="AE811" s="1">
        <f>Resultats!C$22</f>
        <v>30</v>
      </c>
      <c r="AF811" s="1">
        <f>Resultats!E$22</f>
        <v>3</v>
      </c>
      <c r="AG811" s="1">
        <v>20</v>
      </c>
      <c r="AH811" s="1">
        <v>26</v>
      </c>
      <c r="AI811" s="1" t="str">
        <f>CONCATENATE(DiaB[[#This Row],[Dia]],DiaB[[#This Row],[Mes]],DiaB[[#This Row],[Hora]],DiaB[[#This Row],[Min]])</f>
        <v>3032026</v>
      </c>
      <c r="AJ811" s="1" t="str">
        <f>CONCATENATE(TEXT(DiaB[[#This Row],[Hora]],"00"),":",TEXT(DiaB[[#This Row],[Min]],"00"))</f>
        <v>20:26</v>
      </c>
      <c r="AK811" s="1" t="str">
        <f>IFERROR(VLOOKUP(DiaB[[#This Row],[CONCATENA]],Dades[[#All],[Columna1]:[LAT]],3,FALSE),"")</f>
        <v/>
      </c>
      <c r="AL811" s="1" t="str">
        <f>IFERROR(10^(DiaB[[#This Row],[LAT]]/10),"")</f>
        <v/>
      </c>
      <c r="BF811" s="1">
        <f>Resultats!C$37</f>
        <v>30</v>
      </c>
      <c r="BG811" s="1">
        <f>Resultats!E$37</f>
        <v>3</v>
      </c>
      <c r="BH811" s="1">
        <v>20</v>
      </c>
      <c r="BI811" s="1">
        <v>26</v>
      </c>
      <c r="BJ811" s="1" t="str">
        <f>CONCATENATE(DiaC[[#This Row],[Dia]],DiaC[[#This Row],[Mes]],DiaC[[#This Row],[Hora]],DiaC[[#This Row],[Min]])</f>
        <v>3032026</v>
      </c>
      <c r="BK811" s="1" t="str">
        <f>CONCATENATE(TEXT(DiaC[[#This Row],[Hora]],"00"),":",TEXT(DiaC[[#This Row],[Min]],"00"))</f>
        <v>20:26</v>
      </c>
      <c r="BL811" s="1" t="str">
        <f>IFERROR(VLOOKUP(DiaC[[#This Row],[CONCATENA]],Dades[[#All],[Columna1]:[LAT]],3,FALSE),"")</f>
        <v/>
      </c>
      <c r="BM811" s="1" t="str">
        <f>IFERROR(10^(DiaC[[#This Row],[LAT]]/10),"")</f>
        <v/>
      </c>
    </row>
    <row r="812" spans="4:65" x14ac:dyDescent="0.35">
      <c r="D812" s="1">
        <f>Resultats!C$7</f>
        <v>30</v>
      </c>
      <c r="E812" s="1">
        <f>Resultats!E$7</f>
        <v>3</v>
      </c>
      <c r="F812" s="1">
        <v>20</v>
      </c>
      <c r="G812" s="1">
        <v>27</v>
      </c>
      <c r="H812" s="1" t="str">
        <f>CONCATENATE(DiaA[[#This Row],[Dia]],DiaA[[#This Row],[Mes]],DiaA[[#This Row],[Hora]],DiaA[[#This Row],[Min]])</f>
        <v>3032027</v>
      </c>
      <c r="I812" s="1" t="str">
        <f>CONCATENATE(TEXT(DiaA[[#This Row],[Hora]],"00"),":",TEXT(DiaA[[#This Row],[Min]],"00"))</f>
        <v>20:27</v>
      </c>
      <c r="J812" s="1" t="str">
        <f>IFERROR(VLOOKUP(DiaA[[#This Row],[CONCATENA]],Dades[[#All],[Columna1]:[LAT]],3,FALSE),"")</f>
        <v/>
      </c>
      <c r="K812" s="1" t="str">
        <f>IFERROR(10^(DiaA[[#This Row],[LAT]]/10),"")</f>
        <v/>
      </c>
      <c r="AE812" s="1">
        <f>Resultats!C$22</f>
        <v>30</v>
      </c>
      <c r="AF812" s="1">
        <f>Resultats!E$22</f>
        <v>3</v>
      </c>
      <c r="AG812" s="1">
        <v>20</v>
      </c>
      <c r="AH812" s="1">
        <v>27</v>
      </c>
      <c r="AI812" s="1" t="str">
        <f>CONCATENATE(DiaB[[#This Row],[Dia]],DiaB[[#This Row],[Mes]],DiaB[[#This Row],[Hora]],DiaB[[#This Row],[Min]])</f>
        <v>3032027</v>
      </c>
      <c r="AJ812" s="1" t="str">
        <f>CONCATENATE(TEXT(DiaB[[#This Row],[Hora]],"00"),":",TEXT(DiaB[[#This Row],[Min]],"00"))</f>
        <v>20:27</v>
      </c>
      <c r="AK812" s="1" t="str">
        <f>IFERROR(VLOOKUP(DiaB[[#This Row],[CONCATENA]],Dades[[#All],[Columna1]:[LAT]],3,FALSE),"")</f>
        <v/>
      </c>
      <c r="AL812" s="1" t="str">
        <f>IFERROR(10^(DiaB[[#This Row],[LAT]]/10),"")</f>
        <v/>
      </c>
      <c r="BF812" s="1">
        <f>Resultats!C$37</f>
        <v>30</v>
      </c>
      <c r="BG812" s="1">
        <f>Resultats!E$37</f>
        <v>3</v>
      </c>
      <c r="BH812" s="1">
        <v>20</v>
      </c>
      <c r="BI812" s="1">
        <v>27</v>
      </c>
      <c r="BJ812" s="1" t="str">
        <f>CONCATENATE(DiaC[[#This Row],[Dia]],DiaC[[#This Row],[Mes]],DiaC[[#This Row],[Hora]],DiaC[[#This Row],[Min]])</f>
        <v>3032027</v>
      </c>
      <c r="BK812" s="1" t="str">
        <f>CONCATENATE(TEXT(DiaC[[#This Row],[Hora]],"00"),":",TEXT(DiaC[[#This Row],[Min]],"00"))</f>
        <v>20:27</v>
      </c>
      <c r="BL812" s="1" t="str">
        <f>IFERROR(VLOOKUP(DiaC[[#This Row],[CONCATENA]],Dades[[#All],[Columna1]:[LAT]],3,FALSE),"")</f>
        <v/>
      </c>
      <c r="BM812" s="1" t="str">
        <f>IFERROR(10^(DiaC[[#This Row],[LAT]]/10),"")</f>
        <v/>
      </c>
    </row>
    <row r="813" spans="4:65" x14ac:dyDescent="0.35">
      <c r="D813" s="1">
        <f>Resultats!C$7</f>
        <v>30</v>
      </c>
      <c r="E813" s="1">
        <f>Resultats!E$7</f>
        <v>3</v>
      </c>
      <c r="F813" s="1">
        <v>20</v>
      </c>
      <c r="G813" s="1">
        <v>28</v>
      </c>
      <c r="H813" s="1" t="str">
        <f>CONCATENATE(DiaA[[#This Row],[Dia]],DiaA[[#This Row],[Mes]],DiaA[[#This Row],[Hora]],DiaA[[#This Row],[Min]])</f>
        <v>3032028</v>
      </c>
      <c r="I813" s="1" t="str">
        <f>CONCATENATE(TEXT(DiaA[[#This Row],[Hora]],"00"),":",TEXT(DiaA[[#This Row],[Min]],"00"))</f>
        <v>20:28</v>
      </c>
      <c r="J813" s="1" t="str">
        <f>IFERROR(VLOOKUP(DiaA[[#This Row],[CONCATENA]],Dades[[#All],[Columna1]:[LAT]],3,FALSE),"")</f>
        <v/>
      </c>
      <c r="K813" s="1" t="str">
        <f>IFERROR(10^(DiaA[[#This Row],[LAT]]/10),"")</f>
        <v/>
      </c>
      <c r="AE813" s="1">
        <f>Resultats!C$22</f>
        <v>30</v>
      </c>
      <c r="AF813" s="1">
        <f>Resultats!E$22</f>
        <v>3</v>
      </c>
      <c r="AG813" s="1">
        <v>20</v>
      </c>
      <c r="AH813" s="1">
        <v>28</v>
      </c>
      <c r="AI813" s="1" t="str">
        <f>CONCATENATE(DiaB[[#This Row],[Dia]],DiaB[[#This Row],[Mes]],DiaB[[#This Row],[Hora]],DiaB[[#This Row],[Min]])</f>
        <v>3032028</v>
      </c>
      <c r="AJ813" s="1" t="str">
        <f>CONCATENATE(TEXT(DiaB[[#This Row],[Hora]],"00"),":",TEXT(DiaB[[#This Row],[Min]],"00"))</f>
        <v>20:28</v>
      </c>
      <c r="AK813" s="1" t="str">
        <f>IFERROR(VLOOKUP(DiaB[[#This Row],[CONCATENA]],Dades[[#All],[Columna1]:[LAT]],3,FALSE),"")</f>
        <v/>
      </c>
      <c r="AL813" s="1" t="str">
        <f>IFERROR(10^(DiaB[[#This Row],[LAT]]/10),"")</f>
        <v/>
      </c>
      <c r="BF813" s="1">
        <f>Resultats!C$37</f>
        <v>30</v>
      </c>
      <c r="BG813" s="1">
        <f>Resultats!E$37</f>
        <v>3</v>
      </c>
      <c r="BH813" s="1">
        <v>20</v>
      </c>
      <c r="BI813" s="1">
        <v>28</v>
      </c>
      <c r="BJ813" s="1" t="str">
        <f>CONCATENATE(DiaC[[#This Row],[Dia]],DiaC[[#This Row],[Mes]],DiaC[[#This Row],[Hora]],DiaC[[#This Row],[Min]])</f>
        <v>3032028</v>
      </c>
      <c r="BK813" s="1" t="str">
        <f>CONCATENATE(TEXT(DiaC[[#This Row],[Hora]],"00"),":",TEXT(DiaC[[#This Row],[Min]],"00"))</f>
        <v>20:28</v>
      </c>
      <c r="BL813" s="1" t="str">
        <f>IFERROR(VLOOKUP(DiaC[[#This Row],[CONCATENA]],Dades[[#All],[Columna1]:[LAT]],3,FALSE),"")</f>
        <v/>
      </c>
      <c r="BM813" s="1" t="str">
        <f>IFERROR(10^(DiaC[[#This Row],[LAT]]/10),"")</f>
        <v/>
      </c>
    </row>
    <row r="814" spans="4:65" x14ac:dyDescent="0.35">
      <c r="D814" s="1">
        <f>Resultats!C$7</f>
        <v>30</v>
      </c>
      <c r="E814" s="1">
        <f>Resultats!E$7</f>
        <v>3</v>
      </c>
      <c r="F814" s="1">
        <v>20</v>
      </c>
      <c r="G814" s="1">
        <v>29</v>
      </c>
      <c r="H814" s="1" t="str">
        <f>CONCATENATE(DiaA[[#This Row],[Dia]],DiaA[[#This Row],[Mes]],DiaA[[#This Row],[Hora]],DiaA[[#This Row],[Min]])</f>
        <v>3032029</v>
      </c>
      <c r="I814" s="1" t="str">
        <f>CONCATENATE(TEXT(DiaA[[#This Row],[Hora]],"00"),":",TEXT(DiaA[[#This Row],[Min]],"00"))</f>
        <v>20:29</v>
      </c>
      <c r="J814" s="1" t="str">
        <f>IFERROR(VLOOKUP(DiaA[[#This Row],[CONCATENA]],Dades[[#All],[Columna1]:[LAT]],3,FALSE),"")</f>
        <v/>
      </c>
      <c r="K814" s="1" t="str">
        <f>IFERROR(10^(DiaA[[#This Row],[LAT]]/10),"")</f>
        <v/>
      </c>
      <c r="AE814" s="1">
        <f>Resultats!C$22</f>
        <v>30</v>
      </c>
      <c r="AF814" s="1">
        <f>Resultats!E$22</f>
        <v>3</v>
      </c>
      <c r="AG814" s="1">
        <v>20</v>
      </c>
      <c r="AH814" s="1">
        <v>29</v>
      </c>
      <c r="AI814" s="1" t="str">
        <f>CONCATENATE(DiaB[[#This Row],[Dia]],DiaB[[#This Row],[Mes]],DiaB[[#This Row],[Hora]],DiaB[[#This Row],[Min]])</f>
        <v>3032029</v>
      </c>
      <c r="AJ814" s="1" t="str">
        <f>CONCATENATE(TEXT(DiaB[[#This Row],[Hora]],"00"),":",TEXT(DiaB[[#This Row],[Min]],"00"))</f>
        <v>20:29</v>
      </c>
      <c r="AK814" s="1" t="str">
        <f>IFERROR(VLOOKUP(DiaB[[#This Row],[CONCATENA]],Dades[[#All],[Columna1]:[LAT]],3,FALSE),"")</f>
        <v/>
      </c>
      <c r="AL814" s="1" t="str">
        <f>IFERROR(10^(DiaB[[#This Row],[LAT]]/10),"")</f>
        <v/>
      </c>
      <c r="BF814" s="1">
        <f>Resultats!C$37</f>
        <v>30</v>
      </c>
      <c r="BG814" s="1">
        <f>Resultats!E$37</f>
        <v>3</v>
      </c>
      <c r="BH814" s="1">
        <v>20</v>
      </c>
      <c r="BI814" s="1">
        <v>29</v>
      </c>
      <c r="BJ814" s="1" t="str">
        <f>CONCATENATE(DiaC[[#This Row],[Dia]],DiaC[[#This Row],[Mes]],DiaC[[#This Row],[Hora]],DiaC[[#This Row],[Min]])</f>
        <v>3032029</v>
      </c>
      <c r="BK814" s="1" t="str">
        <f>CONCATENATE(TEXT(DiaC[[#This Row],[Hora]],"00"),":",TEXT(DiaC[[#This Row],[Min]],"00"))</f>
        <v>20:29</v>
      </c>
      <c r="BL814" s="1" t="str">
        <f>IFERROR(VLOOKUP(DiaC[[#This Row],[CONCATENA]],Dades[[#All],[Columna1]:[LAT]],3,FALSE),"")</f>
        <v/>
      </c>
      <c r="BM814" s="1" t="str">
        <f>IFERROR(10^(DiaC[[#This Row],[LAT]]/10),"")</f>
        <v/>
      </c>
    </row>
    <row r="815" spans="4:65" x14ac:dyDescent="0.35">
      <c r="D815" s="1">
        <f>Resultats!C$7</f>
        <v>30</v>
      </c>
      <c r="E815" s="1">
        <f>Resultats!E$7</f>
        <v>3</v>
      </c>
      <c r="F815" s="1">
        <v>20</v>
      </c>
      <c r="G815" s="1">
        <v>30</v>
      </c>
      <c r="H815" s="1" t="str">
        <f>CONCATENATE(DiaA[[#This Row],[Dia]],DiaA[[#This Row],[Mes]],DiaA[[#This Row],[Hora]],DiaA[[#This Row],[Min]])</f>
        <v>3032030</v>
      </c>
      <c r="I815" s="1" t="str">
        <f>CONCATENATE(TEXT(DiaA[[#This Row],[Hora]],"00"),":",TEXT(DiaA[[#This Row],[Min]],"00"))</f>
        <v>20:30</v>
      </c>
      <c r="J815" s="1" t="str">
        <f>IFERROR(VLOOKUP(DiaA[[#This Row],[CONCATENA]],Dades[[#All],[Columna1]:[LAT]],3,FALSE),"")</f>
        <v/>
      </c>
      <c r="K815" s="1" t="str">
        <f>IFERROR(10^(DiaA[[#This Row],[LAT]]/10),"")</f>
        <v/>
      </c>
      <c r="AE815" s="1">
        <f>Resultats!C$22</f>
        <v>30</v>
      </c>
      <c r="AF815" s="1">
        <f>Resultats!E$22</f>
        <v>3</v>
      </c>
      <c r="AG815" s="1">
        <v>20</v>
      </c>
      <c r="AH815" s="1">
        <v>30</v>
      </c>
      <c r="AI815" s="1" t="str">
        <f>CONCATENATE(DiaB[[#This Row],[Dia]],DiaB[[#This Row],[Mes]],DiaB[[#This Row],[Hora]],DiaB[[#This Row],[Min]])</f>
        <v>3032030</v>
      </c>
      <c r="AJ815" s="1" t="str">
        <f>CONCATENATE(TEXT(DiaB[[#This Row],[Hora]],"00"),":",TEXT(DiaB[[#This Row],[Min]],"00"))</f>
        <v>20:30</v>
      </c>
      <c r="AK815" s="1" t="str">
        <f>IFERROR(VLOOKUP(DiaB[[#This Row],[CONCATENA]],Dades[[#All],[Columna1]:[LAT]],3,FALSE),"")</f>
        <v/>
      </c>
      <c r="AL815" s="1" t="str">
        <f>IFERROR(10^(DiaB[[#This Row],[LAT]]/10),"")</f>
        <v/>
      </c>
      <c r="BF815" s="1">
        <f>Resultats!C$37</f>
        <v>30</v>
      </c>
      <c r="BG815" s="1">
        <f>Resultats!E$37</f>
        <v>3</v>
      </c>
      <c r="BH815" s="1">
        <v>20</v>
      </c>
      <c r="BI815" s="1">
        <v>30</v>
      </c>
      <c r="BJ815" s="1" t="str">
        <f>CONCATENATE(DiaC[[#This Row],[Dia]],DiaC[[#This Row],[Mes]],DiaC[[#This Row],[Hora]],DiaC[[#This Row],[Min]])</f>
        <v>3032030</v>
      </c>
      <c r="BK815" s="1" t="str">
        <f>CONCATENATE(TEXT(DiaC[[#This Row],[Hora]],"00"),":",TEXT(DiaC[[#This Row],[Min]],"00"))</f>
        <v>20:30</v>
      </c>
      <c r="BL815" s="1" t="str">
        <f>IFERROR(VLOOKUP(DiaC[[#This Row],[CONCATENA]],Dades[[#All],[Columna1]:[LAT]],3,FALSE),"")</f>
        <v/>
      </c>
      <c r="BM815" s="1" t="str">
        <f>IFERROR(10^(DiaC[[#This Row],[LAT]]/10),"")</f>
        <v/>
      </c>
    </row>
    <row r="816" spans="4:65" x14ac:dyDescent="0.35">
      <c r="D816" s="1">
        <f>Resultats!C$7</f>
        <v>30</v>
      </c>
      <c r="E816" s="1">
        <f>Resultats!E$7</f>
        <v>3</v>
      </c>
      <c r="F816" s="1">
        <v>20</v>
      </c>
      <c r="G816" s="1">
        <v>31</v>
      </c>
      <c r="H816" s="1" t="str">
        <f>CONCATENATE(DiaA[[#This Row],[Dia]],DiaA[[#This Row],[Mes]],DiaA[[#This Row],[Hora]],DiaA[[#This Row],[Min]])</f>
        <v>3032031</v>
      </c>
      <c r="I816" s="1" t="str">
        <f>CONCATENATE(TEXT(DiaA[[#This Row],[Hora]],"00"),":",TEXT(DiaA[[#This Row],[Min]],"00"))</f>
        <v>20:31</v>
      </c>
      <c r="J816" s="1" t="str">
        <f>IFERROR(VLOOKUP(DiaA[[#This Row],[CONCATENA]],Dades[[#All],[Columna1]:[LAT]],3,FALSE),"")</f>
        <v/>
      </c>
      <c r="K816" s="1" t="str">
        <f>IFERROR(10^(DiaA[[#This Row],[LAT]]/10),"")</f>
        <v/>
      </c>
      <c r="AE816" s="1">
        <f>Resultats!C$22</f>
        <v>30</v>
      </c>
      <c r="AF816" s="1">
        <f>Resultats!E$22</f>
        <v>3</v>
      </c>
      <c r="AG816" s="1">
        <v>20</v>
      </c>
      <c r="AH816" s="1">
        <v>31</v>
      </c>
      <c r="AI816" s="1" t="str">
        <f>CONCATENATE(DiaB[[#This Row],[Dia]],DiaB[[#This Row],[Mes]],DiaB[[#This Row],[Hora]],DiaB[[#This Row],[Min]])</f>
        <v>3032031</v>
      </c>
      <c r="AJ816" s="1" t="str">
        <f>CONCATENATE(TEXT(DiaB[[#This Row],[Hora]],"00"),":",TEXT(DiaB[[#This Row],[Min]],"00"))</f>
        <v>20:31</v>
      </c>
      <c r="AK816" s="1" t="str">
        <f>IFERROR(VLOOKUP(DiaB[[#This Row],[CONCATENA]],Dades[[#All],[Columna1]:[LAT]],3,FALSE),"")</f>
        <v/>
      </c>
      <c r="AL816" s="1" t="str">
        <f>IFERROR(10^(DiaB[[#This Row],[LAT]]/10),"")</f>
        <v/>
      </c>
      <c r="BF816" s="1">
        <f>Resultats!C$37</f>
        <v>30</v>
      </c>
      <c r="BG816" s="1">
        <f>Resultats!E$37</f>
        <v>3</v>
      </c>
      <c r="BH816" s="1">
        <v>20</v>
      </c>
      <c r="BI816" s="1">
        <v>31</v>
      </c>
      <c r="BJ816" s="1" t="str">
        <f>CONCATENATE(DiaC[[#This Row],[Dia]],DiaC[[#This Row],[Mes]],DiaC[[#This Row],[Hora]],DiaC[[#This Row],[Min]])</f>
        <v>3032031</v>
      </c>
      <c r="BK816" s="1" t="str">
        <f>CONCATENATE(TEXT(DiaC[[#This Row],[Hora]],"00"),":",TEXT(DiaC[[#This Row],[Min]],"00"))</f>
        <v>20:31</v>
      </c>
      <c r="BL816" s="1" t="str">
        <f>IFERROR(VLOOKUP(DiaC[[#This Row],[CONCATENA]],Dades[[#All],[Columna1]:[LAT]],3,FALSE),"")</f>
        <v/>
      </c>
      <c r="BM816" s="1" t="str">
        <f>IFERROR(10^(DiaC[[#This Row],[LAT]]/10),"")</f>
        <v/>
      </c>
    </row>
    <row r="817" spans="4:65" x14ac:dyDescent="0.35">
      <c r="D817" s="1">
        <f>Resultats!C$7</f>
        <v>30</v>
      </c>
      <c r="E817" s="1">
        <f>Resultats!E$7</f>
        <v>3</v>
      </c>
      <c r="F817" s="1">
        <v>20</v>
      </c>
      <c r="G817" s="1">
        <v>32</v>
      </c>
      <c r="H817" s="1" t="str">
        <f>CONCATENATE(DiaA[[#This Row],[Dia]],DiaA[[#This Row],[Mes]],DiaA[[#This Row],[Hora]],DiaA[[#This Row],[Min]])</f>
        <v>3032032</v>
      </c>
      <c r="I817" s="1" t="str">
        <f>CONCATENATE(TEXT(DiaA[[#This Row],[Hora]],"00"),":",TEXT(DiaA[[#This Row],[Min]],"00"))</f>
        <v>20:32</v>
      </c>
      <c r="J817" s="1" t="str">
        <f>IFERROR(VLOOKUP(DiaA[[#This Row],[CONCATENA]],Dades[[#All],[Columna1]:[LAT]],3,FALSE),"")</f>
        <v/>
      </c>
      <c r="K817" s="1" t="str">
        <f>IFERROR(10^(DiaA[[#This Row],[LAT]]/10),"")</f>
        <v/>
      </c>
      <c r="AE817" s="1">
        <f>Resultats!C$22</f>
        <v>30</v>
      </c>
      <c r="AF817" s="1">
        <f>Resultats!E$22</f>
        <v>3</v>
      </c>
      <c r="AG817" s="1">
        <v>20</v>
      </c>
      <c r="AH817" s="1">
        <v>32</v>
      </c>
      <c r="AI817" s="1" t="str">
        <f>CONCATENATE(DiaB[[#This Row],[Dia]],DiaB[[#This Row],[Mes]],DiaB[[#This Row],[Hora]],DiaB[[#This Row],[Min]])</f>
        <v>3032032</v>
      </c>
      <c r="AJ817" s="1" t="str">
        <f>CONCATENATE(TEXT(DiaB[[#This Row],[Hora]],"00"),":",TEXT(DiaB[[#This Row],[Min]],"00"))</f>
        <v>20:32</v>
      </c>
      <c r="AK817" s="1" t="str">
        <f>IFERROR(VLOOKUP(DiaB[[#This Row],[CONCATENA]],Dades[[#All],[Columna1]:[LAT]],3,FALSE),"")</f>
        <v/>
      </c>
      <c r="AL817" s="1" t="str">
        <f>IFERROR(10^(DiaB[[#This Row],[LAT]]/10),"")</f>
        <v/>
      </c>
      <c r="BF817" s="1">
        <f>Resultats!C$37</f>
        <v>30</v>
      </c>
      <c r="BG817" s="1">
        <f>Resultats!E$37</f>
        <v>3</v>
      </c>
      <c r="BH817" s="1">
        <v>20</v>
      </c>
      <c r="BI817" s="1">
        <v>32</v>
      </c>
      <c r="BJ817" s="1" t="str">
        <f>CONCATENATE(DiaC[[#This Row],[Dia]],DiaC[[#This Row],[Mes]],DiaC[[#This Row],[Hora]],DiaC[[#This Row],[Min]])</f>
        <v>3032032</v>
      </c>
      <c r="BK817" s="1" t="str">
        <f>CONCATENATE(TEXT(DiaC[[#This Row],[Hora]],"00"),":",TEXT(DiaC[[#This Row],[Min]],"00"))</f>
        <v>20:32</v>
      </c>
      <c r="BL817" s="1" t="str">
        <f>IFERROR(VLOOKUP(DiaC[[#This Row],[CONCATENA]],Dades[[#All],[Columna1]:[LAT]],3,FALSE),"")</f>
        <v/>
      </c>
      <c r="BM817" s="1" t="str">
        <f>IFERROR(10^(DiaC[[#This Row],[LAT]]/10),"")</f>
        <v/>
      </c>
    </row>
    <row r="818" spans="4:65" x14ac:dyDescent="0.35">
      <c r="D818" s="1">
        <f>Resultats!C$7</f>
        <v>30</v>
      </c>
      <c r="E818" s="1">
        <f>Resultats!E$7</f>
        <v>3</v>
      </c>
      <c r="F818" s="1">
        <v>20</v>
      </c>
      <c r="G818" s="1">
        <v>33</v>
      </c>
      <c r="H818" s="1" t="str">
        <f>CONCATENATE(DiaA[[#This Row],[Dia]],DiaA[[#This Row],[Mes]],DiaA[[#This Row],[Hora]],DiaA[[#This Row],[Min]])</f>
        <v>3032033</v>
      </c>
      <c r="I818" s="1" t="str">
        <f>CONCATENATE(TEXT(DiaA[[#This Row],[Hora]],"00"),":",TEXT(DiaA[[#This Row],[Min]],"00"))</f>
        <v>20:33</v>
      </c>
      <c r="J818" s="1" t="str">
        <f>IFERROR(VLOOKUP(DiaA[[#This Row],[CONCATENA]],Dades[[#All],[Columna1]:[LAT]],3,FALSE),"")</f>
        <v/>
      </c>
      <c r="K818" s="1" t="str">
        <f>IFERROR(10^(DiaA[[#This Row],[LAT]]/10),"")</f>
        <v/>
      </c>
      <c r="AE818" s="1">
        <f>Resultats!C$22</f>
        <v>30</v>
      </c>
      <c r="AF818" s="1">
        <f>Resultats!E$22</f>
        <v>3</v>
      </c>
      <c r="AG818" s="1">
        <v>20</v>
      </c>
      <c r="AH818" s="1">
        <v>33</v>
      </c>
      <c r="AI818" s="1" t="str">
        <f>CONCATENATE(DiaB[[#This Row],[Dia]],DiaB[[#This Row],[Mes]],DiaB[[#This Row],[Hora]],DiaB[[#This Row],[Min]])</f>
        <v>3032033</v>
      </c>
      <c r="AJ818" s="1" t="str">
        <f>CONCATENATE(TEXT(DiaB[[#This Row],[Hora]],"00"),":",TEXT(DiaB[[#This Row],[Min]],"00"))</f>
        <v>20:33</v>
      </c>
      <c r="AK818" s="1" t="str">
        <f>IFERROR(VLOOKUP(DiaB[[#This Row],[CONCATENA]],Dades[[#All],[Columna1]:[LAT]],3,FALSE),"")</f>
        <v/>
      </c>
      <c r="AL818" s="1" t="str">
        <f>IFERROR(10^(DiaB[[#This Row],[LAT]]/10),"")</f>
        <v/>
      </c>
      <c r="BF818" s="1">
        <f>Resultats!C$37</f>
        <v>30</v>
      </c>
      <c r="BG818" s="1">
        <f>Resultats!E$37</f>
        <v>3</v>
      </c>
      <c r="BH818" s="1">
        <v>20</v>
      </c>
      <c r="BI818" s="1">
        <v>33</v>
      </c>
      <c r="BJ818" s="1" t="str">
        <f>CONCATENATE(DiaC[[#This Row],[Dia]],DiaC[[#This Row],[Mes]],DiaC[[#This Row],[Hora]],DiaC[[#This Row],[Min]])</f>
        <v>3032033</v>
      </c>
      <c r="BK818" s="1" t="str">
        <f>CONCATENATE(TEXT(DiaC[[#This Row],[Hora]],"00"),":",TEXT(DiaC[[#This Row],[Min]],"00"))</f>
        <v>20:33</v>
      </c>
      <c r="BL818" s="1" t="str">
        <f>IFERROR(VLOOKUP(DiaC[[#This Row],[CONCATENA]],Dades[[#All],[Columna1]:[LAT]],3,FALSE),"")</f>
        <v/>
      </c>
      <c r="BM818" s="1" t="str">
        <f>IFERROR(10^(DiaC[[#This Row],[LAT]]/10),"")</f>
        <v/>
      </c>
    </row>
    <row r="819" spans="4:65" x14ac:dyDescent="0.35">
      <c r="D819" s="1">
        <f>Resultats!C$7</f>
        <v>30</v>
      </c>
      <c r="E819" s="1">
        <f>Resultats!E$7</f>
        <v>3</v>
      </c>
      <c r="F819" s="1">
        <v>20</v>
      </c>
      <c r="G819" s="1">
        <v>34</v>
      </c>
      <c r="H819" s="1" t="str">
        <f>CONCATENATE(DiaA[[#This Row],[Dia]],DiaA[[#This Row],[Mes]],DiaA[[#This Row],[Hora]],DiaA[[#This Row],[Min]])</f>
        <v>3032034</v>
      </c>
      <c r="I819" s="1" t="str">
        <f>CONCATENATE(TEXT(DiaA[[#This Row],[Hora]],"00"),":",TEXT(DiaA[[#This Row],[Min]],"00"))</f>
        <v>20:34</v>
      </c>
      <c r="J819" s="1" t="str">
        <f>IFERROR(VLOOKUP(DiaA[[#This Row],[CONCATENA]],Dades[[#All],[Columna1]:[LAT]],3,FALSE),"")</f>
        <v/>
      </c>
      <c r="K819" s="1" t="str">
        <f>IFERROR(10^(DiaA[[#This Row],[LAT]]/10),"")</f>
        <v/>
      </c>
      <c r="AE819" s="1">
        <f>Resultats!C$22</f>
        <v>30</v>
      </c>
      <c r="AF819" s="1">
        <f>Resultats!E$22</f>
        <v>3</v>
      </c>
      <c r="AG819" s="1">
        <v>20</v>
      </c>
      <c r="AH819" s="1">
        <v>34</v>
      </c>
      <c r="AI819" s="1" t="str">
        <f>CONCATENATE(DiaB[[#This Row],[Dia]],DiaB[[#This Row],[Mes]],DiaB[[#This Row],[Hora]],DiaB[[#This Row],[Min]])</f>
        <v>3032034</v>
      </c>
      <c r="AJ819" s="1" t="str">
        <f>CONCATENATE(TEXT(DiaB[[#This Row],[Hora]],"00"),":",TEXT(DiaB[[#This Row],[Min]],"00"))</f>
        <v>20:34</v>
      </c>
      <c r="AK819" s="1" t="str">
        <f>IFERROR(VLOOKUP(DiaB[[#This Row],[CONCATENA]],Dades[[#All],[Columna1]:[LAT]],3,FALSE),"")</f>
        <v/>
      </c>
      <c r="AL819" s="1" t="str">
        <f>IFERROR(10^(DiaB[[#This Row],[LAT]]/10),"")</f>
        <v/>
      </c>
      <c r="BF819" s="1">
        <f>Resultats!C$37</f>
        <v>30</v>
      </c>
      <c r="BG819" s="1">
        <f>Resultats!E$37</f>
        <v>3</v>
      </c>
      <c r="BH819" s="1">
        <v>20</v>
      </c>
      <c r="BI819" s="1">
        <v>34</v>
      </c>
      <c r="BJ819" s="1" t="str">
        <f>CONCATENATE(DiaC[[#This Row],[Dia]],DiaC[[#This Row],[Mes]],DiaC[[#This Row],[Hora]],DiaC[[#This Row],[Min]])</f>
        <v>3032034</v>
      </c>
      <c r="BK819" s="1" t="str">
        <f>CONCATENATE(TEXT(DiaC[[#This Row],[Hora]],"00"),":",TEXT(DiaC[[#This Row],[Min]],"00"))</f>
        <v>20:34</v>
      </c>
      <c r="BL819" s="1" t="str">
        <f>IFERROR(VLOOKUP(DiaC[[#This Row],[CONCATENA]],Dades[[#All],[Columna1]:[LAT]],3,FALSE),"")</f>
        <v/>
      </c>
      <c r="BM819" s="1" t="str">
        <f>IFERROR(10^(DiaC[[#This Row],[LAT]]/10),"")</f>
        <v/>
      </c>
    </row>
    <row r="820" spans="4:65" x14ac:dyDescent="0.35">
      <c r="D820" s="1">
        <f>Resultats!C$7</f>
        <v>30</v>
      </c>
      <c r="E820" s="1">
        <f>Resultats!E$7</f>
        <v>3</v>
      </c>
      <c r="F820" s="1">
        <v>20</v>
      </c>
      <c r="G820" s="1">
        <v>35</v>
      </c>
      <c r="H820" s="1" t="str">
        <f>CONCATENATE(DiaA[[#This Row],[Dia]],DiaA[[#This Row],[Mes]],DiaA[[#This Row],[Hora]],DiaA[[#This Row],[Min]])</f>
        <v>3032035</v>
      </c>
      <c r="I820" s="1" t="str">
        <f>CONCATENATE(TEXT(DiaA[[#This Row],[Hora]],"00"),":",TEXT(DiaA[[#This Row],[Min]],"00"))</f>
        <v>20:35</v>
      </c>
      <c r="J820" s="1" t="str">
        <f>IFERROR(VLOOKUP(DiaA[[#This Row],[CONCATENA]],Dades[[#All],[Columna1]:[LAT]],3,FALSE),"")</f>
        <v/>
      </c>
      <c r="K820" s="1" t="str">
        <f>IFERROR(10^(DiaA[[#This Row],[LAT]]/10),"")</f>
        <v/>
      </c>
      <c r="AE820" s="1">
        <f>Resultats!C$22</f>
        <v>30</v>
      </c>
      <c r="AF820" s="1">
        <f>Resultats!E$22</f>
        <v>3</v>
      </c>
      <c r="AG820" s="1">
        <v>20</v>
      </c>
      <c r="AH820" s="1">
        <v>35</v>
      </c>
      <c r="AI820" s="1" t="str">
        <f>CONCATENATE(DiaB[[#This Row],[Dia]],DiaB[[#This Row],[Mes]],DiaB[[#This Row],[Hora]],DiaB[[#This Row],[Min]])</f>
        <v>3032035</v>
      </c>
      <c r="AJ820" s="1" t="str">
        <f>CONCATENATE(TEXT(DiaB[[#This Row],[Hora]],"00"),":",TEXT(DiaB[[#This Row],[Min]],"00"))</f>
        <v>20:35</v>
      </c>
      <c r="AK820" s="1" t="str">
        <f>IFERROR(VLOOKUP(DiaB[[#This Row],[CONCATENA]],Dades[[#All],[Columna1]:[LAT]],3,FALSE),"")</f>
        <v/>
      </c>
      <c r="AL820" s="1" t="str">
        <f>IFERROR(10^(DiaB[[#This Row],[LAT]]/10),"")</f>
        <v/>
      </c>
      <c r="BF820" s="1">
        <f>Resultats!C$37</f>
        <v>30</v>
      </c>
      <c r="BG820" s="1">
        <f>Resultats!E$37</f>
        <v>3</v>
      </c>
      <c r="BH820" s="1">
        <v>20</v>
      </c>
      <c r="BI820" s="1">
        <v>35</v>
      </c>
      <c r="BJ820" s="1" t="str">
        <f>CONCATENATE(DiaC[[#This Row],[Dia]],DiaC[[#This Row],[Mes]],DiaC[[#This Row],[Hora]],DiaC[[#This Row],[Min]])</f>
        <v>3032035</v>
      </c>
      <c r="BK820" s="1" t="str">
        <f>CONCATENATE(TEXT(DiaC[[#This Row],[Hora]],"00"),":",TEXT(DiaC[[#This Row],[Min]],"00"))</f>
        <v>20:35</v>
      </c>
      <c r="BL820" s="1" t="str">
        <f>IFERROR(VLOOKUP(DiaC[[#This Row],[CONCATENA]],Dades[[#All],[Columna1]:[LAT]],3,FALSE),"")</f>
        <v/>
      </c>
      <c r="BM820" s="1" t="str">
        <f>IFERROR(10^(DiaC[[#This Row],[LAT]]/10),"")</f>
        <v/>
      </c>
    </row>
    <row r="821" spans="4:65" x14ac:dyDescent="0.35">
      <c r="D821" s="1">
        <f>Resultats!C$7</f>
        <v>30</v>
      </c>
      <c r="E821" s="1">
        <f>Resultats!E$7</f>
        <v>3</v>
      </c>
      <c r="F821" s="1">
        <v>20</v>
      </c>
      <c r="G821" s="1">
        <v>36</v>
      </c>
      <c r="H821" s="1" t="str">
        <f>CONCATENATE(DiaA[[#This Row],[Dia]],DiaA[[#This Row],[Mes]],DiaA[[#This Row],[Hora]],DiaA[[#This Row],[Min]])</f>
        <v>3032036</v>
      </c>
      <c r="I821" s="1" t="str">
        <f>CONCATENATE(TEXT(DiaA[[#This Row],[Hora]],"00"),":",TEXT(DiaA[[#This Row],[Min]],"00"))</f>
        <v>20:36</v>
      </c>
      <c r="J821" s="1" t="str">
        <f>IFERROR(VLOOKUP(DiaA[[#This Row],[CONCATENA]],Dades[[#All],[Columna1]:[LAT]],3,FALSE),"")</f>
        <v/>
      </c>
      <c r="K821" s="1" t="str">
        <f>IFERROR(10^(DiaA[[#This Row],[LAT]]/10),"")</f>
        <v/>
      </c>
      <c r="AE821" s="1">
        <f>Resultats!C$22</f>
        <v>30</v>
      </c>
      <c r="AF821" s="1">
        <f>Resultats!E$22</f>
        <v>3</v>
      </c>
      <c r="AG821" s="1">
        <v>20</v>
      </c>
      <c r="AH821" s="1">
        <v>36</v>
      </c>
      <c r="AI821" s="1" t="str">
        <f>CONCATENATE(DiaB[[#This Row],[Dia]],DiaB[[#This Row],[Mes]],DiaB[[#This Row],[Hora]],DiaB[[#This Row],[Min]])</f>
        <v>3032036</v>
      </c>
      <c r="AJ821" s="1" t="str">
        <f>CONCATENATE(TEXT(DiaB[[#This Row],[Hora]],"00"),":",TEXT(DiaB[[#This Row],[Min]],"00"))</f>
        <v>20:36</v>
      </c>
      <c r="AK821" s="1" t="str">
        <f>IFERROR(VLOOKUP(DiaB[[#This Row],[CONCATENA]],Dades[[#All],[Columna1]:[LAT]],3,FALSE),"")</f>
        <v/>
      </c>
      <c r="AL821" s="1" t="str">
        <f>IFERROR(10^(DiaB[[#This Row],[LAT]]/10),"")</f>
        <v/>
      </c>
      <c r="BF821" s="1">
        <f>Resultats!C$37</f>
        <v>30</v>
      </c>
      <c r="BG821" s="1">
        <f>Resultats!E$37</f>
        <v>3</v>
      </c>
      <c r="BH821" s="1">
        <v>20</v>
      </c>
      <c r="BI821" s="1">
        <v>36</v>
      </c>
      <c r="BJ821" s="1" t="str">
        <f>CONCATENATE(DiaC[[#This Row],[Dia]],DiaC[[#This Row],[Mes]],DiaC[[#This Row],[Hora]],DiaC[[#This Row],[Min]])</f>
        <v>3032036</v>
      </c>
      <c r="BK821" s="1" t="str">
        <f>CONCATENATE(TEXT(DiaC[[#This Row],[Hora]],"00"),":",TEXT(DiaC[[#This Row],[Min]],"00"))</f>
        <v>20:36</v>
      </c>
      <c r="BL821" s="1" t="str">
        <f>IFERROR(VLOOKUP(DiaC[[#This Row],[CONCATENA]],Dades[[#All],[Columna1]:[LAT]],3,FALSE),"")</f>
        <v/>
      </c>
      <c r="BM821" s="1" t="str">
        <f>IFERROR(10^(DiaC[[#This Row],[LAT]]/10),"")</f>
        <v/>
      </c>
    </row>
    <row r="822" spans="4:65" x14ac:dyDescent="0.35">
      <c r="D822" s="1">
        <f>Resultats!C$7</f>
        <v>30</v>
      </c>
      <c r="E822" s="1">
        <f>Resultats!E$7</f>
        <v>3</v>
      </c>
      <c r="F822" s="1">
        <v>20</v>
      </c>
      <c r="G822" s="1">
        <v>37</v>
      </c>
      <c r="H822" s="1" t="str">
        <f>CONCATENATE(DiaA[[#This Row],[Dia]],DiaA[[#This Row],[Mes]],DiaA[[#This Row],[Hora]],DiaA[[#This Row],[Min]])</f>
        <v>3032037</v>
      </c>
      <c r="I822" s="1" t="str">
        <f>CONCATENATE(TEXT(DiaA[[#This Row],[Hora]],"00"),":",TEXT(DiaA[[#This Row],[Min]],"00"))</f>
        <v>20:37</v>
      </c>
      <c r="J822" s="1" t="str">
        <f>IFERROR(VLOOKUP(DiaA[[#This Row],[CONCATENA]],Dades[[#All],[Columna1]:[LAT]],3,FALSE),"")</f>
        <v/>
      </c>
      <c r="K822" s="1" t="str">
        <f>IFERROR(10^(DiaA[[#This Row],[LAT]]/10),"")</f>
        <v/>
      </c>
      <c r="AE822" s="1">
        <f>Resultats!C$22</f>
        <v>30</v>
      </c>
      <c r="AF822" s="1">
        <f>Resultats!E$22</f>
        <v>3</v>
      </c>
      <c r="AG822" s="1">
        <v>20</v>
      </c>
      <c r="AH822" s="1">
        <v>37</v>
      </c>
      <c r="AI822" s="1" t="str">
        <f>CONCATENATE(DiaB[[#This Row],[Dia]],DiaB[[#This Row],[Mes]],DiaB[[#This Row],[Hora]],DiaB[[#This Row],[Min]])</f>
        <v>3032037</v>
      </c>
      <c r="AJ822" s="1" t="str">
        <f>CONCATENATE(TEXT(DiaB[[#This Row],[Hora]],"00"),":",TEXT(DiaB[[#This Row],[Min]],"00"))</f>
        <v>20:37</v>
      </c>
      <c r="AK822" s="1" t="str">
        <f>IFERROR(VLOOKUP(DiaB[[#This Row],[CONCATENA]],Dades[[#All],[Columna1]:[LAT]],3,FALSE),"")</f>
        <v/>
      </c>
      <c r="AL822" s="1" t="str">
        <f>IFERROR(10^(DiaB[[#This Row],[LAT]]/10),"")</f>
        <v/>
      </c>
      <c r="BF822" s="1">
        <f>Resultats!C$37</f>
        <v>30</v>
      </c>
      <c r="BG822" s="1">
        <f>Resultats!E$37</f>
        <v>3</v>
      </c>
      <c r="BH822" s="1">
        <v>20</v>
      </c>
      <c r="BI822" s="1">
        <v>37</v>
      </c>
      <c r="BJ822" s="1" t="str">
        <f>CONCATENATE(DiaC[[#This Row],[Dia]],DiaC[[#This Row],[Mes]],DiaC[[#This Row],[Hora]],DiaC[[#This Row],[Min]])</f>
        <v>3032037</v>
      </c>
      <c r="BK822" s="1" t="str">
        <f>CONCATENATE(TEXT(DiaC[[#This Row],[Hora]],"00"),":",TEXT(DiaC[[#This Row],[Min]],"00"))</f>
        <v>20:37</v>
      </c>
      <c r="BL822" s="1" t="str">
        <f>IFERROR(VLOOKUP(DiaC[[#This Row],[CONCATENA]],Dades[[#All],[Columna1]:[LAT]],3,FALSE),"")</f>
        <v/>
      </c>
      <c r="BM822" s="1" t="str">
        <f>IFERROR(10^(DiaC[[#This Row],[LAT]]/10),"")</f>
        <v/>
      </c>
    </row>
    <row r="823" spans="4:65" x14ac:dyDescent="0.35">
      <c r="D823" s="1">
        <f>Resultats!C$7</f>
        <v>30</v>
      </c>
      <c r="E823" s="1">
        <f>Resultats!E$7</f>
        <v>3</v>
      </c>
      <c r="F823" s="1">
        <v>20</v>
      </c>
      <c r="G823" s="1">
        <v>38</v>
      </c>
      <c r="H823" s="1" t="str">
        <f>CONCATENATE(DiaA[[#This Row],[Dia]],DiaA[[#This Row],[Mes]],DiaA[[#This Row],[Hora]],DiaA[[#This Row],[Min]])</f>
        <v>3032038</v>
      </c>
      <c r="I823" s="1" t="str">
        <f>CONCATENATE(TEXT(DiaA[[#This Row],[Hora]],"00"),":",TEXT(DiaA[[#This Row],[Min]],"00"))</f>
        <v>20:38</v>
      </c>
      <c r="J823" s="1" t="str">
        <f>IFERROR(VLOOKUP(DiaA[[#This Row],[CONCATENA]],Dades[[#All],[Columna1]:[LAT]],3,FALSE),"")</f>
        <v/>
      </c>
      <c r="K823" s="1" t="str">
        <f>IFERROR(10^(DiaA[[#This Row],[LAT]]/10),"")</f>
        <v/>
      </c>
      <c r="AE823" s="1">
        <f>Resultats!C$22</f>
        <v>30</v>
      </c>
      <c r="AF823" s="1">
        <f>Resultats!E$22</f>
        <v>3</v>
      </c>
      <c r="AG823" s="1">
        <v>20</v>
      </c>
      <c r="AH823" s="1">
        <v>38</v>
      </c>
      <c r="AI823" s="1" t="str">
        <f>CONCATENATE(DiaB[[#This Row],[Dia]],DiaB[[#This Row],[Mes]],DiaB[[#This Row],[Hora]],DiaB[[#This Row],[Min]])</f>
        <v>3032038</v>
      </c>
      <c r="AJ823" s="1" t="str">
        <f>CONCATENATE(TEXT(DiaB[[#This Row],[Hora]],"00"),":",TEXT(DiaB[[#This Row],[Min]],"00"))</f>
        <v>20:38</v>
      </c>
      <c r="AK823" s="1" t="str">
        <f>IFERROR(VLOOKUP(DiaB[[#This Row],[CONCATENA]],Dades[[#All],[Columna1]:[LAT]],3,FALSE),"")</f>
        <v/>
      </c>
      <c r="AL823" s="1" t="str">
        <f>IFERROR(10^(DiaB[[#This Row],[LAT]]/10),"")</f>
        <v/>
      </c>
      <c r="BF823" s="1">
        <f>Resultats!C$37</f>
        <v>30</v>
      </c>
      <c r="BG823" s="1">
        <f>Resultats!E$37</f>
        <v>3</v>
      </c>
      <c r="BH823" s="1">
        <v>20</v>
      </c>
      <c r="BI823" s="1">
        <v>38</v>
      </c>
      <c r="BJ823" s="1" t="str">
        <f>CONCATENATE(DiaC[[#This Row],[Dia]],DiaC[[#This Row],[Mes]],DiaC[[#This Row],[Hora]],DiaC[[#This Row],[Min]])</f>
        <v>3032038</v>
      </c>
      <c r="BK823" s="1" t="str">
        <f>CONCATENATE(TEXT(DiaC[[#This Row],[Hora]],"00"),":",TEXT(DiaC[[#This Row],[Min]],"00"))</f>
        <v>20:38</v>
      </c>
      <c r="BL823" s="1" t="str">
        <f>IFERROR(VLOOKUP(DiaC[[#This Row],[CONCATENA]],Dades[[#All],[Columna1]:[LAT]],3,FALSE),"")</f>
        <v/>
      </c>
      <c r="BM823" s="1" t="str">
        <f>IFERROR(10^(DiaC[[#This Row],[LAT]]/10),"")</f>
        <v/>
      </c>
    </row>
    <row r="824" spans="4:65" x14ac:dyDescent="0.35">
      <c r="D824" s="1">
        <f>Resultats!C$7</f>
        <v>30</v>
      </c>
      <c r="E824" s="1">
        <f>Resultats!E$7</f>
        <v>3</v>
      </c>
      <c r="F824" s="1">
        <v>20</v>
      </c>
      <c r="G824" s="1">
        <v>39</v>
      </c>
      <c r="H824" s="1" t="str">
        <f>CONCATENATE(DiaA[[#This Row],[Dia]],DiaA[[#This Row],[Mes]],DiaA[[#This Row],[Hora]],DiaA[[#This Row],[Min]])</f>
        <v>3032039</v>
      </c>
      <c r="I824" s="1" t="str">
        <f>CONCATENATE(TEXT(DiaA[[#This Row],[Hora]],"00"),":",TEXT(DiaA[[#This Row],[Min]],"00"))</f>
        <v>20:39</v>
      </c>
      <c r="J824" s="1" t="str">
        <f>IFERROR(VLOOKUP(DiaA[[#This Row],[CONCATENA]],Dades[[#All],[Columna1]:[LAT]],3,FALSE),"")</f>
        <v/>
      </c>
      <c r="K824" s="1" t="str">
        <f>IFERROR(10^(DiaA[[#This Row],[LAT]]/10),"")</f>
        <v/>
      </c>
      <c r="AE824" s="1">
        <f>Resultats!C$22</f>
        <v>30</v>
      </c>
      <c r="AF824" s="1">
        <f>Resultats!E$22</f>
        <v>3</v>
      </c>
      <c r="AG824" s="1">
        <v>20</v>
      </c>
      <c r="AH824" s="1">
        <v>39</v>
      </c>
      <c r="AI824" s="1" t="str">
        <f>CONCATENATE(DiaB[[#This Row],[Dia]],DiaB[[#This Row],[Mes]],DiaB[[#This Row],[Hora]],DiaB[[#This Row],[Min]])</f>
        <v>3032039</v>
      </c>
      <c r="AJ824" s="1" t="str">
        <f>CONCATENATE(TEXT(DiaB[[#This Row],[Hora]],"00"),":",TEXT(DiaB[[#This Row],[Min]],"00"))</f>
        <v>20:39</v>
      </c>
      <c r="AK824" s="1" t="str">
        <f>IFERROR(VLOOKUP(DiaB[[#This Row],[CONCATENA]],Dades[[#All],[Columna1]:[LAT]],3,FALSE),"")</f>
        <v/>
      </c>
      <c r="AL824" s="1" t="str">
        <f>IFERROR(10^(DiaB[[#This Row],[LAT]]/10),"")</f>
        <v/>
      </c>
      <c r="BF824" s="1">
        <f>Resultats!C$37</f>
        <v>30</v>
      </c>
      <c r="BG824" s="1">
        <f>Resultats!E$37</f>
        <v>3</v>
      </c>
      <c r="BH824" s="1">
        <v>20</v>
      </c>
      <c r="BI824" s="1">
        <v>39</v>
      </c>
      <c r="BJ824" s="1" t="str">
        <f>CONCATENATE(DiaC[[#This Row],[Dia]],DiaC[[#This Row],[Mes]],DiaC[[#This Row],[Hora]],DiaC[[#This Row],[Min]])</f>
        <v>3032039</v>
      </c>
      <c r="BK824" s="1" t="str">
        <f>CONCATENATE(TEXT(DiaC[[#This Row],[Hora]],"00"),":",TEXT(DiaC[[#This Row],[Min]],"00"))</f>
        <v>20:39</v>
      </c>
      <c r="BL824" s="1" t="str">
        <f>IFERROR(VLOOKUP(DiaC[[#This Row],[CONCATENA]],Dades[[#All],[Columna1]:[LAT]],3,FALSE),"")</f>
        <v/>
      </c>
      <c r="BM824" s="1" t="str">
        <f>IFERROR(10^(DiaC[[#This Row],[LAT]]/10),"")</f>
        <v/>
      </c>
    </row>
    <row r="825" spans="4:65" x14ac:dyDescent="0.35">
      <c r="D825" s="1">
        <f>Resultats!C$7</f>
        <v>30</v>
      </c>
      <c r="E825" s="1">
        <f>Resultats!E$7</f>
        <v>3</v>
      </c>
      <c r="F825" s="1">
        <v>20</v>
      </c>
      <c r="G825" s="1">
        <v>40</v>
      </c>
      <c r="H825" s="1" t="str">
        <f>CONCATENATE(DiaA[[#This Row],[Dia]],DiaA[[#This Row],[Mes]],DiaA[[#This Row],[Hora]],DiaA[[#This Row],[Min]])</f>
        <v>3032040</v>
      </c>
      <c r="I825" s="1" t="str">
        <f>CONCATENATE(TEXT(DiaA[[#This Row],[Hora]],"00"),":",TEXT(DiaA[[#This Row],[Min]],"00"))</f>
        <v>20:40</v>
      </c>
      <c r="J825" s="1" t="str">
        <f>IFERROR(VLOOKUP(DiaA[[#This Row],[CONCATENA]],Dades[[#All],[Columna1]:[LAT]],3,FALSE),"")</f>
        <v/>
      </c>
      <c r="K825" s="1" t="str">
        <f>IFERROR(10^(DiaA[[#This Row],[LAT]]/10),"")</f>
        <v/>
      </c>
      <c r="AE825" s="1">
        <f>Resultats!C$22</f>
        <v>30</v>
      </c>
      <c r="AF825" s="1">
        <f>Resultats!E$22</f>
        <v>3</v>
      </c>
      <c r="AG825" s="1">
        <v>20</v>
      </c>
      <c r="AH825" s="1">
        <v>40</v>
      </c>
      <c r="AI825" s="1" t="str">
        <f>CONCATENATE(DiaB[[#This Row],[Dia]],DiaB[[#This Row],[Mes]],DiaB[[#This Row],[Hora]],DiaB[[#This Row],[Min]])</f>
        <v>3032040</v>
      </c>
      <c r="AJ825" s="1" t="str">
        <f>CONCATENATE(TEXT(DiaB[[#This Row],[Hora]],"00"),":",TEXT(DiaB[[#This Row],[Min]],"00"))</f>
        <v>20:40</v>
      </c>
      <c r="AK825" s="1" t="str">
        <f>IFERROR(VLOOKUP(DiaB[[#This Row],[CONCATENA]],Dades[[#All],[Columna1]:[LAT]],3,FALSE),"")</f>
        <v/>
      </c>
      <c r="AL825" s="1" t="str">
        <f>IFERROR(10^(DiaB[[#This Row],[LAT]]/10),"")</f>
        <v/>
      </c>
      <c r="BF825" s="1">
        <f>Resultats!C$37</f>
        <v>30</v>
      </c>
      <c r="BG825" s="1">
        <f>Resultats!E$37</f>
        <v>3</v>
      </c>
      <c r="BH825" s="1">
        <v>20</v>
      </c>
      <c r="BI825" s="1">
        <v>40</v>
      </c>
      <c r="BJ825" s="1" t="str">
        <f>CONCATENATE(DiaC[[#This Row],[Dia]],DiaC[[#This Row],[Mes]],DiaC[[#This Row],[Hora]],DiaC[[#This Row],[Min]])</f>
        <v>3032040</v>
      </c>
      <c r="BK825" s="1" t="str">
        <f>CONCATENATE(TEXT(DiaC[[#This Row],[Hora]],"00"),":",TEXT(DiaC[[#This Row],[Min]],"00"))</f>
        <v>20:40</v>
      </c>
      <c r="BL825" s="1" t="str">
        <f>IFERROR(VLOOKUP(DiaC[[#This Row],[CONCATENA]],Dades[[#All],[Columna1]:[LAT]],3,FALSE),"")</f>
        <v/>
      </c>
      <c r="BM825" s="1" t="str">
        <f>IFERROR(10^(DiaC[[#This Row],[LAT]]/10),"")</f>
        <v/>
      </c>
    </row>
    <row r="826" spans="4:65" x14ac:dyDescent="0.35">
      <c r="D826" s="1">
        <f>Resultats!C$7</f>
        <v>30</v>
      </c>
      <c r="E826" s="1">
        <f>Resultats!E$7</f>
        <v>3</v>
      </c>
      <c r="F826" s="1">
        <v>20</v>
      </c>
      <c r="G826" s="1">
        <v>41</v>
      </c>
      <c r="H826" s="1" t="str">
        <f>CONCATENATE(DiaA[[#This Row],[Dia]],DiaA[[#This Row],[Mes]],DiaA[[#This Row],[Hora]],DiaA[[#This Row],[Min]])</f>
        <v>3032041</v>
      </c>
      <c r="I826" s="1" t="str">
        <f>CONCATENATE(TEXT(DiaA[[#This Row],[Hora]],"00"),":",TEXT(DiaA[[#This Row],[Min]],"00"))</f>
        <v>20:41</v>
      </c>
      <c r="J826" s="1" t="str">
        <f>IFERROR(VLOOKUP(DiaA[[#This Row],[CONCATENA]],Dades[[#All],[Columna1]:[LAT]],3,FALSE),"")</f>
        <v/>
      </c>
      <c r="K826" s="1" t="str">
        <f>IFERROR(10^(DiaA[[#This Row],[LAT]]/10),"")</f>
        <v/>
      </c>
      <c r="AE826" s="1">
        <f>Resultats!C$22</f>
        <v>30</v>
      </c>
      <c r="AF826" s="1">
        <f>Resultats!E$22</f>
        <v>3</v>
      </c>
      <c r="AG826" s="1">
        <v>20</v>
      </c>
      <c r="AH826" s="1">
        <v>41</v>
      </c>
      <c r="AI826" s="1" t="str">
        <f>CONCATENATE(DiaB[[#This Row],[Dia]],DiaB[[#This Row],[Mes]],DiaB[[#This Row],[Hora]],DiaB[[#This Row],[Min]])</f>
        <v>3032041</v>
      </c>
      <c r="AJ826" s="1" t="str">
        <f>CONCATENATE(TEXT(DiaB[[#This Row],[Hora]],"00"),":",TEXT(DiaB[[#This Row],[Min]],"00"))</f>
        <v>20:41</v>
      </c>
      <c r="AK826" s="1" t="str">
        <f>IFERROR(VLOOKUP(DiaB[[#This Row],[CONCATENA]],Dades[[#All],[Columna1]:[LAT]],3,FALSE),"")</f>
        <v/>
      </c>
      <c r="AL826" s="1" t="str">
        <f>IFERROR(10^(DiaB[[#This Row],[LAT]]/10),"")</f>
        <v/>
      </c>
      <c r="BF826" s="1">
        <f>Resultats!C$37</f>
        <v>30</v>
      </c>
      <c r="BG826" s="1">
        <f>Resultats!E$37</f>
        <v>3</v>
      </c>
      <c r="BH826" s="1">
        <v>20</v>
      </c>
      <c r="BI826" s="1">
        <v>41</v>
      </c>
      <c r="BJ826" s="1" t="str">
        <f>CONCATENATE(DiaC[[#This Row],[Dia]],DiaC[[#This Row],[Mes]],DiaC[[#This Row],[Hora]],DiaC[[#This Row],[Min]])</f>
        <v>3032041</v>
      </c>
      <c r="BK826" s="1" t="str">
        <f>CONCATENATE(TEXT(DiaC[[#This Row],[Hora]],"00"),":",TEXT(DiaC[[#This Row],[Min]],"00"))</f>
        <v>20:41</v>
      </c>
      <c r="BL826" s="1" t="str">
        <f>IFERROR(VLOOKUP(DiaC[[#This Row],[CONCATENA]],Dades[[#All],[Columna1]:[LAT]],3,FALSE),"")</f>
        <v/>
      </c>
      <c r="BM826" s="1" t="str">
        <f>IFERROR(10^(DiaC[[#This Row],[LAT]]/10),"")</f>
        <v/>
      </c>
    </row>
    <row r="827" spans="4:65" x14ac:dyDescent="0.35">
      <c r="D827" s="1">
        <f>Resultats!C$7</f>
        <v>30</v>
      </c>
      <c r="E827" s="1">
        <f>Resultats!E$7</f>
        <v>3</v>
      </c>
      <c r="F827" s="1">
        <v>20</v>
      </c>
      <c r="G827" s="1">
        <v>42</v>
      </c>
      <c r="H827" s="1" t="str">
        <f>CONCATENATE(DiaA[[#This Row],[Dia]],DiaA[[#This Row],[Mes]],DiaA[[#This Row],[Hora]],DiaA[[#This Row],[Min]])</f>
        <v>3032042</v>
      </c>
      <c r="I827" s="1" t="str">
        <f>CONCATENATE(TEXT(DiaA[[#This Row],[Hora]],"00"),":",TEXT(DiaA[[#This Row],[Min]],"00"))</f>
        <v>20:42</v>
      </c>
      <c r="J827" s="1" t="str">
        <f>IFERROR(VLOOKUP(DiaA[[#This Row],[CONCATENA]],Dades[[#All],[Columna1]:[LAT]],3,FALSE),"")</f>
        <v/>
      </c>
      <c r="K827" s="1" t="str">
        <f>IFERROR(10^(DiaA[[#This Row],[LAT]]/10),"")</f>
        <v/>
      </c>
      <c r="AE827" s="1">
        <f>Resultats!C$22</f>
        <v>30</v>
      </c>
      <c r="AF827" s="1">
        <f>Resultats!E$22</f>
        <v>3</v>
      </c>
      <c r="AG827" s="1">
        <v>20</v>
      </c>
      <c r="AH827" s="1">
        <v>42</v>
      </c>
      <c r="AI827" s="1" t="str">
        <f>CONCATENATE(DiaB[[#This Row],[Dia]],DiaB[[#This Row],[Mes]],DiaB[[#This Row],[Hora]],DiaB[[#This Row],[Min]])</f>
        <v>3032042</v>
      </c>
      <c r="AJ827" s="1" t="str">
        <f>CONCATENATE(TEXT(DiaB[[#This Row],[Hora]],"00"),":",TEXT(DiaB[[#This Row],[Min]],"00"))</f>
        <v>20:42</v>
      </c>
      <c r="AK827" s="1" t="str">
        <f>IFERROR(VLOOKUP(DiaB[[#This Row],[CONCATENA]],Dades[[#All],[Columna1]:[LAT]],3,FALSE),"")</f>
        <v/>
      </c>
      <c r="AL827" s="1" t="str">
        <f>IFERROR(10^(DiaB[[#This Row],[LAT]]/10),"")</f>
        <v/>
      </c>
      <c r="BF827" s="1">
        <f>Resultats!C$37</f>
        <v>30</v>
      </c>
      <c r="BG827" s="1">
        <f>Resultats!E$37</f>
        <v>3</v>
      </c>
      <c r="BH827" s="1">
        <v>20</v>
      </c>
      <c r="BI827" s="1">
        <v>42</v>
      </c>
      <c r="BJ827" s="1" t="str">
        <f>CONCATENATE(DiaC[[#This Row],[Dia]],DiaC[[#This Row],[Mes]],DiaC[[#This Row],[Hora]],DiaC[[#This Row],[Min]])</f>
        <v>3032042</v>
      </c>
      <c r="BK827" s="1" t="str">
        <f>CONCATENATE(TEXT(DiaC[[#This Row],[Hora]],"00"),":",TEXT(DiaC[[#This Row],[Min]],"00"))</f>
        <v>20:42</v>
      </c>
      <c r="BL827" s="1" t="str">
        <f>IFERROR(VLOOKUP(DiaC[[#This Row],[CONCATENA]],Dades[[#All],[Columna1]:[LAT]],3,FALSE),"")</f>
        <v/>
      </c>
      <c r="BM827" s="1" t="str">
        <f>IFERROR(10^(DiaC[[#This Row],[LAT]]/10),"")</f>
        <v/>
      </c>
    </row>
    <row r="828" spans="4:65" x14ac:dyDescent="0.35">
      <c r="D828" s="1">
        <f>Resultats!C$7</f>
        <v>30</v>
      </c>
      <c r="E828" s="1">
        <f>Resultats!E$7</f>
        <v>3</v>
      </c>
      <c r="F828" s="1">
        <v>20</v>
      </c>
      <c r="G828" s="1">
        <v>43</v>
      </c>
      <c r="H828" s="1" t="str">
        <f>CONCATENATE(DiaA[[#This Row],[Dia]],DiaA[[#This Row],[Mes]],DiaA[[#This Row],[Hora]],DiaA[[#This Row],[Min]])</f>
        <v>3032043</v>
      </c>
      <c r="I828" s="1" t="str">
        <f>CONCATENATE(TEXT(DiaA[[#This Row],[Hora]],"00"),":",TEXT(DiaA[[#This Row],[Min]],"00"))</f>
        <v>20:43</v>
      </c>
      <c r="J828" s="1" t="str">
        <f>IFERROR(VLOOKUP(DiaA[[#This Row],[CONCATENA]],Dades[[#All],[Columna1]:[LAT]],3,FALSE),"")</f>
        <v/>
      </c>
      <c r="K828" s="1" t="str">
        <f>IFERROR(10^(DiaA[[#This Row],[LAT]]/10),"")</f>
        <v/>
      </c>
      <c r="AE828" s="1">
        <f>Resultats!C$22</f>
        <v>30</v>
      </c>
      <c r="AF828" s="1">
        <f>Resultats!E$22</f>
        <v>3</v>
      </c>
      <c r="AG828" s="1">
        <v>20</v>
      </c>
      <c r="AH828" s="1">
        <v>43</v>
      </c>
      <c r="AI828" s="1" t="str">
        <f>CONCATENATE(DiaB[[#This Row],[Dia]],DiaB[[#This Row],[Mes]],DiaB[[#This Row],[Hora]],DiaB[[#This Row],[Min]])</f>
        <v>3032043</v>
      </c>
      <c r="AJ828" s="1" t="str">
        <f>CONCATENATE(TEXT(DiaB[[#This Row],[Hora]],"00"),":",TEXT(DiaB[[#This Row],[Min]],"00"))</f>
        <v>20:43</v>
      </c>
      <c r="AK828" s="1" t="str">
        <f>IFERROR(VLOOKUP(DiaB[[#This Row],[CONCATENA]],Dades[[#All],[Columna1]:[LAT]],3,FALSE),"")</f>
        <v/>
      </c>
      <c r="AL828" s="1" t="str">
        <f>IFERROR(10^(DiaB[[#This Row],[LAT]]/10),"")</f>
        <v/>
      </c>
      <c r="BF828" s="1">
        <f>Resultats!C$37</f>
        <v>30</v>
      </c>
      <c r="BG828" s="1">
        <f>Resultats!E$37</f>
        <v>3</v>
      </c>
      <c r="BH828" s="1">
        <v>20</v>
      </c>
      <c r="BI828" s="1">
        <v>43</v>
      </c>
      <c r="BJ828" s="1" t="str">
        <f>CONCATENATE(DiaC[[#This Row],[Dia]],DiaC[[#This Row],[Mes]],DiaC[[#This Row],[Hora]],DiaC[[#This Row],[Min]])</f>
        <v>3032043</v>
      </c>
      <c r="BK828" s="1" t="str">
        <f>CONCATENATE(TEXT(DiaC[[#This Row],[Hora]],"00"),":",TEXT(DiaC[[#This Row],[Min]],"00"))</f>
        <v>20:43</v>
      </c>
      <c r="BL828" s="1" t="str">
        <f>IFERROR(VLOOKUP(DiaC[[#This Row],[CONCATENA]],Dades[[#All],[Columna1]:[LAT]],3,FALSE),"")</f>
        <v/>
      </c>
      <c r="BM828" s="1" t="str">
        <f>IFERROR(10^(DiaC[[#This Row],[LAT]]/10),"")</f>
        <v/>
      </c>
    </row>
    <row r="829" spans="4:65" x14ac:dyDescent="0.35">
      <c r="D829" s="1">
        <f>Resultats!C$7</f>
        <v>30</v>
      </c>
      <c r="E829" s="1">
        <f>Resultats!E$7</f>
        <v>3</v>
      </c>
      <c r="F829" s="1">
        <v>20</v>
      </c>
      <c r="G829" s="1">
        <v>44</v>
      </c>
      <c r="H829" s="1" t="str">
        <f>CONCATENATE(DiaA[[#This Row],[Dia]],DiaA[[#This Row],[Mes]],DiaA[[#This Row],[Hora]],DiaA[[#This Row],[Min]])</f>
        <v>3032044</v>
      </c>
      <c r="I829" s="1" t="str">
        <f>CONCATENATE(TEXT(DiaA[[#This Row],[Hora]],"00"),":",TEXT(DiaA[[#This Row],[Min]],"00"))</f>
        <v>20:44</v>
      </c>
      <c r="J829" s="1" t="str">
        <f>IFERROR(VLOOKUP(DiaA[[#This Row],[CONCATENA]],Dades[[#All],[Columna1]:[LAT]],3,FALSE),"")</f>
        <v/>
      </c>
      <c r="K829" s="1" t="str">
        <f>IFERROR(10^(DiaA[[#This Row],[LAT]]/10),"")</f>
        <v/>
      </c>
      <c r="AE829" s="1">
        <f>Resultats!C$22</f>
        <v>30</v>
      </c>
      <c r="AF829" s="1">
        <f>Resultats!E$22</f>
        <v>3</v>
      </c>
      <c r="AG829" s="1">
        <v>20</v>
      </c>
      <c r="AH829" s="1">
        <v>44</v>
      </c>
      <c r="AI829" s="1" t="str">
        <f>CONCATENATE(DiaB[[#This Row],[Dia]],DiaB[[#This Row],[Mes]],DiaB[[#This Row],[Hora]],DiaB[[#This Row],[Min]])</f>
        <v>3032044</v>
      </c>
      <c r="AJ829" s="1" t="str">
        <f>CONCATENATE(TEXT(DiaB[[#This Row],[Hora]],"00"),":",TEXT(DiaB[[#This Row],[Min]],"00"))</f>
        <v>20:44</v>
      </c>
      <c r="AK829" s="1" t="str">
        <f>IFERROR(VLOOKUP(DiaB[[#This Row],[CONCATENA]],Dades[[#All],[Columna1]:[LAT]],3,FALSE),"")</f>
        <v/>
      </c>
      <c r="AL829" s="1" t="str">
        <f>IFERROR(10^(DiaB[[#This Row],[LAT]]/10),"")</f>
        <v/>
      </c>
      <c r="BF829" s="1">
        <f>Resultats!C$37</f>
        <v>30</v>
      </c>
      <c r="BG829" s="1">
        <f>Resultats!E$37</f>
        <v>3</v>
      </c>
      <c r="BH829" s="1">
        <v>20</v>
      </c>
      <c r="BI829" s="1">
        <v>44</v>
      </c>
      <c r="BJ829" s="1" t="str">
        <f>CONCATENATE(DiaC[[#This Row],[Dia]],DiaC[[#This Row],[Mes]],DiaC[[#This Row],[Hora]],DiaC[[#This Row],[Min]])</f>
        <v>3032044</v>
      </c>
      <c r="BK829" s="1" t="str">
        <f>CONCATENATE(TEXT(DiaC[[#This Row],[Hora]],"00"),":",TEXT(DiaC[[#This Row],[Min]],"00"))</f>
        <v>20:44</v>
      </c>
      <c r="BL829" s="1" t="str">
        <f>IFERROR(VLOOKUP(DiaC[[#This Row],[CONCATENA]],Dades[[#All],[Columna1]:[LAT]],3,FALSE),"")</f>
        <v/>
      </c>
      <c r="BM829" s="1" t="str">
        <f>IFERROR(10^(DiaC[[#This Row],[LAT]]/10),"")</f>
        <v/>
      </c>
    </row>
    <row r="830" spans="4:65" x14ac:dyDescent="0.35">
      <c r="D830" s="1">
        <f>Resultats!C$7</f>
        <v>30</v>
      </c>
      <c r="E830" s="1">
        <f>Resultats!E$7</f>
        <v>3</v>
      </c>
      <c r="F830" s="1">
        <v>20</v>
      </c>
      <c r="G830" s="1">
        <v>45</v>
      </c>
      <c r="H830" s="1" t="str">
        <f>CONCATENATE(DiaA[[#This Row],[Dia]],DiaA[[#This Row],[Mes]],DiaA[[#This Row],[Hora]],DiaA[[#This Row],[Min]])</f>
        <v>3032045</v>
      </c>
      <c r="I830" s="1" t="str">
        <f>CONCATENATE(TEXT(DiaA[[#This Row],[Hora]],"00"),":",TEXT(DiaA[[#This Row],[Min]],"00"))</f>
        <v>20:45</v>
      </c>
      <c r="J830" s="1" t="str">
        <f>IFERROR(VLOOKUP(DiaA[[#This Row],[CONCATENA]],Dades[[#All],[Columna1]:[LAT]],3,FALSE),"")</f>
        <v/>
      </c>
      <c r="K830" s="1" t="str">
        <f>IFERROR(10^(DiaA[[#This Row],[LAT]]/10),"")</f>
        <v/>
      </c>
      <c r="AE830" s="1">
        <f>Resultats!C$22</f>
        <v>30</v>
      </c>
      <c r="AF830" s="1">
        <f>Resultats!E$22</f>
        <v>3</v>
      </c>
      <c r="AG830" s="1">
        <v>20</v>
      </c>
      <c r="AH830" s="1">
        <v>45</v>
      </c>
      <c r="AI830" s="1" t="str">
        <f>CONCATENATE(DiaB[[#This Row],[Dia]],DiaB[[#This Row],[Mes]],DiaB[[#This Row],[Hora]],DiaB[[#This Row],[Min]])</f>
        <v>3032045</v>
      </c>
      <c r="AJ830" s="1" t="str">
        <f>CONCATENATE(TEXT(DiaB[[#This Row],[Hora]],"00"),":",TEXT(DiaB[[#This Row],[Min]],"00"))</f>
        <v>20:45</v>
      </c>
      <c r="AK830" s="1" t="str">
        <f>IFERROR(VLOOKUP(DiaB[[#This Row],[CONCATENA]],Dades[[#All],[Columna1]:[LAT]],3,FALSE),"")</f>
        <v/>
      </c>
      <c r="AL830" s="1" t="str">
        <f>IFERROR(10^(DiaB[[#This Row],[LAT]]/10),"")</f>
        <v/>
      </c>
      <c r="BF830" s="1">
        <f>Resultats!C$37</f>
        <v>30</v>
      </c>
      <c r="BG830" s="1">
        <f>Resultats!E$37</f>
        <v>3</v>
      </c>
      <c r="BH830" s="1">
        <v>20</v>
      </c>
      <c r="BI830" s="1">
        <v>45</v>
      </c>
      <c r="BJ830" s="1" t="str">
        <f>CONCATENATE(DiaC[[#This Row],[Dia]],DiaC[[#This Row],[Mes]],DiaC[[#This Row],[Hora]],DiaC[[#This Row],[Min]])</f>
        <v>3032045</v>
      </c>
      <c r="BK830" s="1" t="str">
        <f>CONCATENATE(TEXT(DiaC[[#This Row],[Hora]],"00"),":",TEXT(DiaC[[#This Row],[Min]],"00"))</f>
        <v>20:45</v>
      </c>
      <c r="BL830" s="1" t="str">
        <f>IFERROR(VLOOKUP(DiaC[[#This Row],[CONCATENA]],Dades[[#All],[Columna1]:[LAT]],3,FALSE),"")</f>
        <v/>
      </c>
      <c r="BM830" s="1" t="str">
        <f>IFERROR(10^(DiaC[[#This Row],[LAT]]/10),"")</f>
        <v/>
      </c>
    </row>
    <row r="831" spans="4:65" x14ac:dyDescent="0.35">
      <c r="D831" s="1">
        <f>Resultats!C$7</f>
        <v>30</v>
      </c>
      <c r="E831" s="1">
        <f>Resultats!E$7</f>
        <v>3</v>
      </c>
      <c r="F831" s="1">
        <v>20</v>
      </c>
      <c r="G831" s="1">
        <v>46</v>
      </c>
      <c r="H831" s="1" t="str">
        <f>CONCATENATE(DiaA[[#This Row],[Dia]],DiaA[[#This Row],[Mes]],DiaA[[#This Row],[Hora]],DiaA[[#This Row],[Min]])</f>
        <v>3032046</v>
      </c>
      <c r="I831" s="1" t="str">
        <f>CONCATENATE(TEXT(DiaA[[#This Row],[Hora]],"00"),":",TEXT(DiaA[[#This Row],[Min]],"00"))</f>
        <v>20:46</v>
      </c>
      <c r="J831" s="1" t="str">
        <f>IFERROR(VLOOKUP(DiaA[[#This Row],[CONCATENA]],Dades[[#All],[Columna1]:[LAT]],3,FALSE),"")</f>
        <v/>
      </c>
      <c r="K831" s="1" t="str">
        <f>IFERROR(10^(DiaA[[#This Row],[LAT]]/10),"")</f>
        <v/>
      </c>
      <c r="AE831" s="1">
        <f>Resultats!C$22</f>
        <v>30</v>
      </c>
      <c r="AF831" s="1">
        <f>Resultats!E$22</f>
        <v>3</v>
      </c>
      <c r="AG831" s="1">
        <v>20</v>
      </c>
      <c r="AH831" s="1">
        <v>46</v>
      </c>
      <c r="AI831" s="1" t="str">
        <f>CONCATENATE(DiaB[[#This Row],[Dia]],DiaB[[#This Row],[Mes]],DiaB[[#This Row],[Hora]],DiaB[[#This Row],[Min]])</f>
        <v>3032046</v>
      </c>
      <c r="AJ831" s="1" t="str">
        <f>CONCATENATE(TEXT(DiaB[[#This Row],[Hora]],"00"),":",TEXT(DiaB[[#This Row],[Min]],"00"))</f>
        <v>20:46</v>
      </c>
      <c r="AK831" s="1" t="str">
        <f>IFERROR(VLOOKUP(DiaB[[#This Row],[CONCATENA]],Dades[[#All],[Columna1]:[LAT]],3,FALSE),"")</f>
        <v/>
      </c>
      <c r="AL831" s="1" t="str">
        <f>IFERROR(10^(DiaB[[#This Row],[LAT]]/10),"")</f>
        <v/>
      </c>
      <c r="BF831" s="1">
        <f>Resultats!C$37</f>
        <v>30</v>
      </c>
      <c r="BG831" s="1">
        <f>Resultats!E$37</f>
        <v>3</v>
      </c>
      <c r="BH831" s="1">
        <v>20</v>
      </c>
      <c r="BI831" s="1">
        <v>46</v>
      </c>
      <c r="BJ831" s="1" t="str">
        <f>CONCATENATE(DiaC[[#This Row],[Dia]],DiaC[[#This Row],[Mes]],DiaC[[#This Row],[Hora]],DiaC[[#This Row],[Min]])</f>
        <v>3032046</v>
      </c>
      <c r="BK831" s="1" t="str">
        <f>CONCATENATE(TEXT(DiaC[[#This Row],[Hora]],"00"),":",TEXT(DiaC[[#This Row],[Min]],"00"))</f>
        <v>20:46</v>
      </c>
      <c r="BL831" s="1" t="str">
        <f>IFERROR(VLOOKUP(DiaC[[#This Row],[CONCATENA]],Dades[[#All],[Columna1]:[LAT]],3,FALSE),"")</f>
        <v/>
      </c>
      <c r="BM831" s="1" t="str">
        <f>IFERROR(10^(DiaC[[#This Row],[LAT]]/10),"")</f>
        <v/>
      </c>
    </row>
    <row r="832" spans="4:65" x14ac:dyDescent="0.35">
      <c r="D832" s="1">
        <f>Resultats!C$7</f>
        <v>30</v>
      </c>
      <c r="E832" s="1">
        <f>Resultats!E$7</f>
        <v>3</v>
      </c>
      <c r="F832" s="1">
        <v>20</v>
      </c>
      <c r="G832" s="1">
        <v>47</v>
      </c>
      <c r="H832" s="1" t="str">
        <f>CONCATENATE(DiaA[[#This Row],[Dia]],DiaA[[#This Row],[Mes]],DiaA[[#This Row],[Hora]],DiaA[[#This Row],[Min]])</f>
        <v>3032047</v>
      </c>
      <c r="I832" s="1" t="str">
        <f>CONCATENATE(TEXT(DiaA[[#This Row],[Hora]],"00"),":",TEXT(DiaA[[#This Row],[Min]],"00"))</f>
        <v>20:47</v>
      </c>
      <c r="J832" s="1" t="str">
        <f>IFERROR(VLOOKUP(DiaA[[#This Row],[CONCATENA]],Dades[[#All],[Columna1]:[LAT]],3,FALSE),"")</f>
        <v/>
      </c>
      <c r="K832" s="1" t="str">
        <f>IFERROR(10^(DiaA[[#This Row],[LAT]]/10),"")</f>
        <v/>
      </c>
      <c r="AE832" s="1">
        <f>Resultats!C$22</f>
        <v>30</v>
      </c>
      <c r="AF832" s="1">
        <f>Resultats!E$22</f>
        <v>3</v>
      </c>
      <c r="AG832" s="1">
        <v>20</v>
      </c>
      <c r="AH832" s="1">
        <v>47</v>
      </c>
      <c r="AI832" s="1" t="str">
        <f>CONCATENATE(DiaB[[#This Row],[Dia]],DiaB[[#This Row],[Mes]],DiaB[[#This Row],[Hora]],DiaB[[#This Row],[Min]])</f>
        <v>3032047</v>
      </c>
      <c r="AJ832" s="1" t="str">
        <f>CONCATENATE(TEXT(DiaB[[#This Row],[Hora]],"00"),":",TEXT(DiaB[[#This Row],[Min]],"00"))</f>
        <v>20:47</v>
      </c>
      <c r="AK832" s="1" t="str">
        <f>IFERROR(VLOOKUP(DiaB[[#This Row],[CONCATENA]],Dades[[#All],[Columna1]:[LAT]],3,FALSE),"")</f>
        <v/>
      </c>
      <c r="AL832" s="1" t="str">
        <f>IFERROR(10^(DiaB[[#This Row],[LAT]]/10),"")</f>
        <v/>
      </c>
      <c r="BF832" s="1">
        <f>Resultats!C$37</f>
        <v>30</v>
      </c>
      <c r="BG832" s="1">
        <f>Resultats!E$37</f>
        <v>3</v>
      </c>
      <c r="BH832" s="1">
        <v>20</v>
      </c>
      <c r="BI832" s="1">
        <v>47</v>
      </c>
      <c r="BJ832" s="1" t="str">
        <f>CONCATENATE(DiaC[[#This Row],[Dia]],DiaC[[#This Row],[Mes]],DiaC[[#This Row],[Hora]],DiaC[[#This Row],[Min]])</f>
        <v>3032047</v>
      </c>
      <c r="BK832" s="1" t="str">
        <f>CONCATENATE(TEXT(DiaC[[#This Row],[Hora]],"00"),":",TEXT(DiaC[[#This Row],[Min]],"00"))</f>
        <v>20:47</v>
      </c>
      <c r="BL832" s="1" t="str">
        <f>IFERROR(VLOOKUP(DiaC[[#This Row],[CONCATENA]],Dades[[#All],[Columna1]:[LAT]],3,FALSE),"")</f>
        <v/>
      </c>
      <c r="BM832" s="1" t="str">
        <f>IFERROR(10^(DiaC[[#This Row],[LAT]]/10),"")</f>
        <v/>
      </c>
    </row>
    <row r="833" spans="4:65" x14ac:dyDescent="0.35">
      <c r="D833" s="1">
        <f>Resultats!C$7</f>
        <v>30</v>
      </c>
      <c r="E833" s="1">
        <f>Resultats!E$7</f>
        <v>3</v>
      </c>
      <c r="F833" s="1">
        <v>20</v>
      </c>
      <c r="G833" s="1">
        <v>48</v>
      </c>
      <c r="H833" s="1" t="str">
        <f>CONCATENATE(DiaA[[#This Row],[Dia]],DiaA[[#This Row],[Mes]],DiaA[[#This Row],[Hora]],DiaA[[#This Row],[Min]])</f>
        <v>3032048</v>
      </c>
      <c r="I833" s="1" t="str">
        <f>CONCATENATE(TEXT(DiaA[[#This Row],[Hora]],"00"),":",TEXT(DiaA[[#This Row],[Min]],"00"))</f>
        <v>20:48</v>
      </c>
      <c r="J833" s="1" t="str">
        <f>IFERROR(VLOOKUP(DiaA[[#This Row],[CONCATENA]],Dades[[#All],[Columna1]:[LAT]],3,FALSE),"")</f>
        <v/>
      </c>
      <c r="K833" s="1" t="str">
        <f>IFERROR(10^(DiaA[[#This Row],[LAT]]/10),"")</f>
        <v/>
      </c>
      <c r="AE833" s="1">
        <f>Resultats!C$22</f>
        <v>30</v>
      </c>
      <c r="AF833" s="1">
        <f>Resultats!E$22</f>
        <v>3</v>
      </c>
      <c r="AG833" s="1">
        <v>20</v>
      </c>
      <c r="AH833" s="1">
        <v>48</v>
      </c>
      <c r="AI833" s="1" t="str">
        <f>CONCATENATE(DiaB[[#This Row],[Dia]],DiaB[[#This Row],[Mes]],DiaB[[#This Row],[Hora]],DiaB[[#This Row],[Min]])</f>
        <v>3032048</v>
      </c>
      <c r="AJ833" s="1" t="str">
        <f>CONCATENATE(TEXT(DiaB[[#This Row],[Hora]],"00"),":",TEXT(DiaB[[#This Row],[Min]],"00"))</f>
        <v>20:48</v>
      </c>
      <c r="AK833" s="1" t="str">
        <f>IFERROR(VLOOKUP(DiaB[[#This Row],[CONCATENA]],Dades[[#All],[Columna1]:[LAT]],3,FALSE),"")</f>
        <v/>
      </c>
      <c r="AL833" s="1" t="str">
        <f>IFERROR(10^(DiaB[[#This Row],[LAT]]/10),"")</f>
        <v/>
      </c>
      <c r="BF833" s="1">
        <f>Resultats!C$37</f>
        <v>30</v>
      </c>
      <c r="BG833" s="1">
        <f>Resultats!E$37</f>
        <v>3</v>
      </c>
      <c r="BH833" s="1">
        <v>20</v>
      </c>
      <c r="BI833" s="1">
        <v>48</v>
      </c>
      <c r="BJ833" s="1" t="str">
        <f>CONCATENATE(DiaC[[#This Row],[Dia]],DiaC[[#This Row],[Mes]],DiaC[[#This Row],[Hora]],DiaC[[#This Row],[Min]])</f>
        <v>3032048</v>
      </c>
      <c r="BK833" s="1" t="str">
        <f>CONCATENATE(TEXT(DiaC[[#This Row],[Hora]],"00"),":",TEXT(DiaC[[#This Row],[Min]],"00"))</f>
        <v>20:48</v>
      </c>
      <c r="BL833" s="1" t="str">
        <f>IFERROR(VLOOKUP(DiaC[[#This Row],[CONCATENA]],Dades[[#All],[Columna1]:[LAT]],3,FALSE),"")</f>
        <v/>
      </c>
      <c r="BM833" s="1" t="str">
        <f>IFERROR(10^(DiaC[[#This Row],[LAT]]/10),"")</f>
        <v/>
      </c>
    </row>
    <row r="834" spans="4:65" x14ac:dyDescent="0.35">
      <c r="D834" s="1">
        <f>Resultats!C$7</f>
        <v>30</v>
      </c>
      <c r="E834" s="1">
        <f>Resultats!E$7</f>
        <v>3</v>
      </c>
      <c r="F834" s="1">
        <v>20</v>
      </c>
      <c r="G834" s="1">
        <v>49</v>
      </c>
      <c r="H834" s="1" t="str">
        <f>CONCATENATE(DiaA[[#This Row],[Dia]],DiaA[[#This Row],[Mes]],DiaA[[#This Row],[Hora]],DiaA[[#This Row],[Min]])</f>
        <v>3032049</v>
      </c>
      <c r="I834" s="1" t="str">
        <f>CONCATENATE(TEXT(DiaA[[#This Row],[Hora]],"00"),":",TEXT(DiaA[[#This Row],[Min]],"00"))</f>
        <v>20:49</v>
      </c>
      <c r="J834" s="1" t="str">
        <f>IFERROR(VLOOKUP(DiaA[[#This Row],[CONCATENA]],Dades[[#All],[Columna1]:[LAT]],3,FALSE),"")</f>
        <v/>
      </c>
      <c r="K834" s="1" t="str">
        <f>IFERROR(10^(DiaA[[#This Row],[LAT]]/10),"")</f>
        <v/>
      </c>
      <c r="AE834" s="1">
        <f>Resultats!C$22</f>
        <v>30</v>
      </c>
      <c r="AF834" s="1">
        <f>Resultats!E$22</f>
        <v>3</v>
      </c>
      <c r="AG834" s="1">
        <v>20</v>
      </c>
      <c r="AH834" s="1">
        <v>49</v>
      </c>
      <c r="AI834" s="1" t="str">
        <f>CONCATENATE(DiaB[[#This Row],[Dia]],DiaB[[#This Row],[Mes]],DiaB[[#This Row],[Hora]],DiaB[[#This Row],[Min]])</f>
        <v>3032049</v>
      </c>
      <c r="AJ834" s="1" t="str">
        <f>CONCATENATE(TEXT(DiaB[[#This Row],[Hora]],"00"),":",TEXT(DiaB[[#This Row],[Min]],"00"))</f>
        <v>20:49</v>
      </c>
      <c r="AK834" s="1" t="str">
        <f>IFERROR(VLOOKUP(DiaB[[#This Row],[CONCATENA]],Dades[[#All],[Columna1]:[LAT]],3,FALSE),"")</f>
        <v/>
      </c>
      <c r="AL834" s="1" t="str">
        <f>IFERROR(10^(DiaB[[#This Row],[LAT]]/10),"")</f>
        <v/>
      </c>
      <c r="BF834" s="1">
        <f>Resultats!C$37</f>
        <v>30</v>
      </c>
      <c r="BG834" s="1">
        <f>Resultats!E$37</f>
        <v>3</v>
      </c>
      <c r="BH834" s="1">
        <v>20</v>
      </c>
      <c r="BI834" s="1">
        <v>49</v>
      </c>
      <c r="BJ834" s="1" t="str">
        <f>CONCATENATE(DiaC[[#This Row],[Dia]],DiaC[[#This Row],[Mes]],DiaC[[#This Row],[Hora]],DiaC[[#This Row],[Min]])</f>
        <v>3032049</v>
      </c>
      <c r="BK834" s="1" t="str">
        <f>CONCATENATE(TEXT(DiaC[[#This Row],[Hora]],"00"),":",TEXT(DiaC[[#This Row],[Min]],"00"))</f>
        <v>20:49</v>
      </c>
      <c r="BL834" s="1" t="str">
        <f>IFERROR(VLOOKUP(DiaC[[#This Row],[CONCATENA]],Dades[[#All],[Columna1]:[LAT]],3,FALSE),"")</f>
        <v/>
      </c>
      <c r="BM834" s="1" t="str">
        <f>IFERROR(10^(DiaC[[#This Row],[LAT]]/10),"")</f>
        <v/>
      </c>
    </row>
    <row r="835" spans="4:65" x14ac:dyDescent="0.35">
      <c r="D835" s="1">
        <f>Resultats!C$7</f>
        <v>30</v>
      </c>
      <c r="E835" s="1">
        <f>Resultats!E$7</f>
        <v>3</v>
      </c>
      <c r="F835" s="1">
        <v>20</v>
      </c>
      <c r="G835" s="1">
        <v>50</v>
      </c>
      <c r="H835" s="1" t="str">
        <f>CONCATENATE(DiaA[[#This Row],[Dia]],DiaA[[#This Row],[Mes]],DiaA[[#This Row],[Hora]],DiaA[[#This Row],[Min]])</f>
        <v>3032050</v>
      </c>
      <c r="I835" s="1" t="str">
        <f>CONCATENATE(TEXT(DiaA[[#This Row],[Hora]],"00"),":",TEXT(DiaA[[#This Row],[Min]],"00"))</f>
        <v>20:50</v>
      </c>
      <c r="J835" s="1" t="str">
        <f>IFERROR(VLOOKUP(DiaA[[#This Row],[CONCATENA]],Dades[[#All],[Columna1]:[LAT]],3,FALSE),"")</f>
        <v/>
      </c>
      <c r="K835" s="1" t="str">
        <f>IFERROR(10^(DiaA[[#This Row],[LAT]]/10),"")</f>
        <v/>
      </c>
      <c r="AE835" s="1">
        <f>Resultats!C$22</f>
        <v>30</v>
      </c>
      <c r="AF835" s="1">
        <f>Resultats!E$22</f>
        <v>3</v>
      </c>
      <c r="AG835" s="1">
        <v>20</v>
      </c>
      <c r="AH835" s="1">
        <v>50</v>
      </c>
      <c r="AI835" s="1" t="str">
        <f>CONCATENATE(DiaB[[#This Row],[Dia]],DiaB[[#This Row],[Mes]],DiaB[[#This Row],[Hora]],DiaB[[#This Row],[Min]])</f>
        <v>3032050</v>
      </c>
      <c r="AJ835" s="1" t="str">
        <f>CONCATENATE(TEXT(DiaB[[#This Row],[Hora]],"00"),":",TEXT(DiaB[[#This Row],[Min]],"00"))</f>
        <v>20:50</v>
      </c>
      <c r="AK835" s="1" t="str">
        <f>IFERROR(VLOOKUP(DiaB[[#This Row],[CONCATENA]],Dades[[#All],[Columna1]:[LAT]],3,FALSE),"")</f>
        <v/>
      </c>
      <c r="AL835" s="1" t="str">
        <f>IFERROR(10^(DiaB[[#This Row],[LAT]]/10),"")</f>
        <v/>
      </c>
      <c r="BF835" s="1">
        <f>Resultats!C$37</f>
        <v>30</v>
      </c>
      <c r="BG835" s="1">
        <f>Resultats!E$37</f>
        <v>3</v>
      </c>
      <c r="BH835" s="1">
        <v>20</v>
      </c>
      <c r="BI835" s="1">
        <v>50</v>
      </c>
      <c r="BJ835" s="1" t="str">
        <f>CONCATENATE(DiaC[[#This Row],[Dia]],DiaC[[#This Row],[Mes]],DiaC[[#This Row],[Hora]],DiaC[[#This Row],[Min]])</f>
        <v>3032050</v>
      </c>
      <c r="BK835" s="1" t="str">
        <f>CONCATENATE(TEXT(DiaC[[#This Row],[Hora]],"00"),":",TEXT(DiaC[[#This Row],[Min]],"00"))</f>
        <v>20:50</v>
      </c>
      <c r="BL835" s="1" t="str">
        <f>IFERROR(VLOOKUP(DiaC[[#This Row],[CONCATENA]],Dades[[#All],[Columna1]:[LAT]],3,FALSE),"")</f>
        <v/>
      </c>
      <c r="BM835" s="1" t="str">
        <f>IFERROR(10^(DiaC[[#This Row],[LAT]]/10),"")</f>
        <v/>
      </c>
    </row>
    <row r="836" spans="4:65" x14ac:dyDescent="0.35">
      <c r="D836" s="1">
        <f>Resultats!C$7</f>
        <v>30</v>
      </c>
      <c r="E836" s="1">
        <f>Resultats!E$7</f>
        <v>3</v>
      </c>
      <c r="F836" s="1">
        <v>20</v>
      </c>
      <c r="G836" s="1">
        <v>51</v>
      </c>
      <c r="H836" s="1" t="str">
        <f>CONCATENATE(DiaA[[#This Row],[Dia]],DiaA[[#This Row],[Mes]],DiaA[[#This Row],[Hora]],DiaA[[#This Row],[Min]])</f>
        <v>3032051</v>
      </c>
      <c r="I836" s="1" t="str">
        <f>CONCATENATE(TEXT(DiaA[[#This Row],[Hora]],"00"),":",TEXT(DiaA[[#This Row],[Min]],"00"))</f>
        <v>20:51</v>
      </c>
      <c r="J836" s="1" t="str">
        <f>IFERROR(VLOOKUP(DiaA[[#This Row],[CONCATENA]],Dades[[#All],[Columna1]:[LAT]],3,FALSE),"")</f>
        <v/>
      </c>
      <c r="K836" s="1" t="str">
        <f>IFERROR(10^(DiaA[[#This Row],[LAT]]/10),"")</f>
        <v/>
      </c>
      <c r="AE836" s="1">
        <f>Resultats!C$22</f>
        <v>30</v>
      </c>
      <c r="AF836" s="1">
        <f>Resultats!E$22</f>
        <v>3</v>
      </c>
      <c r="AG836" s="1">
        <v>20</v>
      </c>
      <c r="AH836" s="1">
        <v>51</v>
      </c>
      <c r="AI836" s="1" t="str">
        <f>CONCATENATE(DiaB[[#This Row],[Dia]],DiaB[[#This Row],[Mes]],DiaB[[#This Row],[Hora]],DiaB[[#This Row],[Min]])</f>
        <v>3032051</v>
      </c>
      <c r="AJ836" s="1" t="str">
        <f>CONCATENATE(TEXT(DiaB[[#This Row],[Hora]],"00"),":",TEXT(DiaB[[#This Row],[Min]],"00"))</f>
        <v>20:51</v>
      </c>
      <c r="AK836" s="1" t="str">
        <f>IFERROR(VLOOKUP(DiaB[[#This Row],[CONCATENA]],Dades[[#All],[Columna1]:[LAT]],3,FALSE),"")</f>
        <v/>
      </c>
      <c r="AL836" s="1" t="str">
        <f>IFERROR(10^(DiaB[[#This Row],[LAT]]/10),"")</f>
        <v/>
      </c>
      <c r="BF836" s="1">
        <f>Resultats!C$37</f>
        <v>30</v>
      </c>
      <c r="BG836" s="1">
        <f>Resultats!E$37</f>
        <v>3</v>
      </c>
      <c r="BH836" s="1">
        <v>20</v>
      </c>
      <c r="BI836" s="1">
        <v>51</v>
      </c>
      <c r="BJ836" s="1" t="str">
        <f>CONCATENATE(DiaC[[#This Row],[Dia]],DiaC[[#This Row],[Mes]],DiaC[[#This Row],[Hora]],DiaC[[#This Row],[Min]])</f>
        <v>3032051</v>
      </c>
      <c r="BK836" s="1" t="str">
        <f>CONCATENATE(TEXT(DiaC[[#This Row],[Hora]],"00"),":",TEXT(DiaC[[#This Row],[Min]],"00"))</f>
        <v>20:51</v>
      </c>
      <c r="BL836" s="1" t="str">
        <f>IFERROR(VLOOKUP(DiaC[[#This Row],[CONCATENA]],Dades[[#All],[Columna1]:[LAT]],3,FALSE),"")</f>
        <v/>
      </c>
      <c r="BM836" s="1" t="str">
        <f>IFERROR(10^(DiaC[[#This Row],[LAT]]/10),"")</f>
        <v/>
      </c>
    </row>
    <row r="837" spans="4:65" x14ac:dyDescent="0.35">
      <c r="D837" s="1">
        <f>Resultats!C$7</f>
        <v>30</v>
      </c>
      <c r="E837" s="1">
        <f>Resultats!E$7</f>
        <v>3</v>
      </c>
      <c r="F837" s="1">
        <v>20</v>
      </c>
      <c r="G837" s="1">
        <v>52</v>
      </c>
      <c r="H837" s="1" t="str">
        <f>CONCATENATE(DiaA[[#This Row],[Dia]],DiaA[[#This Row],[Mes]],DiaA[[#This Row],[Hora]],DiaA[[#This Row],[Min]])</f>
        <v>3032052</v>
      </c>
      <c r="I837" s="1" t="str">
        <f>CONCATENATE(TEXT(DiaA[[#This Row],[Hora]],"00"),":",TEXT(DiaA[[#This Row],[Min]],"00"))</f>
        <v>20:52</v>
      </c>
      <c r="J837" s="1" t="str">
        <f>IFERROR(VLOOKUP(DiaA[[#This Row],[CONCATENA]],Dades[[#All],[Columna1]:[LAT]],3,FALSE),"")</f>
        <v/>
      </c>
      <c r="K837" s="1" t="str">
        <f>IFERROR(10^(DiaA[[#This Row],[LAT]]/10),"")</f>
        <v/>
      </c>
      <c r="AE837" s="1">
        <f>Resultats!C$22</f>
        <v>30</v>
      </c>
      <c r="AF837" s="1">
        <f>Resultats!E$22</f>
        <v>3</v>
      </c>
      <c r="AG837" s="1">
        <v>20</v>
      </c>
      <c r="AH837" s="1">
        <v>52</v>
      </c>
      <c r="AI837" s="1" t="str">
        <f>CONCATENATE(DiaB[[#This Row],[Dia]],DiaB[[#This Row],[Mes]],DiaB[[#This Row],[Hora]],DiaB[[#This Row],[Min]])</f>
        <v>3032052</v>
      </c>
      <c r="AJ837" s="1" t="str">
        <f>CONCATENATE(TEXT(DiaB[[#This Row],[Hora]],"00"),":",TEXT(DiaB[[#This Row],[Min]],"00"))</f>
        <v>20:52</v>
      </c>
      <c r="AK837" s="1" t="str">
        <f>IFERROR(VLOOKUP(DiaB[[#This Row],[CONCATENA]],Dades[[#All],[Columna1]:[LAT]],3,FALSE),"")</f>
        <v/>
      </c>
      <c r="AL837" s="1" t="str">
        <f>IFERROR(10^(DiaB[[#This Row],[LAT]]/10),"")</f>
        <v/>
      </c>
      <c r="BF837" s="1">
        <f>Resultats!C$37</f>
        <v>30</v>
      </c>
      <c r="BG837" s="1">
        <f>Resultats!E$37</f>
        <v>3</v>
      </c>
      <c r="BH837" s="1">
        <v>20</v>
      </c>
      <c r="BI837" s="1">
        <v>52</v>
      </c>
      <c r="BJ837" s="1" t="str">
        <f>CONCATENATE(DiaC[[#This Row],[Dia]],DiaC[[#This Row],[Mes]],DiaC[[#This Row],[Hora]],DiaC[[#This Row],[Min]])</f>
        <v>3032052</v>
      </c>
      <c r="BK837" s="1" t="str">
        <f>CONCATENATE(TEXT(DiaC[[#This Row],[Hora]],"00"),":",TEXT(DiaC[[#This Row],[Min]],"00"))</f>
        <v>20:52</v>
      </c>
      <c r="BL837" s="1" t="str">
        <f>IFERROR(VLOOKUP(DiaC[[#This Row],[CONCATENA]],Dades[[#All],[Columna1]:[LAT]],3,FALSE),"")</f>
        <v/>
      </c>
      <c r="BM837" s="1" t="str">
        <f>IFERROR(10^(DiaC[[#This Row],[LAT]]/10),"")</f>
        <v/>
      </c>
    </row>
    <row r="838" spans="4:65" x14ac:dyDescent="0.35">
      <c r="D838" s="1">
        <f>Resultats!C$7</f>
        <v>30</v>
      </c>
      <c r="E838" s="1">
        <f>Resultats!E$7</f>
        <v>3</v>
      </c>
      <c r="F838" s="1">
        <v>20</v>
      </c>
      <c r="G838" s="1">
        <v>53</v>
      </c>
      <c r="H838" s="1" t="str">
        <f>CONCATENATE(DiaA[[#This Row],[Dia]],DiaA[[#This Row],[Mes]],DiaA[[#This Row],[Hora]],DiaA[[#This Row],[Min]])</f>
        <v>3032053</v>
      </c>
      <c r="I838" s="1" t="str">
        <f>CONCATENATE(TEXT(DiaA[[#This Row],[Hora]],"00"),":",TEXT(DiaA[[#This Row],[Min]],"00"))</f>
        <v>20:53</v>
      </c>
      <c r="J838" s="1" t="str">
        <f>IFERROR(VLOOKUP(DiaA[[#This Row],[CONCATENA]],Dades[[#All],[Columna1]:[LAT]],3,FALSE),"")</f>
        <v/>
      </c>
      <c r="K838" s="1" t="str">
        <f>IFERROR(10^(DiaA[[#This Row],[LAT]]/10),"")</f>
        <v/>
      </c>
      <c r="AE838" s="1">
        <f>Resultats!C$22</f>
        <v>30</v>
      </c>
      <c r="AF838" s="1">
        <f>Resultats!E$22</f>
        <v>3</v>
      </c>
      <c r="AG838" s="1">
        <v>20</v>
      </c>
      <c r="AH838" s="1">
        <v>53</v>
      </c>
      <c r="AI838" s="1" t="str">
        <f>CONCATENATE(DiaB[[#This Row],[Dia]],DiaB[[#This Row],[Mes]],DiaB[[#This Row],[Hora]],DiaB[[#This Row],[Min]])</f>
        <v>3032053</v>
      </c>
      <c r="AJ838" s="1" t="str">
        <f>CONCATENATE(TEXT(DiaB[[#This Row],[Hora]],"00"),":",TEXT(DiaB[[#This Row],[Min]],"00"))</f>
        <v>20:53</v>
      </c>
      <c r="AK838" s="1" t="str">
        <f>IFERROR(VLOOKUP(DiaB[[#This Row],[CONCATENA]],Dades[[#All],[Columna1]:[LAT]],3,FALSE),"")</f>
        <v/>
      </c>
      <c r="AL838" s="1" t="str">
        <f>IFERROR(10^(DiaB[[#This Row],[LAT]]/10),"")</f>
        <v/>
      </c>
      <c r="BF838" s="1">
        <f>Resultats!C$37</f>
        <v>30</v>
      </c>
      <c r="BG838" s="1">
        <f>Resultats!E$37</f>
        <v>3</v>
      </c>
      <c r="BH838" s="1">
        <v>20</v>
      </c>
      <c r="BI838" s="1">
        <v>53</v>
      </c>
      <c r="BJ838" s="1" t="str">
        <f>CONCATENATE(DiaC[[#This Row],[Dia]],DiaC[[#This Row],[Mes]],DiaC[[#This Row],[Hora]],DiaC[[#This Row],[Min]])</f>
        <v>3032053</v>
      </c>
      <c r="BK838" s="1" t="str">
        <f>CONCATENATE(TEXT(DiaC[[#This Row],[Hora]],"00"),":",TEXT(DiaC[[#This Row],[Min]],"00"))</f>
        <v>20:53</v>
      </c>
      <c r="BL838" s="1" t="str">
        <f>IFERROR(VLOOKUP(DiaC[[#This Row],[CONCATENA]],Dades[[#All],[Columna1]:[LAT]],3,FALSE),"")</f>
        <v/>
      </c>
      <c r="BM838" s="1" t="str">
        <f>IFERROR(10^(DiaC[[#This Row],[LAT]]/10),"")</f>
        <v/>
      </c>
    </row>
    <row r="839" spans="4:65" x14ac:dyDescent="0.35">
      <c r="D839" s="1">
        <f>Resultats!C$7</f>
        <v>30</v>
      </c>
      <c r="E839" s="1">
        <f>Resultats!E$7</f>
        <v>3</v>
      </c>
      <c r="F839" s="1">
        <v>20</v>
      </c>
      <c r="G839" s="1">
        <v>54</v>
      </c>
      <c r="H839" s="1" t="str">
        <f>CONCATENATE(DiaA[[#This Row],[Dia]],DiaA[[#This Row],[Mes]],DiaA[[#This Row],[Hora]],DiaA[[#This Row],[Min]])</f>
        <v>3032054</v>
      </c>
      <c r="I839" s="1" t="str">
        <f>CONCATENATE(TEXT(DiaA[[#This Row],[Hora]],"00"),":",TEXT(DiaA[[#This Row],[Min]],"00"))</f>
        <v>20:54</v>
      </c>
      <c r="J839" s="1" t="str">
        <f>IFERROR(VLOOKUP(DiaA[[#This Row],[CONCATENA]],Dades[[#All],[Columna1]:[LAT]],3,FALSE),"")</f>
        <v/>
      </c>
      <c r="K839" s="1" t="str">
        <f>IFERROR(10^(DiaA[[#This Row],[LAT]]/10),"")</f>
        <v/>
      </c>
      <c r="AE839" s="1">
        <f>Resultats!C$22</f>
        <v>30</v>
      </c>
      <c r="AF839" s="1">
        <f>Resultats!E$22</f>
        <v>3</v>
      </c>
      <c r="AG839" s="1">
        <v>20</v>
      </c>
      <c r="AH839" s="1">
        <v>54</v>
      </c>
      <c r="AI839" s="1" t="str">
        <f>CONCATENATE(DiaB[[#This Row],[Dia]],DiaB[[#This Row],[Mes]],DiaB[[#This Row],[Hora]],DiaB[[#This Row],[Min]])</f>
        <v>3032054</v>
      </c>
      <c r="AJ839" s="1" t="str">
        <f>CONCATENATE(TEXT(DiaB[[#This Row],[Hora]],"00"),":",TEXT(DiaB[[#This Row],[Min]],"00"))</f>
        <v>20:54</v>
      </c>
      <c r="AK839" s="1" t="str">
        <f>IFERROR(VLOOKUP(DiaB[[#This Row],[CONCATENA]],Dades[[#All],[Columna1]:[LAT]],3,FALSE),"")</f>
        <v/>
      </c>
      <c r="AL839" s="1" t="str">
        <f>IFERROR(10^(DiaB[[#This Row],[LAT]]/10),"")</f>
        <v/>
      </c>
      <c r="BF839" s="1">
        <f>Resultats!C$37</f>
        <v>30</v>
      </c>
      <c r="BG839" s="1">
        <f>Resultats!E$37</f>
        <v>3</v>
      </c>
      <c r="BH839" s="1">
        <v>20</v>
      </c>
      <c r="BI839" s="1">
        <v>54</v>
      </c>
      <c r="BJ839" s="1" t="str">
        <f>CONCATENATE(DiaC[[#This Row],[Dia]],DiaC[[#This Row],[Mes]],DiaC[[#This Row],[Hora]],DiaC[[#This Row],[Min]])</f>
        <v>3032054</v>
      </c>
      <c r="BK839" s="1" t="str">
        <f>CONCATENATE(TEXT(DiaC[[#This Row],[Hora]],"00"),":",TEXT(DiaC[[#This Row],[Min]],"00"))</f>
        <v>20:54</v>
      </c>
      <c r="BL839" s="1" t="str">
        <f>IFERROR(VLOOKUP(DiaC[[#This Row],[CONCATENA]],Dades[[#All],[Columna1]:[LAT]],3,FALSE),"")</f>
        <v/>
      </c>
      <c r="BM839" s="1" t="str">
        <f>IFERROR(10^(DiaC[[#This Row],[LAT]]/10),"")</f>
        <v/>
      </c>
    </row>
    <row r="840" spans="4:65" x14ac:dyDescent="0.35">
      <c r="D840" s="1">
        <f>Resultats!C$7</f>
        <v>30</v>
      </c>
      <c r="E840" s="1">
        <f>Resultats!E$7</f>
        <v>3</v>
      </c>
      <c r="F840" s="1">
        <v>20</v>
      </c>
      <c r="G840" s="1">
        <v>55</v>
      </c>
      <c r="H840" s="1" t="str">
        <f>CONCATENATE(DiaA[[#This Row],[Dia]],DiaA[[#This Row],[Mes]],DiaA[[#This Row],[Hora]],DiaA[[#This Row],[Min]])</f>
        <v>3032055</v>
      </c>
      <c r="I840" s="1" t="str">
        <f>CONCATENATE(TEXT(DiaA[[#This Row],[Hora]],"00"),":",TEXT(DiaA[[#This Row],[Min]],"00"))</f>
        <v>20:55</v>
      </c>
      <c r="J840" s="1" t="str">
        <f>IFERROR(VLOOKUP(DiaA[[#This Row],[CONCATENA]],Dades[[#All],[Columna1]:[LAT]],3,FALSE),"")</f>
        <v/>
      </c>
      <c r="K840" s="1" t="str">
        <f>IFERROR(10^(DiaA[[#This Row],[LAT]]/10),"")</f>
        <v/>
      </c>
      <c r="AE840" s="1">
        <f>Resultats!C$22</f>
        <v>30</v>
      </c>
      <c r="AF840" s="1">
        <f>Resultats!E$22</f>
        <v>3</v>
      </c>
      <c r="AG840" s="1">
        <v>20</v>
      </c>
      <c r="AH840" s="1">
        <v>55</v>
      </c>
      <c r="AI840" s="1" t="str">
        <f>CONCATENATE(DiaB[[#This Row],[Dia]],DiaB[[#This Row],[Mes]],DiaB[[#This Row],[Hora]],DiaB[[#This Row],[Min]])</f>
        <v>3032055</v>
      </c>
      <c r="AJ840" s="1" t="str">
        <f>CONCATENATE(TEXT(DiaB[[#This Row],[Hora]],"00"),":",TEXT(DiaB[[#This Row],[Min]],"00"))</f>
        <v>20:55</v>
      </c>
      <c r="AK840" s="1" t="str">
        <f>IFERROR(VLOOKUP(DiaB[[#This Row],[CONCATENA]],Dades[[#All],[Columna1]:[LAT]],3,FALSE),"")</f>
        <v/>
      </c>
      <c r="AL840" s="1" t="str">
        <f>IFERROR(10^(DiaB[[#This Row],[LAT]]/10),"")</f>
        <v/>
      </c>
      <c r="BF840" s="1">
        <f>Resultats!C$37</f>
        <v>30</v>
      </c>
      <c r="BG840" s="1">
        <f>Resultats!E$37</f>
        <v>3</v>
      </c>
      <c r="BH840" s="1">
        <v>20</v>
      </c>
      <c r="BI840" s="1">
        <v>55</v>
      </c>
      <c r="BJ840" s="1" t="str">
        <f>CONCATENATE(DiaC[[#This Row],[Dia]],DiaC[[#This Row],[Mes]],DiaC[[#This Row],[Hora]],DiaC[[#This Row],[Min]])</f>
        <v>3032055</v>
      </c>
      <c r="BK840" s="1" t="str">
        <f>CONCATENATE(TEXT(DiaC[[#This Row],[Hora]],"00"),":",TEXT(DiaC[[#This Row],[Min]],"00"))</f>
        <v>20:55</v>
      </c>
      <c r="BL840" s="1" t="str">
        <f>IFERROR(VLOOKUP(DiaC[[#This Row],[CONCATENA]],Dades[[#All],[Columna1]:[LAT]],3,FALSE),"")</f>
        <v/>
      </c>
      <c r="BM840" s="1" t="str">
        <f>IFERROR(10^(DiaC[[#This Row],[LAT]]/10),"")</f>
        <v/>
      </c>
    </row>
    <row r="841" spans="4:65" x14ac:dyDescent="0.35">
      <c r="D841" s="1">
        <f>Resultats!C$7</f>
        <v>30</v>
      </c>
      <c r="E841" s="1">
        <f>Resultats!E$7</f>
        <v>3</v>
      </c>
      <c r="F841" s="1">
        <v>20</v>
      </c>
      <c r="G841" s="1">
        <v>56</v>
      </c>
      <c r="H841" s="1" t="str">
        <f>CONCATENATE(DiaA[[#This Row],[Dia]],DiaA[[#This Row],[Mes]],DiaA[[#This Row],[Hora]],DiaA[[#This Row],[Min]])</f>
        <v>3032056</v>
      </c>
      <c r="I841" s="1" t="str">
        <f>CONCATENATE(TEXT(DiaA[[#This Row],[Hora]],"00"),":",TEXT(DiaA[[#This Row],[Min]],"00"))</f>
        <v>20:56</v>
      </c>
      <c r="J841" s="1" t="str">
        <f>IFERROR(VLOOKUP(DiaA[[#This Row],[CONCATENA]],Dades[[#All],[Columna1]:[LAT]],3,FALSE),"")</f>
        <v/>
      </c>
      <c r="K841" s="1" t="str">
        <f>IFERROR(10^(DiaA[[#This Row],[LAT]]/10),"")</f>
        <v/>
      </c>
      <c r="AE841" s="1">
        <f>Resultats!C$22</f>
        <v>30</v>
      </c>
      <c r="AF841" s="1">
        <f>Resultats!E$22</f>
        <v>3</v>
      </c>
      <c r="AG841" s="1">
        <v>20</v>
      </c>
      <c r="AH841" s="1">
        <v>56</v>
      </c>
      <c r="AI841" s="1" t="str">
        <f>CONCATENATE(DiaB[[#This Row],[Dia]],DiaB[[#This Row],[Mes]],DiaB[[#This Row],[Hora]],DiaB[[#This Row],[Min]])</f>
        <v>3032056</v>
      </c>
      <c r="AJ841" s="1" t="str">
        <f>CONCATENATE(TEXT(DiaB[[#This Row],[Hora]],"00"),":",TEXT(DiaB[[#This Row],[Min]],"00"))</f>
        <v>20:56</v>
      </c>
      <c r="AK841" s="1" t="str">
        <f>IFERROR(VLOOKUP(DiaB[[#This Row],[CONCATENA]],Dades[[#All],[Columna1]:[LAT]],3,FALSE),"")</f>
        <v/>
      </c>
      <c r="AL841" s="1" t="str">
        <f>IFERROR(10^(DiaB[[#This Row],[LAT]]/10),"")</f>
        <v/>
      </c>
      <c r="BF841" s="1">
        <f>Resultats!C$37</f>
        <v>30</v>
      </c>
      <c r="BG841" s="1">
        <f>Resultats!E$37</f>
        <v>3</v>
      </c>
      <c r="BH841" s="1">
        <v>20</v>
      </c>
      <c r="BI841" s="1">
        <v>56</v>
      </c>
      <c r="BJ841" s="1" t="str">
        <f>CONCATENATE(DiaC[[#This Row],[Dia]],DiaC[[#This Row],[Mes]],DiaC[[#This Row],[Hora]],DiaC[[#This Row],[Min]])</f>
        <v>3032056</v>
      </c>
      <c r="BK841" s="1" t="str">
        <f>CONCATENATE(TEXT(DiaC[[#This Row],[Hora]],"00"),":",TEXT(DiaC[[#This Row],[Min]],"00"))</f>
        <v>20:56</v>
      </c>
      <c r="BL841" s="1" t="str">
        <f>IFERROR(VLOOKUP(DiaC[[#This Row],[CONCATENA]],Dades[[#All],[Columna1]:[LAT]],3,FALSE),"")</f>
        <v/>
      </c>
      <c r="BM841" s="1" t="str">
        <f>IFERROR(10^(DiaC[[#This Row],[LAT]]/10),"")</f>
        <v/>
      </c>
    </row>
    <row r="842" spans="4:65" x14ac:dyDescent="0.35">
      <c r="D842" s="1">
        <f>Resultats!C$7</f>
        <v>30</v>
      </c>
      <c r="E842" s="1">
        <f>Resultats!E$7</f>
        <v>3</v>
      </c>
      <c r="F842" s="1">
        <v>20</v>
      </c>
      <c r="G842" s="1">
        <v>57</v>
      </c>
      <c r="H842" s="1" t="str">
        <f>CONCATENATE(DiaA[[#This Row],[Dia]],DiaA[[#This Row],[Mes]],DiaA[[#This Row],[Hora]],DiaA[[#This Row],[Min]])</f>
        <v>3032057</v>
      </c>
      <c r="I842" s="1" t="str">
        <f>CONCATENATE(TEXT(DiaA[[#This Row],[Hora]],"00"),":",TEXT(DiaA[[#This Row],[Min]],"00"))</f>
        <v>20:57</v>
      </c>
      <c r="J842" s="1" t="str">
        <f>IFERROR(VLOOKUP(DiaA[[#This Row],[CONCATENA]],Dades[[#All],[Columna1]:[LAT]],3,FALSE),"")</f>
        <v/>
      </c>
      <c r="K842" s="1" t="str">
        <f>IFERROR(10^(DiaA[[#This Row],[LAT]]/10),"")</f>
        <v/>
      </c>
      <c r="AE842" s="1">
        <f>Resultats!C$22</f>
        <v>30</v>
      </c>
      <c r="AF842" s="1">
        <f>Resultats!E$22</f>
        <v>3</v>
      </c>
      <c r="AG842" s="1">
        <v>20</v>
      </c>
      <c r="AH842" s="1">
        <v>57</v>
      </c>
      <c r="AI842" s="1" t="str">
        <f>CONCATENATE(DiaB[[#This Row],[Dia]],DiaB[[#This Row],[Mes]],DiaB[[#This Row],[Hora]],DiaB[[#This Row],[Min]])</f>
        <v>3032057</v>
      </c>
      <c r="AJ842" s="1" t="str">
        <f>CONCATENATE(TEXT(DiaB[[#This Row],[Hora]],"00"),":",TEXT(DiaB[[#This Row],[Min]],"00"))</f>
        <v>20:57</v>
      </c>
      <c r="AK842" s="1" t="str">
        <f>IFERROR(VLOOKUP(DiaB[[#This Row],[CONCATENA]],Dades[[#All],[Columna1]:[LAT]],3,FALSE),"")</f>
        <v/>
      </c>
      <c r="AL842" s="1" t="str">
        <f>IFERROR(10^(DiaB[[#This Row],[LAT]]/10),"")</f>
        <v/>
      </c>
      <c r="BF842" s="1">
        <f>Resultats!C$37</f>
        <v>30</v>
      </c>
      <c r="BG842" s="1">
        <f>Resultats!E$37</f>
        <v>3</v>
      </c>
      <c r="BH842" s="1">
        <v>20</v>
      </c>
      <c r="BI842" s="1">
        <v>57</v>
      </c>
      <c r="BJ842" s="1" t="str">
        <f>CONCATENATE(DiaC[[#This Row],[Dia]],DiaC[[#This Row],[Mes]],DiaC[[#This Row],[Hora]],DiaC[[#This Row],[Min]])</f>
        <v>3032057</v>
      </c>
      <c r="BK842" s="1" t="str">
        <f>CONCATENATE(TEXT(DiaC[[#This Row],[Hora]],"00"),":",TEXT(DiaC[[#This Row],[Min]],"00"))</f>
        <v>20:57</v>
      </c>
      <c r="BL842" s="1" t="str">
        <f>IFERROR(VLOOKUP(DiaC[[#This Row],[CONCATENA]],Dades[[#All],[Columna1]:[LAT]],3,FALSE),"")</f>
        <v/>
      </c>
      <c r="BM842" s="1" t="str">
        <f>IFERROR(10^(DiaC[[#This Row],[LAT]]/10),"")</f>
        <v/>
      </c>
    </row>
    <row r="843" spans="4:65" x14ac:dyDescent="0.35">
      <c r="D843" s="1">
        <f>Resultats!C$7</f>
        <v>30</v>
      </c>
      <c r="E843" s="1">
        <f>Resultats!E$7</f>
        <v>3</v>
      </c>
      <c r="F843" s="1">
        <v>20</v>
      </c>
      <c r="G843" s="1">
        <v>58</v>
      </c>
      <c r="H843" s="1" t="str">
        <f>CONCATENATE(DiaA[[#This Row],[Dia]],DiaA[[#This Row],[Mes]],DiaA[[#This Row],[Hora]],DiaA[[#This Row],[Min]])</f>
        <v>3032058</v>
      </c>
      <c r="I843" s="1" t="str">
        <f>CONCATENATE(TEXT(DiaA[[#This Row],[Hora]],"00"),":",TEXT(DiaA[[#This Row],[Min]],"00"))</f>
        <v>20:58</v>
      </c>
      <c r="J843" s="1" t="str">
        <f>IFERROR(VLOOKUP(DiaA[[#This Row],[CONCATENA]],Dades[[#All],[Columna1]:[LAT]],3,FALSE),"")</f>
        <v/>
      </c>
      <c r="K843" s="1" t="str">
        <f>IFERROR(10^(DiaA[[#This Row],[LAT]]/10),"")</f>
        <v/>
      </c>
      <c r="AE843" s="1">
        <f>Resultats!C$22</f>
        <v>30</v>
      </c>
      <c r="AF843" s="1">
        <f>Resultats!E$22</f>
        <v>3</v>
      </c>
      <c r="AG843" s="1">
        <v>20</v>
      </c>
      <c r="AH843" s="1">
        <v>58</v>
      </c>
      <c r="AI843" s="1" t="str">
        <f>CONCATENATE(DiaB[[#This Row],[Dia]],DiaB[[#This Row],[Mes]],DiaB[[#This Row],[Hora]],DiaB[[#This Row],[Min]])</f>
        <v>3032058</v>
      </c>
      <c r="AJ843" s="1" t="str">
        <f>CONCATENATE(TEXT(DiaB[[#This Row],[Hora]],"00"),":",TEXT(DiaB[[#This Row],[Min]],"00"))</f>
        <v>20:58</v>
      </c>
      <c r="AK843" s="1" t="str">
        <f>IFERROR(VLOOKUP(DiaB[[#This Row],[CONCATENA]],Dades[[#All],[Columna1]:[LAT]],3,FALSE),"")</f>
        <v/>
      </c>
      <c r="AL843" s="1" t="str">
        <f>IFERROR(10^(DiaB[[#This Row],[LAT]]/10),"")</f>
        <v/>
      </c>
      <c r="BF843" s="1">
        <f>Resultats!C$37</f>
        <v>30</v>
      </c>
      <c r="BG843" s="1">
        <f>Resultats!E$37</f>
        <v>3</v>
      </c>
      <c r="BH843" s="1">
        <v>20</v>
      </c>
      <c r="BI843" s="1">
        <v>58</v>
      </c>
      <c r="BJ843" s="1" t="str">
        <f>CONCATENATE(DiaC[[#This Row],[Dia]],DiaC[[#This Row],[Mes]],DiaC[[#This Row],[Hora]],DiaC[[#This Row],[Min]])</f>
        <v>3032058</v>
      </c>
      <c r="BK843" s="1" t="str">
        <f>CONCATENATE(TEXT(DiaC[[#This Row],[Hora]],"00"),":",TEXT(DiaC[[#This Row],[Min]],"00"))</f>
        <v>20:58</v>
      </c>
      <c r="BL843" s="1" t="str">
        <f>IFERROR(VLOOKUP(DiaC[[#This Row],[CONCATENA]],Dades[[#All],[Columna1]:[LAT]],3,FALSE),"")</f>
        <v/>
      </c>
      <c r="BM843" s="1" t="str">
        <f>IFERROR(10^(DiaC[[#This Row],[LAT]]/10),"")</f>
        <v/>
      </c>
    </row>
    <row r="844" spans="4:65" x14ac:dyDescent="0.35">
      <c r="D844" s="1">
        <f>Resultats!C$7</f>
        <v>30</v>
      </c>
      <c r="E844" s="1">
        <f>Resultats!E$7</f>
        <v>3</v>
      </c>
      <c r="F844" s="1">
        <v>20</v>
      </c>
      <c r="G844" s="1">
        <v>59</v>
      </c>
      <c r="H844" s="1" t="str">
        <f>CONCATENATE(DiaA[[#This Row],[Dia]],DiaA[[#This Row],[Mes]],DiaA[[#This Row],[Hora]],DiaA[[#This Row],[Min]])</f>
        <v>3032059</v>
      </c>
      <c r="I844" s="1" t="str">
        <f>CONCATENATE(TEXT(DiaA[[#This Row],[Hora]],"00"),":",TEXT(DiaA[[#This Row],[Min]],"00"))</f>
        <v>20:59</v>
      </c>
      <c r="J844" s="1" t="str">
        <f>IFERROR(VLOOKUP(DiaA[[#This Row],[CONCATENA]],Dades[[#All],[Columna1]:[LAT]],3,FALSE),"")</f>
        <v/>
      </c>
      <c r="K844" s="1" t="str">
        <f>IFERROR(10^(DiaA[[#This Row],[LAT]]/10),"")</f>
        <v/>
      </c>
      <c r="AE844" s="1">
        <f>Resultats!C$22</f>
        <v>30</v>
      </c>
      <c r="AF844" s="1">
        <f>Resultats!E$22</f>
        <v>3</v>
      </c>
      <c r="AG844" s="1">
        <v>20</v>
      </c>
      <c r="AH844" s="1">
        <v>59</v>
      </c>
      <c r="AI844" s="1" t="str">
        <f>CONCATENATE(DiaB[[#This Row],[Dia]],DiaB[[#This Row],[Mes]],DiaB[[#This Row],[Hora]],DiaB[[#This Row],[Min]])</f>
        <v>3032059</v>
      </c>
      <c r="AJ844" s="1" t="str">
        <f>CONCATENATE(TEXT(DiaB[[#This Row],[Hora]],"00"),":",TEXT(DiaB[[#This Row],[Min]],"00"))</f>
        <v>20:59</v>
      </c>
      <c r="AK844" s="1" t="str">
        <f>IFERROR(VLOOKUP(DiaB[[#This Row],[CONCATENA]],Dades[[#All],[Columna1]:[LAT]],3,FALSE),"")</f>
        <v/>
      </c>
      <c r="AL844" s="1" t="str">
        <f>IFERROR(10^(DiaB[[#This Row],[LAT]]/10),"")</f>
        <v/>
      </c>
      <c r="BF844" s="1">
        <f>Resultats!C$37</f>
        <v>30</v>
      </c>
      <c r="BG844" s="1">
        <f>Resultats!E$37</f>
        <v>3</v>
      </c>
      <c r="BH844" s="1">
        <v>20</v>
      </c>
      <c r="BI844" s="1">
        <v>59</v>
      </c>
      <c r="BJ844" s="1" t="str">
        <f>CONCATENATE(DiaC[[#This Row],[Dia]],DiaC[[#This Row],[Mes]],DiaC[[#This Row],[Hora]],DiaC[[#This Row],[Min]])</f>
        <v>3032059</v>
      </c>
      <c r="BK844" s="1" t="str">
        <f>CONCATENATE(TEXT(DiaC[[#This Row],[Hora]],"00"),":",TEXT(DiaC[[#This Row],[Min]],"00"))</f>
        <v>20:59</v>
      </c>
      <c r="BL844" s="1" t="str">
        <f>IFERROR(VLOOKUP(DiaC[[#This Row],[CONCATENA]],Dades[[#All],[Columna1]:[LAT]],3,FALSE),"")</f>
        <v/>
      </c>
      <c r="BM844" s="1" t="str">
        <f>IFERROR(10^(DiaC[[#This Row],[LAT]]/10),"")</f>
        <v/>
      </c>
    </row>
  </sheetData>
  <mergeCells count="9">
    <mergeCell ref="BO2:BV2"/>
    <mergeCell ref="BX2:CE2"/>
    <mergeCell ref="D2:K2"/>
    <mergeCell ref="AE2:AL2"/>
    <mergeCell ref="BF2:BM2"/>
    <mergeCell ref="AW2:BD2"/>
    <mergeCell ref="AN2:AU2"/>
    <mergeCell ref="M2:T2"/>
    <mergeCell ref="V2:AC2"/>
  </mergeCells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Entrada dades</vt:lpstr>
      <vt:lpstr>Resultats</vt:lpstr>
      <vt:lpstr>Menus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Capellas Morera, Marti</dc:creator>
  <cp:lastModifiedBy>Rodriguez-Valdes Navarro, Eva</cp:lastModifiedBy>
  <dcterms:created xsi:type="dcterms:W3CDTF">2021-03-30T14:47:51Z</dcterms:created>
  <dcterms:modified xsi:type="dcterms:W3CDTF">2021-04-15T12:19:25Z</dcterms:modified>
</cp:coreProperties>
</file>